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ria López Álvarez\Desktop\"/>
    </mc:Choice>
  </mc:AlternateContent>
  <xr:revisionPtr revIDLastSave="0" documentId="13_ncr:1_{8E6F598E-D949-4BAF-8C0B-1BA74459A49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ormularioFactura" sheetId="27" r:id="rId1"/>
    <sheet name="ResumenFacturación" sheetId="26" r:id="rId2"/>
    <sheet name="README" sheetId="6" r:id="rId3"/>
    <sheet name="Diccionario" sheetId="7" r:id="rId4"/>
    <sheet name="Clientes" sheetId="1" r:id="rId5"/>
    <sheet name="Productos" sheetId="2" r:id="rId6"/>
    <sheet name="Facturas" sheetId="3" r:id="rId7"/>
    <sheet name="Detalle_Factura" sheetId="4" r:id="rId8"/>
  </sheets>
  <externalReferences>
    <externalReference r:id="rId9"/>
  </externalReferences>
  <definedNames>
    <definedName name="_xlcn.WorksheetConnection_31base_datos_facturacion_profesionalSolución.xlsxTablaClientes1" hidden="1">TablaClientes[]</definedName>
    <definedName name="_xlcn.WorksheetConnection_31base_datos_facturacion_profesionalSolución.xlsxTablaDetalleFactura1" hidden="1">TablaDetalleFactura[]</definedName>
    <definedName name="_xlcn.WorksheetConnection_31base_datos_facturacion_profesionalSolución.xlsxTablaFacturas1" hidden="1">TablaFacturas[]</definedName>
    <definedName name="_xlcn.WorksheetConnection_31base_datos_facturacion_profesionalSolución.xlsxTablaProductos1" hidden="1">TablaProductos[]</definedName>
    <definedName name="lista_clientes" localSheetId="0">OFFSET([1]!TablaClientes[id_cliente],0,0,COUNTA([1]!TablaClientes[id_cliente]),1)</definedName>
    <definedName name="lista_clientes">OFFSET(TablaClientes[id_cliente],0,0,COUNTA(TablaClientes[id_cliente]),1)</definedName>
    <definedName name="lista_productos" localSheetId="0">INDEX([1]!TablaProductos[id_producto],1):INDEX([1]!TablaProductos[id_producto],COUNTA([1]!TablaProductos[id_producto]))</definedName>
    <definedName name="lista_productos">INDEX(TablaProductos[id_producto],1):INDEX(TablaProductos[id_producto],COUNTA(TablaProductos[id_producto]))</definedName>
  </definedNames>
  <calcPr calcId="191029"/>
  <pivotCaches>
    <pivotCache cacheId="0" r:id="rId10"/>
    <pivotCache cacheId="9" r:id="rId11"/>
    <pivotCache cacheId="10" r:id="rId12"/>
  </pivotCaches>
  <extLst>
    <ext xmlns:x15="http://schemas.microsoft.com/office/spreadsheetml/2010/11/main" uri="{FCE2AD5D-F65C-4FA6-A056-5C36A1767C68}">
      <x15:dataModel>
        <x15:modelTables>
          <x15:modelTable id="TablaProductos" name="TablaProductos" connection="WorksheetConnection_31- base_datos_facturacion_profesional Solución.xlsx!TablaProductos"/>
          <x15:modelTable id="TablaFacturas" name="TablaFacturas" connection="WorksheetConnection_31- base_datos_facturacion_profesional Solución.xlsx!TablaFacturas"/>
          <x15:modelTable id="TablaDetalleFactura" name="TablaDetalleFactura" connection="WorksheetConnection_31- base_datos_facturacion_profesional Solución.xlsx!TablaDetalleFactura"/>
          <x15:modelTable id="TablaClientes" name="TablaClientes" connection="WorksheetConnection_31- base_datos_facturacion_profesional Solución.xlsx!TablaClientes"/>
        </x15:modelTables>
        <x15:modelRelationships>
          <x15:modelRelationship fromTable="TablaFacturas" fromColumn="id_cliente" toTable="TablaClientes" toColumn="id_cliente"/>
          <x15:modelRelationship fromTable="TablaDetalleFactura" fromColumn="id_factura" toTable="TablaFacturas" toColumn="id_factura"/>
          <x15:modelRelationship fromTable="TablaDetalleFactura" fromColumn="id_producto" toTable="TablaProductos" toColumn="id_product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ablaFacturas" columnName="fecha_factura" columnId="fecha_factura">
                <x16:calculatedTimeColumn columnName="fecha_factura (año)" columnId="fecha_factura (año)" contentType="years" isSelected="0"/>
                <x16:calculatedTimeColumn columnName="fecha_factura (índice de meses)" columnId="fecha_factura (índice de meses)" contentType="monthsindex" isSelected="1"/>
                <x16:calculatedTimeColumn columnName="fecha_factura (mes)" columnId="fecha_factura (me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27" l="1"/>
  <c r="B5" i="27"/>
  <c r="F5" i="27"/>
  <c r="B6" i="27"/>
  <c r="B7" i="27"/>
  <c r="B8" i="27"/>
  <c r="B12" i="27"/>
  <c r="D12" i="27"/>
  <c r="E12" i="27" s="1"/>
  <c r="F12" i="27"/>
  <c r="B13" i="27"/>
  <c r="D13" i="27"/>
  <c r="E13" i="27" s="1"/>
  <c r="F13" i="27"/>
  <c r="B16" i="27" l="1"/>
  <c r="B17" i="27" l="1"/>
  <c r="B18" i="27" s="1"/>
  <c r="G8" i="26"/>
  <c r="F8" i="26"/>
  <c r="E8" i="26"/>
  <c r="D8" i="26"/>
  <c r="C8" i="26" a="1"/>
  <c r="C8" i="26" s="1"/>
  <c r="B8" i="26"/>
  <c r="A8" i="26"/>
  <c r="G5" i="26"/>
  <c r="F5" i="26"/>
  <c r="D5" i="26"/>
  <c r="E5" i="26" s="1"/>
  <c r="B5" i="26"/>
  <c r="A5" i="26"/>
  <c r="C5" i="26" s="1"/>
  <c r="S2" i="3" l="1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70CBFA-B0E9-4E71-B53F-300BBAB1C80F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9522B75-30D8-4475-9432-99B5BCF007EE}" name="WorksheetConnection_31- base_datos_facturacion_profesional Solución.xlsx!TablaClientes" type="102" refreshedVersion="8" minRefreshableVersion="5">
    <extLst>
      <ext xmlns:x15="http://schemas.microsoft.com/office/spreadsheetml/2010/11/main" uri="{DE250136-89BD-433C-8126-D09CA5730AF9}">
        <x15:connection id="TablaClientes">
          <x15:rangePr sourceName="_xlcn.WorksheetConnection_31base_datos_facturacion_profesionalSolución.xlsxTablaClientes1"/>
        </x15:connection>
      </ext>
    </extLst>
  </connection>
  <connection id="3" xr16:uid="{3D49BB72-928B-487E-8554-B11DA4044C85}" name="WorksheetConnection_31- base_datos_facturacion_profesional Solución.xlsx!TablaDetalleFactura" type="102" refreshedVersion="8" minRefreshableVersion="5">
    <extLst>
      <ext xmlns:x15="http://schemas.microsoft.com/office/spreadsheetml/2010/11/main" uri="{DE250136-89BD-433C-8126-D09CA5730AF9}">
        <x15:connection id="TablaDetalleFactura">
          <x15:rangePr sourceName="_xlcn.WorksheetConnection_31base_datos_facturacion_profesionalSolución.xlsxTablaDetalleFactura1"/>
        </x15:connection>
      </ext>
    </extLst>
  </connection>
  <connection id="4" xr16:uid="{7542C736-A792-487B-85EC-0D51EC042563}" name="WorksheetConnection_31- base_datos_facturacion_profesional Solución.xlsx!TablaFacturas" type="102" refreshedVersion="8" minRefreshableVersion="5">
    <extLst>
      <ext xmlns:x15="http://schemas.microsoft.com/office/spreadsheetml/2010/11/main" uri="{DE250136-89BD-433C-8126-D09CA5730AF9}">
        <x15:connection id="TablaFacturas" autoDelete="1">
          <x15:rangePr sourceName="_xlcn.WorksheetConnection_31base_datos_facturacion_profesionalSolución.xlsxTablaFacturas1"/>
        </x15:connection>
      </ext>
    </extLst>
  </connection>
  <connection id="5" xr16:uid="{11832784-8C4F-4808-8113-43137B59BB7E}" name="WorksheetConnection_31- base_datos_facturacion_profesional Solución.xlsx!TablaProductos" type="102" refreshedVersion="8" minRefreshableVersion="5">
    <extLst>
      <ext xmlns:x15="http://schemas.microsoft.com/office/spreadsheetml/2010/11/main" uri="{DE250136-89BD-433C-8126-D09CA5730AF9}">
        <x15:connection id="TablaProductos">
          <x15:rangePr sourceName="_xlcn.WorksheetConnection_31base_datos_facturacion_profesionalSolución.xlsxTablaProducto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<sst xmlns="http://schemas.openxmlformats.org/spreadsheetml/2006/main" count="9368" uniqueCount="2455">
  <si>
    <t>id_cliente</t>
  </si>
  <si>
    <t>nombre</t>
  </si>
  <si>
    <t>empresa</t>
  </si>
  <si>
    <t>tipo_cliente</t>
  </si>
  <si>
    <t>NIF</t>
  </si>
  <si>
    <t>email</t>
  </si>
  <si>
    <t>telefono</t>
  </si>
  <si>
    <t>direccion</t>
  </si>
  <si>
    <t>codigo_postal</t>
  </si>
  <si>
    <t>ciudad</t>
  </si>
  <si>
    <t>provincia</t>
  </si>
  <si>
    <t>pais</t>
  </si>
  <si>
    <t>fecha_alta</t>
  </si>
  <si>
    <t>estado</t>
  </si>
  <si>
    <t>segmento</t>
  </si>
  <si>
    <t>limite_credito</t>
  </si>
  <si>
    <t>dias_credito</t>
  </si>
  <si>
    <t>riesgo</t>
  </si>
  <si>
    <t>comercial_asignado</t>
  </si>
  <si>
    <t>CLI-1001</t>
  </si>
  <si>
    <t>Marta Pérez</t>
  </si>
  <si>
    <t>Particular</t>
  </si>
  <si>
    <t>H19728463</t>
  </si>
  <si>
    <t>marta.perez@empresa.es</t>
  </si>
  <si>
    <t>683197857</t>
  </si>
  <si>
    <t>Mayor 152</t>
  </si>
  <si>
    <t>Sevilla</t>
  </si>
  <si>
    <t>España</t>
  </si>
  <si>
    <t>Activo</t>
  </si>
  <si>
    <t>Básico</t>
  </si>
  <si>
    <t>Bajo</t>
  </si>
  <si>
    <t>David Soto</t>
  </si>
  <si>
    <t>CLI-1002</t>
  </si>
  <si>
    <t>Andrés Morales</t>
  </si>
  <si>
    <t>Distribuciones Pérez S.L.</t>
  </si>
  <si>
    <t>Empresa</t>
  </si>
  <si>
    <t>F94702683</t>
  </si>
  <si>
    <t>andres.morales@negocio.es</t>
  </si>
  <si>
    <t>655667651</t>
  </si>
  <si>
    <t>Colón 40</t>
  </si>
  <si>
    <t>Valladolid</t>
  </si>
  <si>
    <t>Medio</t>
  </si>
  <si>
    <t>Paula Serra</t>
  </si>
  <si>
    <t>CLI-1003</t>
  </si>
  <si>
    <t>Jorge López</t>
  </si>
  <si>
    <t>D51806024</t>
  </si>
  <si>
    <t>jorge.lopez@empresa.es</t>
  </si>
  <si>
    <t>684093639</t>
  </si>
  <si>
    <t>Colón 161</t>
  </si>
  <si>
    <t>Alicante</t>
  </si>
  <si>
    <t>Regular</t>
  </si>
  <si>
    <t>María Prieto</t>
  </si>
  <si>
    <t>CLI-1004</t>
  </si>
  <si>
    <t>Lucía Díaz</t>
  </si>
  <si>
    <t>Comercial Fernández S.L.</t>
  </si>
  <si>
    <t>F50684848</t>
  </si>
  <si>
    <t>lucia.diaz@mail.es</t>
  </si>
  <si>
    <t>638119557</t>
  </si>
  <si>
    <t>Colón 180</t>
  </si>
  <si>
    <t>Murcia</t>
  </si>
  <si>
    <t>Javier León</t>
  </si>
  <si>
    <t>CLI-1005</t>
  </si>
  <si>
    <t>Jorge Herrera</t>
  </si>
  <si>
    <t>Grupo Ramírez S.L.</t>
  </si>
  <si>
    <t>B43339391</t>
  </si>
  <si>
    <t>jorge.herrera@negocio.es</t>
  </si>
  <si>
    <t>645935572</t>
  </si>
  <si>
    <t>Mayor 55</t>
  </si>
  <si>
    <t>Zaragoza</t>
  </si>
  <si>
    <t>CLI-1006</t>
  </si>
  <si>
    <t>Lucía Herrera</t>
  </si>
  <si>
    <t>Tecnología Morales S.L.</t>
  </si>
  <si>
    <t>R49586340</t>
  </si>
  <si>
    <t>lucia.herrera@correo.com</t>
  </si>
  <si>
    <t>628566572</t>
  </si>
  <si>
    <t>Diagonal 127</t>
  </si>
  <si>
    <t>Palma</t>
  </si>
  <si>
    <t>Baleares</t>
  </si>
  <si>
    <t>CLI-1007</t>
  </si>
  <si>
    <t>Ricardo Ruiz</t>
  </si>
  <si>
    <t>Servicios Molina S.L.</t>
  </si>
  <si>
    <t>J75252722</t>
  </si>
  <si>
    <t>ricardo.ruiz@empresa.es</t>
  </si>
  <si>
    <t>625374874</t>
  </si>
  <si>
    <t>Diagonal 69</t>
  </si>
  <si>
    <t>Álvaro Nieto</t>
  </si>
  <si>
    <t>CLI-1008</t>
  </si>
  <si>
    <t>Jorge Molina</t>
  </si>
  <si>
    <t>D84926371</t>
  </si>
  <si>
    <t>jorge.molina@mail.es</t>
  </si>
  <si>
    <t>695758349</t>
  </si>
  <si>
    <t>Diagonal 156</t>
  </si>
  <si>
    <t>Alto</t>
  </si>
  <si>
    <t>CLI-1009</t>
  </si>
  <si>
    <t>María Romero</t>
  </si>
  <si>
    <t>Distribuciones Ramírez S.L.</t>
  </si>
  <si>
    <t>B33329237</t>
  </si>
  <si>
    <t>maria.romero@empresa.es</t>
  </si>
  <si>
    <t>621496211</t>
  </si>
  <si>
    <t>Castellana 18</t>
  </si>
  <si>
    <t>CLI-1010</t>
  </si>
  <si>
    <t>Ricardo Morales</t>
  </si>
  <si>
    <t>G96690391</t>
  </si>
  <si>
    <t>ricardo.morales@mail.es</t>
  </si>
  <si>
    <t>663551839</t>
  </si>
  <si>
    <t>Avenida del Puerto 113</t>
  </si>
  <si>
    <t>CLI-1011</t>
  </si>
  <si>
    <t>Natalia Ramírez</t>
  </si>
  <si>
    <t>Comercial López S.L.</t>
  </si>
  <si>
    <t>H10046318</t>
  </si>
  <si>
    <t>natalia.ramirez@empresa.es</t>
  </si>
  <si>
    <t>654349361</t>
  </si>
  <si>
    <t>Mayor 132</t>
  </si>
  <si>
    <t>CLI-1012</t>
  </si>
  <si>
    <t>Raúl Morales</t>
  </si>
  <si>
    <t>Comercial Morales S.L.</t>
  </si>
  <si>
    <t>Q57851760</t>
  </si>
  <si>
    <t>raul.morales@negocio.es</t>
  </si>
  <si>
    <t>672682989</t>
  </si>
  <si>
    <t>Gran Vía 173</t>
  </si>
  <si>
    <t>Barcelona</t>
  </si>
  <si>
    <t>CLI-1013</t>
  </si>
  <si>
    <t>Andrés Ortega</t>
  </si>
  <si>
    <t>Distribuciones Ortega S.L.</t>
  </si>
  <si>
    <t>H11117988</t>
  </si>
  <si>
    <t>andres.ortega@negocio.es</t>
  </si>
  <si>
    <t>683863413</t>
  </si>
  <si>
    <t>Mayor 13</t>
  </si>
  <si>
    <t>Valencia</t>
  </si>
  <si>
    <t>Premium</t>
  </si>
  <si>
    <t>CLI-1014</t>
  </si>
  <si>
    <t>Raúl Torres</t>
  </si>
  <si>
    <t>F51864911</t>
  </si>
  <si>
    <t>raul.torres@empresa.es</t>
  </si>
  <si>
    <t>662401521</t>
  </si>
  <si>
    <t>Colón 117</t>
  </si>
  <si>
    <t>Madrid</t>
  </si>
  <si>
    <t>CLI-1015</t>
  </si>
  <si>
    <t>Luis Torres</t>
  </si>
  <si>
    <t>Tecnología Herrera S.L.</t>
  </si>
  <si>
    <t>B43091325</t>
  </si>
  <si>
    <t>luis.torres@empresa.es</t>
  </si>
  <si>
    <t>616729990</t>
  </si>
  <si>
    <t>Constitución 123</t>
  </si>
  <si>
    <t>CLI-1016</t>
  </si>
  <si>
    <t>Lucía Vega</t>
  </si>
  <si>
    <t>Soluciones Silva S.L.</t>
  </si>
  <si>
    <t>B84131979</t>
  </si>
  <si>
    <t>lucia.vega@empresa.es</t>
  </si>
  <si>
    <t>666267415</t>
  </si>
  <si>
    <t>Constitución 145</t>
  </si>
  <si>
    <t>Inactivo</t>
  </si>
  <si>
    <t>CLI-1017</t>
  </si>
  <si>
    <t>Luis Castro</t>
  </si>
  <si>
    <t>Grupo Ortega S.L.</t>
  </si>
  <si>
    <t>D10832887</t>
  </si>
  <si>
    <t>luis.castro@correo.com</t>
  </si>
  <si>
    <t>677898694</t>
  </si>
  <si>
    <t>Colón 34</t>
  </si>
  <si>
    <t>CLI-1018</t>
  </si>
  <si>
    <t>Elena Delgado</t>
  </si>
  <si>
    <t>W2049999</t>
  </si>
  <si>
    <t>elena.delgado@mail.es</t>
  </si>
  <si>
    <t>699038526</t>
  </si>
  <si>
    <t>Mayor 35</t>
  </si>
  <si>
    <t>Gijón</t>
  </si>
  <si>
    <t>Asturias</t>
  </si>
  <si>
    <t>CLI-1019</t>
  </si>
  <si>
    <t>María Torres</t>
  </si>
  <si>
    <t>W66569635</t>
  </si>
  <si>
    <t>maria.torres@mail.es</t>
  </si>
  <si>
    <t>616818112</t>
  </si>
  <si>
    <t>Mayor 163</t>
  </si>
  <si>
    <t>Bilbao</t>
  </si>
  <si>
    <t>Vizcaya</t>
  </si>
  <si>
    <t>Elena Cruz</t>
  </si>
  <si>
    <t>CLI-1020</t>
  </si>
  <si>
    <t>Laura Ortega</t>
  </si>
  <si>
    <t>A16015458</t>
  </si>
  <si>
    <t>laura.ortega@empresa.es</t>
  </si>
  <si>
    <t>630005727</t>
  </si>
  <si>
    <t>Diagonal 10</t>
  </si>
  <si>
    <t>Málaga</t>
  </si>
  <si>
    <t>CLI-1021</t>
  </si>
  <si>
    <t>Diego Torres</t>
  </si>
  <si>
    <t>D48469942</t>
  </si>
  <si>
    <t>diego.torres@negocio.es</t>
  </si>
  <si>
    <t>693303777</t>
  </si>
  <si>
    <t>Alcalá 61</t>
  </si>
  <si>
    <t>CLI-1022</t>
  </si>
  <si>
    <t>Alberto Ramírez</t>
  </si>
  <si>
    <t>Grupo Vega S.L.</t>
  </si>
  <si>
    <t>B64174945</t>
  </si>
  <si>
    <t>alberto.ramirez@correo.com</t>
  </si>
  <si>
    <t>636786211</t>
  </si>
  <si>
    <t>Castellana 90</t>
  </si>
  <si>
    <t>CLI-1023</t>
  </si>
  <si>
    <t>Carlos Navarro</t>
  </si>
  <si>
    <t>Servicios Herrera S.L.</t>
  </si>
  <si>
    <t>P4704481</t>
  </si>
  <si>
    <t>carlos.navarro@empresa.es</t>
  </si>
  <si>
    <t>645059710</t>
  </si>
  <si>
    <t>Alcalá 149</t>
  </si>
  <si>
    <t>CLI-1024</t>
  </si>
  <si>
    <t>Marta Vega</t>
  </si>
  <si>
    <t>J6957459</t>
  </si>
  <si>
    <t>marta.vega@negocio.es</t>
  </si>
  <si>
    <t>610226999</t>
  </si>
  <si>
    <t>Diagonal 138</t>
  </si>
  <si>
    <t>CLI-1025</t>
  </si>
  <si>
    <t>María Delgado</t>
  </si>
  <si>
    <t>Comercial Castro S.L.</t>
  </si>
  <si>
    <t>W42511484</t>
  </si>
  <si>
    <t>maria.delgado@negocio.es</t>
  </si>
  <si>
    <t>653779528</t>
  </si>
  <si>
    <t>San Vicente 179</t>
  </si>
  <si>
    <t>CLI-1026</t>
  </si>
  <si>
    <t>Ricardo Silva</t>
  </si>
  <si>
    <t>Grupo Castro S.L.</t>
  </si>
  <si>
    <t>N29210242</t>
  </si>
  <si>
    <t>ricardo.silva@negocio.es</t>
  </si>
  <si>
    <t>687844239</t>
  </si>
  <si>
    <t>Constitución 168</t>
  </si>
  <si>
    <t>CLI-1027</t>
  </si>
  <si>
    <t>Laura Ruiz</t>
  </si>
  <si>
    <t>Comercial Delgado S.L.</t>
  </si>
  <si>
    <t>P13534217</t>
  </si>
  <si>
    <t>laura.ruiz@correo.com</t>
  </si>
  <si>
    <t>651663795</t>
  </si>
  <si>
    <t>Serrano 51</t>
  </si>
  <si>
    <t>CLI-1028</t>
  </si>
  <si>
    <t>Natalia Torres</t>
  </si>
  <si>
    <t>V54640499</t>
  </si>
  <si>
    <t>natalia.torres@correo.com</t>
  </si>
  <si>
    <t>629806690</t>
  </si>
  <si>
    <t>Gran Vía 28</t>
  </si>
  <si>
    <t>CLI-1029</t>
  </si>
  <si>
    <t>Comercial Molina S.L.</t>
  </si>
  <si>
    <t>P60401199</t>
  </si>
  <si>
    <t>lucia.diaz@negocio.es</t>
  </si>
  <si>
    <t>683534128</t>
  </si>
  <si>
    <t>Castellana 41</t>
  </si>
  <si>
    <t>CLI-1030</t>
  </si>
  <si>
    <t>Raúl Ramírez</t>
  </si>
  <si>
    <t>H37468984</t>
  </si>
  <si>
    <t>raul.ramirez@mail.es</t>
  </si>
  <si>
    <t>652910691</t>
  </si>
  <si>
    <t>Diagonal 21</t>
  </si>
  <si>
    <t>CLI-1031</t>
  </si>
  <si>
    <t>María Herrera</t>
  </si>
  <si>
    <t>Soluciones Morales S.L.</t>
  </si>
  <si>
    <t>R79393811</t>
  </si>
  <si>
    <t>maria.herrera@empresa.es</t>
  </si>
  <si>
    <t>687267850</t>
  </si>
  <si>
    <t>San Vicente 123</t>
  </si>
  <si>
    <t>CLI-1032</t>
  </si>
  <si>
    <t>Andrés Delgado</t>
  </si>
  <si>
    <t>H37632757</t>
  </si>
  <si>
    <t>andres.delgado@negocio.es</t>
  </si>
  <si>
    <t>675181765</t>
  </si>
  <si>
    <t>Gran Vía 100</t>
  </si>
  <si>
    <t>CLI-1033</t>
  </si>
  <si>
    <t>Andrés Pérez</t>
  </si>
  <si>
    <t>A12267237</t>
  </si>
  <si>
    <t>andres.perez@negocio.es</t>
  </si>
  <si>
    <t>628213276</t>
  </si>
  <si>
    <t>Castellana 47</t>
  </si>
  <si>
    <t>CLI-1034</t>
  </si>
  <si>
    <t>Jorge Morales</t>
  </si>
  <si>
    <t>Servicios Pérez S.L.</t>
  </si>
  <si>
    <t>B47970882</t>
  </si>
  <si>
    <t>jorge.morales@correo.com</t>
  </si>
  <si>
    <t>697260863</t>
  </si>
  <si>
    <t>Mayor 167</t>
  </si>
  <si>
    <t>CLI-1035</t>
  </si>
  <si>
    <t>Luis Romero</t>
  </si>
  <si>
    <t>G63415804</t>
  </si>
  <si>
    <t>luis.romero@mail.es</t>
  </si>
  <si>
    <t>659512272</t>
  </si>
  <si>
    <t>Alcalá 156</t>
  </si>
  <si>
    <t>CLI-1036</t>
  </si>
  <si>
    <t>Elena Silva</t>
  </si>
  <si>
    <t>R96967649</t>
  </si>
  <si>
    <t>elena.silva@correo.com</t>
  </si>
  <si>
    <t>620200074</t>
  </si>
  <si>
    <t>Constitución 177</t>
  </si>
  <si>
    <t>CLI-1037</t>
  </si>
  <si>
    <t>Ana Fernández</t>
  </si>
  <si>
    <t>Distribuciones Ruiz S.L.</t>
  </si>
  <si>
    <t>W87911784</t>
  </si>
  <si>
    <t>ana.fernandez@mail.es</t>
  </si>
  <si>
    <t>611698142</t>
  </si>
  <si>
    <t>San Vicente 126</t>
  </si>
  <si>
    <t>CLI-1038</t>
  </si>
  <si>
    <t>Laura Molina</t>
  </si>
  <si>
    <t>V63394301</t>
  </si>
  <si>
    <t>laura.molina@negocio.es</t>
  </si>
  <si>
    <t>689520597</t>
  </si>
  <si>
    <t>Colón 83</t>
  </si>
  <si>
    <t>CLI-1039</t>
  </si>
  <si>
    <t>Ricardo Vega</t>
  </si>
  <si>
    <t>Distribuciones Sánchez S.L.</t>
  </si>
  <si>
    <t>V29470244</t>
  </si>
  <si>
    <t>ricardo.vega@mail.es</t>
  </si>
  <si>
    <t>644675473</t>
  </si>
  <si>
    <t>Avenida del Puerto 72</t>
  </si>
  <si>
    <t>CLI-1040</t>
  </si>
  <si>
    <t>Alberto Romero</t>
  </si>
  <si>
    <t>V87691619</t>
  </si>
  <si>
    <t>alberto.romero@negocio.es</t>
  </si>
  <si>
    <t>670152969</t>
  </si>
  <si>
    <t>Gran Vía 24</t>
  </si>
  <si>
    <t>CLI-1041</t>
  </si>
  <si>
    <t>Patricia Fernández</t>
  </si>
  <si>
    <t>Tecnología Martínez S.L.</t>
  </si>
  <si>
    <t>Q95335593</t>
  </si>
  <si>
    <t>patricia.fernandez@negocio.es</t>
  </si>
  <si>
    <t>646361787</t>
  </si>
  <si>
    <t>Colón 65</t>
  </si>
  <si>
    <t>CLI-1042</t>
  </si>
  <si>
    <t>Laura Torres</t>
  </si>
  <si>
    <t>Distribuciones Silva S.L.</t>
  </si>
  <si>
    <t>W81099897</t>
  </si>
  <si>
    <t>laura.torres@mail.es</t>
  </si>
  <si>
    <t>623492385</t>
  </si>
  <si>
    <t>Serrano 76</t>
  </si>
  <si>
    <t>CLI-1043</t>
  </si>
  <si>
    <t>Andrés Castro</t>
  </si>
  <si>
    <t>V14769080</t>
  </si>
  <si>
    <t>andres.castro@empresa.es</t>
  </si>
  <si>
    <t>687049595</t>
  </si>
  <si>
    <t>Colón 121</t>
  </si>
  <si>
    <t>CLI-1044</t>
  </si>
  <si>
    <t>Sofía Romero</t>
  </si>
  <si>
    <t>E21024960</t>
  </si>
  <si>
    <t>sofia.romero@mail.es</t>
  </si>
  <si>
    <t>621432787</t>
  </si>
  <si>
    <t>Serrano 31</t>
  </si>
  <si>
    <t>CLI-1045</t>
  </si>
  <si>
    <t>Carmen Ortega</t>
  </si>
  <si>
    <t>Servicios Castro S.L.</t>
  </si>
  <si>
    <t>B82823275</t>
  </si>
  <si>
    <t>carmen.ortega@empresa.es</t>
  </si>
  <si>
    <t>637888820</t>
  </si>
  <si>
    <t>Serrano 68</t>
  </si>
  <si>
    <t>CLI-1046</t>
  </si>
  <si>
    <t>Ricardo Romero</t>
  </si>
  <si>
    <t>Distribuciones Castro S.L.</t>
  </si>
  <si>
    <t>U10553585</t>
  </si>
  <si>
    <t>ricardo.romero@correo.com</t>
  </si>
  <si>
    <t>645507920</t>
  </si>
  <si>
    <t>Constitución 170</t>
  </si>
  <si>
    <t>CLI-1047</t>
  </si>
  <si>
    <t>Ana Sánchez</t>
  </si>
  <si>
    <t>N59942178</t>
  </si>
  <si>
    <t>ana.sanchez@empresa.es</t>
  </si>
  <si>
    <t>672907576</t>
  </si>
  <si>
    <t>CLI-1048</t>
  </si>
  <si>
    <t>A91232106</t>
  </si>
  <si>
    <t>maria.delgado@mail.es</t>
  </si>
  <si>
    <t>687342561</t>
  </si>
  <si>
    <t>Gran Vía 45</t>
  </si>
  <si>
    <t>CLI-1049</t>
  </si>
  <si>
    <t>Carlos Romero</t>
  </si>
  <si>
    <t>Distribuciones Díaz S.L.</t>
  </si>
  <si>
    <t>F45265498</t>
  </si>
  <si>
    <t>carlos.romero@negocio.es</t>
  </si>
  <si>
    <t>676500726</t>
  </si>
  <si>
    <t>Colón 170</t>
  </si>
  <si>
    <t>CLI-1050</t>
  </si>
  <si>
    <t>Sofía Molina</t>
  </si>
  <si>
    <t>U56465150</t>
  </si>
  <si>
    <t>sofia.molina@empresa.es</t>
  </si>
  <si>
    <t>635176902</t>
  </si>
  <si>
    <t>Diagonal 93</t>
  </si>
  <si>
    <t>CLI-1051</t>
  </si>
  <si>
    <t>Elena Ortega</t>
  </si>
  <si>
    <t>D4874790</t>
  </si>
  <si>
    <t>elena.ortega@correo.com</t>
  </si>
  <si>
    <t>631257157</t>
  </si>
  <si>
    <t>Colón 142</t>
  </si>
  <si>
    <t>CLI-1052</t>
  </si>
  <si>
    <t>W95678746</t>
  </si>
  <si>
    <t>665766169</t>
  </si>
  <si>
    <t>Castellana 121</t>
  </si>
  <si>
    <t>CLI-1053</t>
  </si>
  <si>
    <t>P69147397</t>
  </si>
  <si>
    <t>carlos.navarro@mail.es</t>
  </si>
  <si>
    <t>610344303</t>
  </si>
  <si>
    <t>Colón 77</t>
  </si>
  <si>
    <t>CLI-1054</t>
  </si>
  <si>
    <t>U44188224</t>
  </si>
  <si>
    <t>maria.herrera@correo.com</t>
  </si>
  <si>
    <t>642051937</t>
  </si>
  <si>
    <t>Constitución 99</t>
  </si>
  <si>
    <t>CLI-1055</t>
  </si>
  <si>
    <t>W80212676</t>
  </si>
  <si>
    <t>623470708</t>
  </si>
  <si>
    <t>Castellana 26</t>
  </si>
  <si>
    <t>CLI-1056</t>
  </si>
  <si>
    <t>C45099326</t>
  </si>
  <si>
    <t>652501540</t>
  </si>
  <si>
    <t>Castellana 139</t>
  </si>
  <si>
    <t>CLI-1057</t>
  </si>
  <si>
    <t>Carlos Morales</t>
  </si>
  <si>
    <t>D60549527</t>
  </si>
  <si>
    <t>carlos.morales@correo.com</t>
  </si>
  <si>
    <t>650193656</t>
  </si>
  <si>
    <t>Gran Vía 12</t>
  </si>
  <si>
    <t>CLI-1058</t>
  </si>
  <si>
    <t>Natalia Sánchez</t>
  </si>
  <si>
    <t>Tecnología Vega S.L.</t>
  </si>
  <si>
    <t>H67795767</t>
  </si>
  <si>
    <t>natalia.sanchez@correo.com</t>
  </si>
  <si>
    <t>641163805</t>
  </si>
  <si>
    <t>Castellana 164</t>
  </si>
  <si>
    <t>CLI-1059</t>
  </si>
  <si>
    <t>Andrés Sánchez</t>
  </si>
  <si>
    <t>Tecnología Castro S.L.</t>
  </si>
  <si>
    <t>S93652311</t>
  </si>
  <si>
    <t>andres.sanchez@mail.es</t>
  </si>
  <si>
    <t>671315464</t>
  </si>
  <si>
    <t>Colón 51</t>
  </si>
  <si>
    <t>CLI-1060</t>
  </si>
  <si>
    <t>Elena Pérez</t>
  </si>
  <si>
    <t>R37840133</t>
  </si>
  <si>
    <t>elena.perez@empresa.es</t>
  </si>
  <si>
    <t>685957706</t>
  </si>
  <si>
    <t>Gran Vía 156</t>
  </si>
  <si>
    <t>CLI-1061</t>
  </si>
  <si>
    <t>Lucía Torres</t>
  </si>
  <si>
    <t>E85322033</t>
  </si>
  <si>
    <t>lucia.torres@empresa.es</t>
  </si>
  <si>
    <t>694216001</t>
  </si>
  <si>
    <t>Gran Vía 80</t>
  </si>
  <si>
    <t>CLI-1062</t>
  </si>
  <si>
    <t>Alberto Sánchez</t>
  </si>
  <si>
    <t>Distribuciones Molina S.L.</t>
  </si>
  <si>
    <t>W37578001</t>
  </si>
  <si>
    <t>alberto.sanchez@correo.com</t>
  </si>
  <si>
    <t>644489940</t>
  </si>
  <si>
    <t>Castellana 76</t>
  </si>
  <si>
    <t>CLI-1063</t>
  </si>
  <si>
    <t>Sofía Herrera</t>
  </si>
  <si>
    <t>Grupo Navarro S.L.</t>
  </si>
  <si>
    <t>D62040347</t>
  </si>
  <si>
    <t>sofia.herrera@mail.es</t>
  </si>
  <si>
    <t>645186708</t>
  </si>
  <si>
    <t>Constitución 98</t>
  </si>
  <si>
    <t>CLI-1064</t>
  </si>
  <si>
    <t>Comercial Ortega S.L.</t>
  </si>
  <si>
    <t>N88139443</t>
  </si>
  <si>
    <t>625659979</t>
  </si>
  <si>
    <t>Alcalá 12</t>
  </si>
  <si>
    <t>CLI-1065</t>
  </si>
  <si>
    <t>Diego Herrera</t>
  </si>
  <si>
    <t>Comercial Gómez S.L.</t>
  </si>
  <si>
    <t>S88902129</t>
  </si>
  <si>
    <t>diego.herrera@empresa.es</t>
  </si>
  <si>
    <t>675679047</t>
  </si>
  <si>
    <t>Constitución 105</t>
  </si>
  <si>
    <t>CLI-1066</t>
  </si>
  <si>
    <t>Q9126895</t>
  </si>
  <si>
    <t>diego.herrera@negocio.es</t>
  </si>
  <si>
    <t>647028180</t>
  </si>
  <si>
    <t>Serrano 32</t>
  </si>
  <si>
    <t>CLI-1067</t>
  </si>
  <si>
    <t>Lucía Gómez</t>
  </si>
  <si>
    <t>C75384510</t>
  </si>
  <si>
    <t>lucia.gomez@correo.com</t>
  </si>
  <si>
    <t>688703005</t>
  </si>
  <si>
    <t>Serrano 60</t>
  </si>
  <si>
    <t>CLI-1068</t>
  </si>
  <si>
    <t>Luis Herrera</t>
  </si>
  <si>
    <t>Grupo Pérez S.L.</t>
  </si>
  <si>
    <t>E2994519</t>
  </si>
  <si>
    <t>luis.herrera@mail.es</t>
  </si>
  <si>
    <t>641934639</t>
  </si>
  <si>
    <t>Constitución 83</t>
  </si>
  <si>
    <t>CLI-1069</t>
  </si>
  <si>
    <t>Raúl Ortega</t>
  </si>
  <si>
    <t>D61667140</t>
  </si>
  <si>
    <t>raul.ortega@correo.com</t>
  </si>
  <si>
    <t>692558242</t>
  </si>
  <si>
    <t>Gran Vía 169</t>
  </si>
  <si>
    <t>CLI-1070</t>
  </si>
  <si>
    <t>Marta Romero</t>
  </si>
  <si>
    <t>C11843514</t>
  </si>
  <si>
    <t>marta.romero@mail.es</t>
  </si>
  <si>
    <t>691644298</t>
  </si>
  <si>
    <t>Alcalá 17</t>
  </si>
  <si>
    <t>CLI-1071</t>
  </si>
  <si>
    <t>Patricia Castro</t>
  </si>
  <si>
    <t>Servicios Díaz S.L.</t>
  </si>
  <si>
    <t>D88874085</t>
  </si>
  <si>
    <t>patricia.castro@correo.com</t>
  </si>
  <si>
    <t>667723010</t>
  </si>
  <si>
    <t>Castellana 59</t>
  </si>
  <si>
    <t>CLI-1072</t>
  </si>
  <si>
    <t>Jorge Fernández</t>
  </si>
  <si>
    <t>V10010480</t>
  </si>
  <si>
    <t>jorge.fernandez@empresa.es</t>
  </si>
  <si>
    <t>621457410</t>
  </si>
  <si>
    <t>Mayor 111</t>
  </si>
  <si>
    <t>CLI-1073</t>
  </si>
  <si>
    <t>Andrés Martínez</t>
  </si>
  <si>
    <t>Q90300492</t>
  </si>
  <si>
    <t>andres.martinez@negocio.es</t>
  </si>
  <si>
    <t>616904975</t>
  </si>
  <si>
    <t>Colón 154</t>
  </si>
  <si>
    <t>CLI-1074</t>
  </si>
  <si>
    <t>Tecnología Ramírez S.L.</t>
  </si>
  <si>
    <t>S76291541</t>
  </si>
  <si>
    <t>691737913</t>
  </si>
  <si>
    <t>Colón 8</t>
  </si>
  <si>
    <t>CLI-1075</t>
  </si>
  <si>
    <t>Natalia Vega</t>
  </si>
  <si>
    <t>Comercial Pérez S.L.</t>
  </si>
  <si>
    <t>C72200181</t>
  </si>
  <si>
    <t>natalia.vega@correo.com</t>
  </si>
  <si>
    <t>660491958</t>
  </si>
  <si>
    <t>San Vicente 117</t>
  </si>
  <si>
    <t>CLI-1076</t>
  </si>
  <si>
    <t>Luis Sánchez</t>
  </si>
  <si>
    <t>C37521025</t>
  </si>
  <si>
    <t>luis.sanchez@negocio.es</t>
  </si>
  <si>
    <t>698843907</t>
  </si>
  <si>
    <t>San Vicente 125</t>
  </si>
  <si>
    <t>CLI-1077</t>
  </si>
  <si>
    <t>Distribuciones López S.L.</t>
  </si>
  <si>
    <t>H54051354</t>
  </si>
  <si>
    <t>elena.silva@empresa.es</t>
  </si>
  <si>
    <t>611031743</t>
  </si>
  <si>
    <t>Serrano 78</t>
  </si>
  <si>
    <t>CLI-1078</t>
  </si>
  <si>
    <t>Comercial Ramírez S.L.</t>
  </si>
  <si>
    <t>W75990607</t>
  </si>
  <si>
    <t>alberto.sanchez@mail.es</t>
  </si>
  <si>
    <t>619673809</t>
  </si>
  <si>
    <t>San Vicente 11</t>
  </si>
  <si>
    <t>CLI-1079</t>
  </si>
  <si>
    <t>Alberto Castro</t>
  </si>
  <si>
    <t>U93557892</t>
  </si>
  <si>
    <t>alberto.castro@mail.es</t>
  </si>
  <si>
    <t>621828592</t>
  </si>
  <si>
    <t>San Vicente 28</t>
  </si>
  <si>
    <t>CLI-1080</t>
  </si>
  <si>
    <t>María Sánchez</t>
  </si>
  <si>
    <t>Grupo Molina S.L.</t>
  </si>
  <si>
    <t>W27025314</t>
  </si>
  <si>
    <t>maria.sanchez@mail.es</t>
  </si>
  <si>
    <t>657123808</t>
  </si>
  <si>
    <t>CLI-1081</t>
  </si>
  <si>
    <t>U92420187</t>
  </si>
  <si>
    <t>raul.ortega@mail.es</t>
  </si>
  <si>
    <t>694183695</t>
  </si>
  <si>
    <t>Avenida del Puerto 39</t>
  </si>
  <si>
    <t>CLI-1082</t>
  </si>
  <si>
    <t>Patricia Ruiz</t>
  </si>
  <si>
    <t>Grupo López S.L.</t>
  </si>
  <si>
    <t>Q39530827</t>
  </si>
  <si>
    <t>patricia.ruiz@empresa.es</t>
  </si>
  <si>
    <t>696525668</t>
  </si>
  <si>
    <t>Mayor 158</t>
  </si>
  <si>
    <t>CLI-1083</t>
  </si>
  <si>
    <t>Pedro Martínez</t>
  </si>
  <si>
    <t>E9304547</t>
  </si>
  <si>
    <t>pedro.martinez@negocio.es</t>
  </si>
  <si>
    <t>623891786</t>
  </si>
  <si>
    <t>Avenida del Puerto 22</t>
  </si>
  <si>
    <t>CLI-1084</t>
  </si>
  <si>
    <t>Laura Fernández</t>
  </si>
  <si>
    <t>Servicios Morales S.L.</t>
  </si>
  <si>
    <t>P92120109</t>
  </si>
  <si>
    <t>laura.fernandez@empresa.es</t>
  </si>
  <si>
    <t>694676162</t>
  </si>
  <si>
    <t>Avenida del Puerto 17</t>
  </si>
  <si>
    <t>CLI-1085</t>
  </si>
  <si>
    <t>Carlos Silva</t>
  </si>
  <si>
    <t>N89054173</t>
  </si>
  <si>
    <t>carlos.silva@negocio.es</t>
  </si>
  <si>
    <t>627307598</t>
  </si>
  <si>
    <t>Constitución 22</t>
  </si>
  <si>
    <t>CLI-1086</t>
  </si>
  <si>
    <t>W49563745</t>
  </si>
  <si>
    <t>658667035</t>
  </si>
  <si>
    <t>Colón 47</t>
  </si>
  <si>
    <t>CLI-1087</t>
  </si>
  <si>
    <t>Marta Molina</t>
  </si>
  <si>
    <t>W6066382</t>
  </si>
  <si>
    <t>marta.molina@mail.es</t>
  </si>
  <si>
    <t>692950779</t>
  </si>
  <si>
    <t>Alcalá 153</t>
  </si>
  <si>
    <t>CLI-1088</t>
  </si>
  <si>
    <t>Carmen López</t>
  </si>
  <si>
    <t>U82952730</t>
  </si>
  <si>
    <t>carmen.lopez@mail.es</t>
  </si>
  <si>
    <t>670254091</t>
  </si>
  <si>
    <t>Serrano 137</t>
  </si>
  <si>
    <t>CLI-1089</t>
  </si>
  <si>
    <t>W71794454</t>
  </si>
  <si>
    <t>carmen.ortega@negocio.es</t>
  </si>
  <si>
    <t>631751079</t>
  </si>
  <si>
    <t>Serrano 155</t>
  </si>
  <si>
    <t>CLI-1090</t>
  </si>
  <si>
    <t>Patricia Díaz</t>
  </si>
  <si>
    <t>W20776801</t>
  </si>
  <si>
    <t>patricia.diaz@negocio.es</t>
  </si>
  <si>
    <t>622309586</t>
  </si>
  <si>
    <t>Serrano 116</t>
  </si>
  <si>
    <t>CLI-1091</t>
  </si>
  <si>
    <t>Diego Ramírez</t>
  </si>
  <si>
    <t>Comercial Martínez S.L.</t>
  </si>
  <si>
    <t>E19468304</t>
  </si>
  <si>
    <t>diego.ramirez@empresa.es</t>
  </si>
  <si>
    <t>648504300</t>
  </si>
  <si>
    <t>Castellana 179</t>
  </si>
  <si>
    <t>CLI-1092</t>
  </si>
  <si>
    <t>W57808292</t>
  </si>
  <si>
    <t>luis.herrera@empresa.es</t>
  </si>
  <si>
    <t>648668339</t>
  </si>
  <si>
    <t>CLI-1093</t>
  </si>
  <si>
    <t>Ricardo Herrera</t>
  </si>
  <si>
    <t>E40093864</t>
  </si>
  <si>
    <t>ricardo.herrera@negocio.es</t>
  </si>
  <si>
    <t>610209961</t>
  </si>
  <si>
    <t>Constitución 91</t>
  </si>
  <si>
    <t>CLI-1094</t>
  </si>
  <si>
    <t>Patricia Herrera</t>
  </si>
  <si>
    <t>Tecnología Pérez S.L.</t>
  </si>
  <si>
    <t>R64100462</t>
  </si>
  <si>
    <t>patricia.herrera@empresa.es</t>
  </si>
  <si>
    <t>695318289</t>
  </si>
  <si>
    <t>San Vicente 96</t>
  </si>
  <si>
    <t>CLI-1095</t>
  </si>
  <si>
    <t>Marta Silva</t>
  </si>
  <si>
    <t>E6950635</t>
  </si>
  <si>
    <t>marta.silva@mail.es</t>
  </si>
  <si>
    <t>683284724</t>
  </si>
  <si>
    <t>Avenida del Puerto 165</t>
  </si>
  <si>
    <t>CLI-1096</t>
  </si>
  <si>
    <t>Carlos Ortega</t>
  </si>
  <si>
    <t>Grupo Torres S.L.</t>
  </si>
  <si>
    <t>B43358553</t>
  </si>
  <si>
    <t>carlos.ortega@mail.es</t>
  </si>
  <si>
    <t>679173614</t>
  </si>
  <si>
    <t>San Vicente 140</t>
  </si>
  <si>
    <t>CLI-1097</t>
  </si>
  <si>
    <t>María Navarro</t>
  </si>
  <si>
    <t>Servicios Vega S.L.</t>
  </si>
  <si>
    <t>U52894582</t>
  </si>
  <si>
    <t>maria.navarro@mail.es</t>
  </si>
  <si>
    <t>635074182</t>
  </si>
  <si>
    <t>Castellana 178</t>
  </si>
  <si>
    <t>CLI-1098</t>
  </si>
  <si>
    <t>Alberto Delgado</t>
  </si>
  <si>
    <t>N44112268</t>
  </si>
  <si>
    <t>alberto.delgado@empresa.es</t>
  </si>
  <si>
    <t>620746667</t>
  </si>
  <si>
    <t>Avenida del Puerto 170</t>
  </si>
  <si>
    <t>CLI-1099</t>
  </si>
  <si>
    <t>Diego Delgado</t>
  </si>
  <si>
    <t>B11071854</t>
  </si>
  <si>
    <t>diego.delgado@negocio.es</t>
  </si>
  <si>
    <t>658762794</t>
  </si>
  <si>
    <t>Diagonal 174</t>
  </si>
  <si>
    <t>CLI-1100</t>
  </si>
  <si>
    <t>Lucía Fernández</t>
  </si>
  <si>
    <t>Grupo Delgado S.L.</t>
  </si>
  <si>
    <t>E92142166</t>
  </si>
  <si>
    <t>lucia.fernandez@negocio.es</t>
  </si>
  <si>
    <t>659790013</t>
  </si>
  <si>
    <t>Avenida del Puerto 114</t>
  </si>
  <si>
    <t>CLI-1101</t>
  </si>
  <si>
    <t>W52940566</t>
  </si>
  <si>
    <t>645135070</t>
  </si>
  <si>
    <t>Colón 115</t>
  </si>
  <si>
    <t>CLI-1102</t>
  </si>
  <si>
    <t>Carmen Sánchez</t>
  </si>
  <si>
    <t>C92526995</t>
  </si>
  <si>
    <t>carmen.sanchez@mail.es</t>
  </si>
  <si>
    <t>699635939</t>
  </si>
  <si>
    <t>CLI-1103</t>
  </si>
  <si>
    <t>H67306502</t>
  </si>
  <si>
    <t>lucia.diaz@empresa.es</t>
  </si>
  <si>
    <t>658438711</t>
  </si>
  <si>
    <t>Diagonal 147</t>
  </si>
  <si>
    <t>CLI-1104</t>
  </si>
  <si>
    <t>Raúl Molina</t>
  </si>
  <si>
    <t>Tecnología Ruiz S.L.</t>
  </si>
  <si>
    <t>E43550733</t>
  </si>
  <si>
    <t>raul.molina@empresa.es</t>
  </si>
  <si>
    <t>670394554</t>
  </si>
  <si>
    <t>Castellana 175</t>
  </si>
  <si>
    <t>CLI-1105</t>
  </si>
  <si>
    <t>Alberto Molina</t>
  </si>
  <si>
    <t>D70538491</t>
  </si>
  <si>
    <t>alberto.molina@correo.com</t>
  </si>
  <si>
    <t>650818905</t>
  </si>
  <si>
    <t>Alcalá 42</t>
  </si>
  <si>
    <t>CLI-1106</t>
  </si>
  <si>
    <t>Pedro Herrera</t>
  </si>
  <si>
    <t>Distribuciones Delgado S.L.</t>
  </si>
  <si>
    <t>C68454225</t>
  </si>
  <si>
    <t>pedro.herrera@correo.com</t>
  </si>
  <si>
    <t>689431184</t>
  </si>
  <si>
    <t>Constitución 40</t>
  </si>
  <si>
    <t>CLI-1107</t>
  </si>
  <si>
    <t>Carlos López</t>
  </si>
  <si>
    <t>J88393186</t>
  </si>
  <si>
    <t>carlos.lopez@correo.com</t>
  </si>
  <si>
    <t>686790955</t>
  </si>
  <si>
    <t>San Vicente 159</t>
  </si>
  <si>
    <t>CLI-1108</t>
  </si>
  <si>
    <t>Sofía Castro</t>
  </si>
  <si>
    <t>Grupo Sánchez S.L.</t>
  </si>
  <si>
    <t>U56783806</t>
  </si>
  <si>
    <t>sofia.castro@negocio.es</t>
  </si>
  <si>
    <t>672336371</t>
  </si>
  <si>
    <t>Serrano 88</t>
  </si>
  <si>
    <t>CLI-1109</t>
  </si>
  <si>
    <t>Diego Molina</t>
  </si>
  <si>
    <t>H63608888</t>
  </si>
  <si>
    <t>diego.molina@empresa.es</t>
  </si>
  <si>
    <t>645899440</t>
  </si>
  <si>
    <t>Castellana 64</t>
  </si>
  <si>
    <t>CLI-1110</t>
  </si>
  <si>
    <t>María Silva</t>
  </si>
  <si>
    <t>F67876068</t>
  </si>
  <si>
    <t>maria.silva@negocio.es</t>
  </si>
  <si>
    <t>676942394</t>
  </si>
  <si>
    <t>Colón 128</t>
  </si>
  <si>
    <t>CLI-1111</t>
  </si>
  <si>
    <t>Ana López</t>
  </si>
  <si>
    <t>Comercial Romero S.L.</t>
  </si>
  <si>
    <t>N73033413</t>
  </si>
  <si>
    <t>ana.lopez@empresa.es</t>
  </si>
  <si>
    <t>624428014</t>
  </si>
  <si>
    <t>San Vicente 35</t>
  </si>
  <si>
    <t>CLI-1112</t>
  </si>
  <si>
    <t>Pedro Fernández</t>
  </si>
  <si>
    <t>R68680031</t>
  </si>
  <si>
    <t>pedro.fernandez@negocio.es</t>
  </si>
  <si>
    <t>683800569</t>
  </si>
  <si>
    <t>Colón 160</t>
  </si>
  <si>
    <t>CLI-1113</t>
  </si>
  <si>
    <t>Andrés Fernández</t>
  </si>
  <si>
    <t>W54873262</t>
  </si>
  <si>
    <t>andres.fernandez@empresa.es</t>
  </si>
  <si>
    <t>616080513</t>
  </si>
  <si>
    <t>Gran Vía 36</t>
  </si>
  <si>
    <t>CLI-1114</t>
  </si>
  <si>
    <t>P69090664</t>
  </si>
  <si>
    <t>685554415</t>
  </si>
  <si>
    <t>Colón 122</t>
  </si>
  <si>
    <t>CLI-1115</t>
  </si>
  <si>
    <t>Juan Delgado</t>
  </si>
  <si>
    <t>Tecnología Silva S.L.</t>
  </si>
  <si>
    <t>H97824684</t>
  </si>
  <si>
    <t>juan.delgado@empresa.es</t>
  </si>
  <si>
    <t>688319168</t>
  </si>
  <si>
    <t>Castellana 44</t>
  </si>
  <si>
    <t>CLI-1116</t>
  </si>
  <si>
    <t>Ana Silva</t>
  </si>
  <si>
    <t>G3541730</t>
  </si>
  <si>
    <t>ana.silva@negocio.es</t>
  </si>
  <si>
    <t>652103092</t>
  </si>
  <si>
    <t>San Vicente 39</t>
  </si>
  <si>
    <t>CLI-1117</t>
  </si>
  <si>
    <t>Ana Gómez</t>
  </si>
  <si>
    <t>Distribuciones Romero S.L.</t>
  </si>
  <si>
    <t>W51576565</t>
  </si>
  <si>
    <t>ana.gomez@mail.es</t>
  </si>
  <si>
    <t>633244151</t>
  </si>
  <si>
    <t>Castellana 137</t>
  </si>
  <si>
    <t>CLI-1118</t>
  </si>
  <si>
    <t>Lucía Navarro</t>
  </si>
  <si>
    <t>N39789478</t>
  </si>
  <si>
    <t>lucia.navarro@correo.com</t>
  </si>
  <si>
    <t>675632882</t>
  </si>
  <si>
    <t>Avenida del Puerto 123</t>
  </si>
  <si>
    <t>CLI-1119</t>
  </si>
  <si>
    <t>Andrés Vega</t>
  </si>
  <si>
    <t>Q20659692</t>
  </si>
  <si>
    <t>andres.vega@mail.es</t>
  </si>
  <si>
    <t>615646068</t>
  </si>
  <si>
    <t>Colón 21</t>
  </si>
  <si>
    <t>CLI-1120</t>
  </si>
  <si>
    <t>Andrés Navarro</t>
  </si>
  <si>
    <t>Comercial Silva S.L.</t>
  </si>
  <si>
    <t>H33542167</t>
  </si>
  <si>
    <t>andres.navarro@empresa.es</t>
  </si>
  <si>
    <t>699903592</t>
  </si>
  <si>
    <t>Diagonal 58</t>
  </si>
  <si>
    <t>id_producto</t>
  </si>
  <si>
    <t>nombre_producto</t>
  </si>
  <si>
    <t>categoria</t>
  </si>
  <si>
    <t>subcategoria</t>
  </si>
  <si>
    <t>marca</t>
  </si>
  <si>
    <t>costo</t>
  </si>
  <si>
    <t>precio_venta</t>
  </si>
  <si>
    <t>margen_pct</t>
  </si>
  <si>
    <t>stock</t>
  </si>
  <si>
    <t>stock_minimo</t>
  </si>
  <si>
    <t>proveedor</t>
  </si>
  <si>
    <t>unidad_medida</t>
  </si>
  <si>
    <t>ubicacion_almacen</t>
  </si>
  <si>
    <t>iva_pct</t>
  </si>
  <si>
    <t>PRD-001</t>
  </si>
  <si>
    <t>Portátil 14"</t>
  </si>
  <si>
    <t>Informática</t>
  </si>
  <si>
    <t>Portátiles</t>
  </si>
  <si>
    <t>Lenovo</t>
  </si>
  <si>
    <t>Tech Iberia</t>
  </si>
  <si>
    <t>unidad</t>
  </si>
  <si>
    <t>A-4-16</t>
  </si>
  <si>
    <t>PRD-002</t>
  </si>
  <si>
    <t>Monitor 24"</t>
  </si>
  <si>
    <t>Pantallas</t>
  </si>
  <si>
    <t>Samsung</t>
  </si>
  <si>
    <t>Distribuciones Levante</t>
  </si>
  <si>
    <t>A-1-3</t>
  </si>
  <si>
    <t>PRD-003</t>
  </si>
  <si>
    <t>Teclado inalámbrico</t>
  </si>
  <si>
    <t>Periféricos</t>
  </si>
  <si>
    <t>Teclados</t>
  </si>
  <si>
    <t>Logitech</t>
  </si>
  <si>
    <t>A-1-6</t>
  </si>
  <si>
    <t>PRD-004</t>
  </si>
  <si>
    <t>Ratón óptico</t>
  </si>
  <si>
    <t>Ratones</t>
  </si>
  <si>
    <t>Innova Supply</t>
  </si>
  <si>
    <t>A-4-6</t>
  </si>
  <si>
    <t>PRD-005</t>
  </si>
  <si>
    <t>Impresora multifunción</t>
  </si>
  <si>
    <t>Oficina</t>
  </si>
  <si>
    <t>Impresión</t>
  </si>
  <si>
    <t>HP</t>
  </si>
  <si>
    <t>A-5-4</t>
  </si>
  <si>
    <t>PRD-006</t>
  </si>
  <si>
    <t>Auriculares bluetooth</t>
  </si>
  <si>
    <t>Audio</t>
  </si>
  <si>
    <t>Auriculares</t>
  </si>
  <si>
    <t>Sony</t>
  </si>
  <si>
    <t>OfiMarket</t>
  </si>
  <si>
    <t>A-4-5</t>
  </si>
  <si>
    <t>PRD-007</t>
  </si>
  <si>
    <t>Webcam HD</t>
  </si>
  <si>
    <t>Cámaras</t>
  </si>
  <si>
    <t>Trust</t>
  </si>
  <si>
    <t>A-1-11</t>
  </si>
  <si>
    <t>PRD-008</t>
  </si>
  <si>
    <t>Tablet 10"</t>
  </si>
  <si>
    <t>Movilidad</t>
  </si>
  <si>
    <t>Tablets</t>
  </si>
  <si>
    <t>Xiaomi</t>
  </si>
  <si>
    <t>A-2-1</t>
  </si>
  <si>
    <t>PRD-009</t>
  </si>
  <si>
    <t>Disco SSD 1TB</t>
  </si>
  <si>
    <t>Almacenamiento</t>
  </si>
  <si>
    <t>Kingston</t>
  </si>
  <si>
    <t>A-2-6</t>
  </si>
  <si>
    <t>PRD-010</t>
  </si>
  <si>
    <t>Router WiFi 6</t>
  </si>
  <si>
    <t>Redes</t>
  </si>
  <si>
    <t>Conectividad</t>
  </si>
  <si>
    <t>TP-Link</t>
  </si>
  <si>
    <t>A-3-3</t>
  </si>
  <si>
    <t>PRD-011</t>
  </si>
  <si>
    <t>Silla ergonómica</t>
  </si>
  <si>
    <t>Mobiliario</t>
  </si>
  <si>
    <t>Actiu</t>
  </si>
  <si>
    <t>Descatalogado</t>
  </si>
  <si>
    <t>A-4-11</t>
  </si>
  <si>
    <t>PRD-012</t>
  </si>
  <si>
    <t>Escritorio elevable</t>
  </si>
  <si>
    <t>Ikea</t>
  </si>
  <si>
    <t>A-3-11</t>
  </si>
  <si>
    <t>PRD-013</t>
  </si>
  <si>
    <t>Proyector portátil</t>
  </si>
  <si>
    <t>Imagen</t>
  </si>
  <si>
    <t>Proyección</t>
  </si>
  <si>
    <t>Epson</t>
  </si>
  <si>
    <t>AudioPro</t>
  </si>
  <si>
    <t>A-6-12</t>
  </si>
  <si>
    <t>PRD-014</t>
  </si>
  <si>
    <t>Altavoz inteligente</t>
  </si>
  <si>
    <t>Altavoces</t>
  </si>
  <si>
    <t>Amazon</t>
  </si>
  <si>
    <t>A-3-6</t>
  </si>
  <si>
    <t>PRD-015</t>
  </si>
  <si>
    <t>Licencia antivirus anual</t>
  </si>
  <si>
    <t>Software</t>
  </si>
  <si>
    <t>Seguridad</t>
  </si>
  <si>
    <t>Kaspersky</t>
  </si>
  <si>
    <t>Global Components</t>
  </si>
  <si>
    <t>A-6-4</t>
  </si>
  <si>
    <t>PRD-016</t>
  </si>
  <si>
    <t>Dock USB-C</t>
  </si>
  <si>
    <t>Adaptadores</t>
  </si>
  <si>
    <t>UGREEN</t>
  </si>
  <si>
    <t>A-2-16</t>
  </si>
  <si>
    <t>PRD-017</t>
  </si>
  <si>
    <t>Cable HDMI 2m</t>
  </si>
  <si>
    <t>Accesorios</t>
  </si>
  <si>
    <t>Cableado</t>
  </si>
  <si>
    <t>Belkin</t>
  </si>
  <si>
    <t>A-6-18</t>
  </si>
  <si>
    <t>PRD-018</t>
  </si>
  <si>
    <t>Memoria USB 128GB</t>
  </si>
  <si>
    <t>SanDisk</t>
  </si>
  <si>
    <t>A-2-8</t>
  </si>
  <si>
    <t>PRD-019</t>
  </si>
  <si>
    <t>Smartphone gama media</t>
  </si>
  <si>
    <t>Teléfonos</t>
  </si>
  <si>
    <t>A-5-15</t>
  </si>
  <si>
    <t>PRD-020</t>
  </si>
  <si>
    <t>Servidor NAS 2 bahías</t>
  </si>
  <si>
    <t>Synology</t>
  </si>
  <si>
    <t>A-1-2</t>
  </si>
  <si>
    <t>id_factura</t>
  </si>
  <si>
    <t>serie</t>
  </si>
  <si>
    <t>fecha_factura</t>
  </si>
  <si>
    <t>vendedor</t>
  </si>
  <si>
    <t>canal</t>
  </si>
  <si>
    <t>moneda</t>
  </si>
  <si>
    <t>subtotal</t>
  </si>
  <si>
    <t>descuento_factura</t>
  </si>
  <si>
    <t>base_imponible</t>
  </si>
  <si>
    <t>impuestos</t>
  </si>
  <si>
    <t>total</t>
  </si>
  <si>
    <t>metodo_pago</t>
  </si>
  <si>
    <t>fecha_vencimiento</t>
  </si>
  <si>
    <t>fecha_pago</t>
  </si>
  <si>
    <t>referencia_pedido</t>
  </si>
  <si>
    <t>observaciones</t>
  </si>
  <si>
    <t>FAC-5001</t>
  </si>
  <si>
    <t>ONL2024</t>
  </si>
  <si>
    <t>Tienda</t>
  </si>
  <si>
    <t>EUR</t>
  </si>
  <si>
    <t>Tarjeta</t>
  </si>
  <si>
    <t>Pagada</t>
  </si>
  <si>
    <t>PED-7001</t>
  </si>
  <si>
    <t>FAC-5002</t>
  </si>
  <si>
    <t>Comercial</t>
  </si>
  <si>
    <t>Transferencia</t>
  </si>
  <si>
    <t>Vencida</t>
  </si>
  <si>
    <t>PED-7002</t>
  </si>
  <si>
    <t>FAC-5003</t>
  </si>
  <si>
    <t>B2024</t>
  </si>
  <si>
    <t>PED-7003</t>
  </si>
  <si>
    <t>FAC-5004</t>
  </si>
  <si>
    <t>PED-7004</t>
  </si>
  <si>
    <t>FAC-5005</t>
  </si>
  <si>
    <t>PED-7005</t>
  </si>
  <si>
    <t>Prioridad alta</t>
  </si>
  <si>
    <t>FAC-5006</t>
  </si>
  <si>
    <t>Bizum</t>
  </si>
  <si>
    <t>PED-7006</t>
  </si>
  <si>
    <t>Cliente habitual</t>
  </si>
  <si>
    <t>FAC-5007</t>
  </si>
  <si>
    <t>A2024</t>
  </si>
  <si>
    <t>Domiciliación</t>
  </si>
  <si>
    <t>PED-7007</t>
  </si>
  <si>
    <t>Revisar stock</t>
  </si>
  <si>
    <t>FAC-5008</t>
  </si>
  <si>
    <t>Online</t>
  </si>
  <si>
    <t>PED-7008</t>
  </si>
  <si>
    <t>FAC-5009</t>
  </si>
  <si>
    <t>Telefónico</t>
  </si>
  <si>
    <t>PED-7009</t>
  </si>
  <si>
    <t>FAC-5010</t>
  </si>
  <si>
    <t>PED-7010</t>
  </si>
  <si>
    <t>FAC-5011</t>
  </si>
  <si>
    <t>PED-7011</t>
  </si>
  <si>
    <t>FAC-5012</t>
  </si>
  <si>
    <t>PED-7012</t>
  </si>
  <si>
    <t>FAC-5013</t>
  </si>
  <si>
    <t>PED-7013</t>
  </si>
  <si>
    <t>FAC-5014</t>
  </si>
  <si>
    <t>PED-7014</t>
  </si>
  <si>
    <t>FAC-5015</t>
  </si>
  <si>
    <t>Pendiente</t>
  </si>
  <si>
    <t>PED-7015</t>
  </si>
  <si>
    <t>FAC-5016</t>
  </si>
  <si>
    <t>PED-7016</t>
  </si>
  <si>
    <t>FAC-5017</t>
  </si>
  <si>
    <t>PED-7017</t>
  </si>
  <si>
    <t>FAC-5018</t>
  </si>
  <si>
    <t>PED-7018</t>
  </si>
  <si>
    <t>FAC-5019</t>
  </si>
  <si>
    <t>PED-7019</t>
  </si>
  <si>
    <t>FAC-5020</t>
  </si>
  <si>
    <t>PED-7020</t>
  </si>
  <si>
    <t>Entrega parcial</t>
  </si>
  <si>
    <t>FAC-5021</t>
  </si>
  <si>
    <t>PED-7021</t>
  </si>
  <si>
    <t>FAC-5022</t>
  </si>
  <si>
    <t>PED-7022</t>
  </si>
  <si>
    <t>FAC-5023</t>
  </si>
  <si>
    <t>PED-7023</t>
  </si>
  <si>
    <t>FAC-5024</t>
  </si>
  <si>
    <t>PED-7024</t>
  </si>
  <si>
    <t>FAC-5025</t>
  </si>
  <si>
    <t>PED-7025</t>
  </si>
  <si>
    <t>FAC-5026</t>
  </si>
  <si>
    <t>Anulada</t>
  </si>
  <si>
    <t>PED-7026</t>
  </si>
  <si>
    <t>FAC-5027</t>
  </si>
  <si>
    <t>PED-7027</t>
  </si>
  <si>
    <t>FAC-5028</t>
  </si>
  <si>
    <t>PED-7028</t>
  </si>
  <si>
    <t>FAC-5029</t>
  </si>
  <si>
    <t>PED-7029</t>
  </si>
  <si>
    <t>FAC-5030</t>
  </si>
  <si>
    <t>PED-7030</t>
  </si>
  <si>
    <t>FAC-5031</t>
  </si>
  <si>
    <t>PED-7031</t>
  </si>
  <si>
    <t>FAC-5032</t>
  </si>
  <si>
    <t>PED-7032</t>
  </si>
  <si>
    <t>FAC-5033</t>
  </si>
  <si>
    <t>PED-7033</t>
  </si>
  <si>
    <t>FAC-5034</t>
  </si>
  <si>
    <t>PED-7034</t>
  </si>
  <si>
    <t>FAC-5035</t>
  </si>
  <si>
    <t>PED-7035</t>
  </si>
  <si>
    <t>FAC-5036</t>
  </si>
  <si>
    <t>PED-7036</t>
  </si>
  <si>
    <t>FAC-5037</t>
  </si>
  <si>
    <t>PED-7037</t>
  </si>
  <si>
    <t>FAC-5038</t>
  </si>
  <si>
    <t>PED-7038</t>
  </si>
  <si>
    <t>FAC-5039</t>
  </si>
  <si>
    <t>PED-7039</t>
  </si>
  <si>
    <t>FAC-5040</t>
  </si>
  <si>
    <t>PED-7040</t>
  </si>
  <si>
    <t>FAC-5041</t>
  </si>
  <si>
    <t>PED-7041</t>
  </si>
  <si>
    <t>FAC-5042</t>
  </si>
  <si>
    <t>PED-7042</t>
  </si>
  <si>
    <t>FAC-5043</t>
  </si>
  <si>
    <t>PED-7043</t>
  </si>
  <si>
    <t>FAC-5044</t>
  </si>
  <si>
    <t>PED-7044</t>
  </si>
  <si>
    <t>FAC-5045</t>
  </si>
  <si>
    <t>PED-7045</t>
  </si>
  <si>
    <t>FAC-5046</t>
  </si>
  <si>
    <t>PED-7046</t>
  </si>
  <si>
    <t>FAC-5047</t>
  </si>
  <si>
    <t>PED-7047</t>
  </si>
  <si>
    <t>FAC-5048</t>
  </si>
  <si>
    <t>PED-7048</t>
  </si>
  <si>
    <t>FAC-5049</t>
  </si>
  <si>
    <t>PED-7049</t>
  </si>
  <si>
    <t>FAC-5050</t>
  </si>
  <si>
    <t>PED-7050</t>
  </si>
  <si>
    <t>FAC-5051</t>
  </si>
  <si>
    <t>PED-7051</t>
  </si>
  <si>
    <t>FAC-5052</t>
  </si>
  <si>
    <t>PED-7052</t>
  </si>
  <si>
    <t>FAC-5053</t>
  </si>
  <si>
    <t>PED-7053</t>
  </si>
  <si>
    <t>FAC-5054</t>
  </si>
  <si>
    <t>PED-7054</t>
  </si>
  <si>
    <t>FAC-5055</t>
  </si>
  <si>
    <t>PED-7055</t>
  </si>
  <si>
    <t>FAC-5056</t>
  </si>
  <si>
    <t>PED-7056</t>
  </si>
  <si>
    <t>FAC-5057</t>
  </si>
  <si>
    <t>PED-7057</t>
  </si>
  <si>
    <t>FAC-5058</t>
  </si>
  <si>
    <t>PED-7058</t>
  </si>
  <si>
    <t>FAC-5059</t>
  </si>
  <si>
    <t>PED-7059</t>
  </si>
  <si>
    <t>FAC-5060</t>
  </si>
  <si>
    <t>PED-7060</t>
  </si>
  <si>
    <t>FAC-5061</t>
  </si>
  <si>
    <t>PED-7061</t>
  </si>
  <si>
    <t>FAC-5062</t>
  </si>
  <si>
    <t>PED-7062</t>
  </si>
  <si>
    <t>FAC-5063</t>
  </si>
  <si>
    <t>PED-7063</t>
  </si>
  <si>
    <t>FAC-5064</t>
  </si>
  <si>
    <t>PED-7064</t>
  </si>
  <si>
    <t>FAC-5065</t>
  </si>
  <si>
    <t>PED-7065</t>
  </si>
  <si>
    <t>FAC-5066</t>
  </si>
  <si>
    <t>PED-7066</t>
  </si>
  <si>
    <t>FAC-5067</t>
  </si>
  <si>
    <t>PED-7067</t>
  </si>
  <si>
    <t>FAC-5068</t>
  </si>
  <si>
    <t>PED-7068</t>
  </si>
  <si>
    <t>FAC-5069</t>
  </si>
  <si>
    <t>PED-7069</t>
  </si>
  <si>
    <t>FAC-5070</t>
  </si>
  <si>
    <t>PED-7070</t>
  </si>
  <si>
    <t>FAC-5071</t>
  </si>
  <si>
    <t>PED-7071</t>
  </si>
  <si>
    <t>FAC-5072</t>
  </si>
  <si>
    <t>PED-7072</t>
  </si>
  <si>
    <t>FAC-5073</t>
  </si>
  <si>
    <t>PED-7073</t>
  </si>
  <si>
    <t>FAC-5074</t>
  </si>
  <si>
    <t>PED-7074</t>
  </si>
  <si>
    <t>FAC-5075</t>
  </si>
  <si>
    <t>PED-7075</t>
  </si>
  <si>
    <t>FAC-5076</t>
  </si>
  <si>
    <t>PED-7076</t>
  </si>
  <si>
    <t>FAC-5077</t>
  </si>
  <si>
    <t>PED-7077</t>
  </si>
  <si>
    <t>FAC-5078</t>
  </si>
  <si>
    <t>PED-7078</t>
  </si>
  <si>
    <t>FAC-5079</t>
  </si>
  <si>
    <t>PED-7079</t>
  </si>
  <si>
    <t>FAC-5080</t>
  </si>
  <si>
    <t>PED-7080</t>
  </si>
  <si>
    <t>FAC-5081</t>
  </si>
  <si>
    <t>PED-7081</t>
  </si>
  <si>
    <t>FAC-5082</t>
  </si>
  <si>
    <t>PED-7082</t>
  </si>
  <si>
    <t>FAC-5083</t>
  </si>
  <si>
    <t>PED-7083</t>
  </si>
  <si>
    <t>FAC-5084</t>
  </si>
  <si>
    <t>PED-7084</t>
  </si>
  <si>
    <t>FAC-5085</t>
  </si>
  <si>
    <t>PED-7085</t>
  </si>
  <si>
    <t>FAC-5086</t>
  </si>
  <si>
    <t>PED-7086</t>
  </si>
  <si>
    <t>FAC-5087</t>
  </si>
  <si>
    <t>PED-7087</t>
  </si>
  <si>
    <t>FAC-5088</t>
  </si>
  <si>
    <t>PED-7088</t>
  </si>
  <si>
    <t>FAC-5089</t>
  </si>
  <si>
    <t>PED-7089</t>
  </si>
  <si>
    <t>FAC-5090</t>
  </si>
  <si>
    <t>PED-7090</t>
  </si>
  <si>
    <t>FAC-5091</t>
  </si>
  <si>
    <t>PED-7091</t>
  </si>
  <si>
    <t>FAC-5092</t>
  </si>
  <si>
    <t>PED-7092</t>
  </si>
  <si>
    <t>FAC-5093</t>
  </si>
  <si>
    <t>PED-7093</t>
  </si>
  <si>
    <t>FAC-5094</t>
  </si>
  <si>
    <t>PED-7094</t>
  </si>
  <si>
    <t>FAC-5095</t>
  </si>
  <si>
    <t>PED-7095</t>
  </si>
  <si>
    <t>FAC-5096</t>
  </si>
  <si>
    <t>PED-7096</t>
  </si>
  <si>
    <t>FAC-5097</t>
  </si>
  <si>
    <t>PED-7097</t>
  </si>
  <si>
    <t>FAC-5098</t>
  </si>
  <si>
    <t>PED-7098</t>
  </si>
  <si>
    <t>FAC-5099</t>
  </si>
  <si>
    <t>PED-7099</t>
  </si>
  <si>
    <t>FAC-5100</t>
  </si>
  <si>
    <t>PED-7100</t>
  </si>
  <si>
    <t>FAC-5101</t>
  </si>
  <si>
    <t>PED-7101</t>
  </si>
  <si>
    <t>FAC-5102</t>
  </si>
  <si>
    <t>PED-7102</t>
  </si>
  <si>
    <t>FAC-5103</t>
  </si>
  <si>
    <t>PED-7103</t>
  </si>
  <si>
    <t>FAC-5104</t>
  </si>
  <si>
    <t>PED-7104</t>
  </si>
  <si>
    <t>FAC-5105</t>
  </si>
  <si>
    <t>PED-7105</t>
  </si>
  <si>
    <t>FAC-5106</t>
  </si>
  <si>
    <t>PED-7106</t>
  </si>
  <si>
    <t>FAC-5107</t>
  </si>
  <si>
    <t>PED-7107</t>
  </si>
  <si>
    <t>FAC-5108</t>
  </si>
  <si>
    <t>PED-7108</t>
  </si>
  <si>
    <t>FAC-5109</t>
  </si>
  <si>
    <t>PED-7109</t>
  </si>
  <si>
    <t>FAC-5110</t>
  </si>
  <si>
    <t>PED-7110</t>
  </si>
  <si>
    <t>FAC-5111</t>
  </si>
  <si>
    <t>PED-7111</t>
  </si>
  <si>
    <t>FAC-5112</t>
  </si>
  <si>
    <t>PED-7112</t>
  </si>
  <si>
    <t>FAC-5113</t>
  </si>
  <si>
    <t>PED-7113</t>
  </si>
  <si>
    <t>FAC-5114</t>
  </si>
  <si>
    <t>PED-7114</t>
  </si>
  <si>
    <t>FAC-5115</t>
  </si>
  <si>
    <t>PED-7115</t>
  </si>
  <si>
    <t>FAC-5116</t>
  </si>
  <si>
    <t>PED-7116</t>
  </si>
  <si>
    <t>FAC-5117</t>
  </si>
  <si>
    <t>PED-7117</t>
  </si>
  <si>
    <t>FAC-5118</t>
  </si>
  <si>
    <t>PED-7118</t>
  </si>
  <si>
    <t>FAC-5119</t>
  </si>
  <si>
    <t>PED-7119</t>
  </si>
  <si>
    <t>FAC-5120</t>
  </si>
  <si>
    <t>PED-7120</t>
  </si>
  <si>
    <t>FAC-5121</t>
  </si>
  <si>
    <t>PED-7121</t>
  </si>
  <si>
    <t>FAC-5122</t>
  </si>
  <si>
    <t>PED-7122</t>
  </si>
  <si>
    <t>FAC-5123</t>
  </si>
  <si>
    <t>PED-7123</t>
  </si>
  <si>
    <t>FAC-5124</t>
  </si>
  <si>
    <t>PED-7124</t>
  </si>
  <si>
    <t>FAC-5125</t>
  </si>
  <si>
    <t>PED-7125</t>
  </si>
  <si>
    <t>FAC-5126</t>
  </si>
  <si>
    <t>PED-7126</t>
  </si>
  <si>
    <t>FAC-5127</t>
  </si>
  <si>
    <t>PED-7127</t>
  </si>
  <si>
    <t>FAC-5128</t>
  </si>
  <si>
    <t>PED-7128</t>
  </si>
  <si>
    <t>FAC-5129</t>
  </si>
  <si>
    <t>PED-7129</t>
  </si>
  <si>
    <t>FAC-5130</t>
  </si>
  <si>
    <t>PED-7130</t>
  </si>
  <si>
    <t>FAC-5131</t>
  </si>
  <si>
    <t>PED-7131</t>
  </si>
  <si>
    <t>FAC-5132</t>
  </si>
  <si>
    <t>PED-7132</t>
  </si>
  <si>
    <t>FAC-5133</t>
  </si>
  <si>
    <t>PED-7133</t>
  </si>
  <si>
    <t>FAC-5134</t>
  </si>
  <si>
    <t>PED-7134</t>
  </si>
  <si>
    <t>FAC-5135</t>
  </si>
  <si>
    <t>PED-7135</t>
  </si>
  <si>
    <t>FAC-5136</t>
  </si>
  <si>
    <t>PED-7136</t>
  </si>
  <si>
    <t>FAC-5137</t>
  </si>
  <si>
    <t>PED-7137</t>
  </si>
  <si>
    <t>FAC-5138</t>
  </si>
  <si>
    <t>PED-7138</t>
  </si>
  <si>
    <t>FAC-5139</t>
  </si>
  <si>
    <t>PED-7139</t>
  </si>
  <si>
    <t>FAC-5140</t>
  </si>
  <si>
    <t>PED-7140</t>
  </si>
  <si>
    <t>FAC-5141</t>
  </si>
  <si>
    <t>PED-7141</t>
  </si>
  <si>
    <t>FAC-5142</t>
  </si>
  <si>
    <t>PED-7142</t>
  </si>
  <si>
    <t>FAC-5143</t>
  </si>
  <si>
    <t>PED-7143</t>
  </si>
  <si>
    <t>FAC-5144</t>
  </si>
  <si>
    <t>PED-7144</t>
  </si>
  <si>
    <t>FAC-5145</t>
  </si>
  <si>
    <t>PED-7145</t>
  </si>
  <si>
    <t>FAC-5146</t>
  </si>
  <si>
    <t>PED-7146</t>
  </si>
  <si>
    <t>FAC-5147</t>
  </si>
  <si>
    <t>PED-7147</t>
  </si>
  <si>
    <t>FAC-5148</t>
  </si>
  <si>
    <t>PED-7148</t>
  </si>
  <si>
    <t>FAC-5149</t>
  </si>
  <si>
    <t>PED-7149</t>
  </si>
  <si>
    <t>FAC-5150</t>
  </si>
  <si>
    <t>PED-7150</t>
  </si>
  <si>
    <t>FAC-5151</t>
  </si>
  <si>
    <t>PED-7151</t>
  </si>
  <si>
    <t>FAC-5152</t>
  </si>
  <si>
    <t>PED-7152</t>
  </si>
  <si>
    <t>FAC-5153</t>
  </si>
  <si>
    <t>PED-7153</t>
  </si>
  <si>
    <t>FAC-5154</t>
  </si>
  <si>
    <t>PED-7154</t>
  </si>
  <si>
    <t>FAC-5155</t>
  </si>
  <si>
    <t>PED-7155</t>
  </si>
  <si>
    <t>FAC-5156</t>
  </si>
  <si>
    <t>PED-7156</t>
  </si>
  <si>
    <t>FAC-5157</t>
  </si>
  <si>
    <t>PED-7157</t>
  </si>
  <si>
    <t>FAC-5158</t>
  </si>
  <si>
    <t>PED-7158</t>
  </si>
  <si>
    <t>FAC-5159</t>
  </si>
  <si>
    <t>PED-7159</t>
  </si>
  <si>
    <t>FAC-5160</t>
  </si>
  <si>
    <t>PED-7160</t>
  </si>
  <si>
    <t>FAC-5161</t>
  </si>
  <si>
    <t>PED-7161</t>
  </si>
  <si>
    <t>FAC-5162</t>
  </si>
  <si>
    <t>PED-7162</t>
  </si>
  <si>
    <t>FAC-5163</t>
  </si>
  <si>
    <t>PED-7163</t>
  </si>
  <si>
    <t>FAC-5164</t>
  </si>
  <si>
    <t>PED-7164</t>
  </si>
  <si>
    <t>FAC-5165</t>
  </si>
  <si>
    <t>PED-7165</t>
  </si>
  <si>
    <t>FAC-5166</t>
  </si>
  <si>
    <t>PED-7166</t>
  </si>
  <si>
    <t>FAC-5167</t>
  </si>
  <si>
    <t>PED-7167</t>
  </si>
  <si>
    <t>FAC-5168</t>
  </si>
  <si>
    <t>PED-7168</t>
  </si>
  <si>
    <t>FAC-5169</t>
  </si>
  <si>
    <t>PED-7169</t>
  </si>
  <si>
    <t>FAC-5170</t>
  </si>
  <si>
    <t>PED-7170</t>
  </si>
  <si>
    <t>FAC-5171</t>
  </si>
  <si>
    <t>PED-7171</t>
  </si>
  <si>
    <t>FAC-5172</t>
  </si>
  <si>
    <t>PED-7172</t>
  </si>
  <si>
    <t>FAC-5173</t>
  </si>
  <si>
    <t>PED-7173</t>
  </si>
  <si>
    <t>FAC-5174</t>
  </si>
  <si>
    <t>PED-7174</t>
  </si>
  <si>
    <t>FAC-5175</t>
  </si>
  <si>
    <t>PED-7175</t>
  </si>
  <si>
    <t>FAC-5176</t>
  </si>
  <si>
    <t>PED-7176</t>
  </si>
  <si>
    <t>FAC-5177</t>
  </si>
  <si>
    <t>PED-7177</t>
  </si>
  <si>
    <t>FAC-5178</t>
  </si>
  <si>
    <t>PED-7178</t>
  </si>
  <si>
    <t>FAC-5179</t>
  </si>
  <si>
    <t>PED-7179</t>
  </si>
  <si>
    <t>FAC-5180</t>
  </si>
  <si>
    <t>PED-7180</t>
  </si>
  <si>
    <t>FAC-5181</t>
  </si>
  <si>
    <t>PED-7181</t>
  </si>
  <si>
    <t>FAC-5182</t>
  </si>
  <si>
    <t>PED-7182</t>
  </si>
  <si>
    <t>FAC-5183</t>
  </si>
  <si>
    <t>PED-7183</t>
  </si>
  <si>
    <t>FAC-5184</t>
  </si>
  <si>
    <t>PED-7184</t>
  </si>
  <si>
    <t>FAC-5185</t>
  </si>
  <si>
    <t>PED-7185</t>
  </si>
  <si>
    <t>FAC-5186</t>
  </si>
  <si>
    <t>PED-7186</t>
  </si>
  <si>
    <t>FAC-5187</t>
  </si>
  <si>
    <t>PED-7187</t>
  </si>
  <si>
    <t>FAC-5188</t>
  </si>
  <si>
    <t>PED-7188</t>
  </si>
  <si>
    <t>FAC-5189</t>
  </si>
  <si>
    <t>PED-7189</t>
  </si>
  <si>
    <t>FAC-5190</t>
  </si>
  <si>
    <t>PED-7190</t>
  </si>
  <si>
    <t>FAC-5191</t>
  </si>
  <si>
    <t>PED-7191</t>
  </si>
  <si>
    <t>FAC-5192</t>
  </si>
  <si>
    <t>PED-7192</t>
  </si>
  <si>
    <t>FAC-5193</t>
  </si>
  <si>
    <t>PED-7193</t>
  </si>
  <si>
    <t>FAC-5194</t>
  </si>
  <si>
    <t>PED-7194</t>
  </si>
  <si>
    <t>FAC-5195</t>
  </si>
  <si>
    <t>PED-7195</t>
  </si>
  <si>
    <t>FAC-5196</t>
  </si>
  <si>
    <t>PED-7196</t>
  </si>
  <si>
    <t>FAC-5197</t>
  </si>
  <si>
    <t>PED-7197</t>
  </si>
  <si>
    <t>FAC-5198</t>
  </si>
  <si>
    <t>PED-7198</t>
  </si>
  <si>
    <t>FAC-5199</t>
  </si>
  <si>
    <t>PED-7199</t>
  </si>
  <si>
    <t>FAC-5200</t>
  </si>
  <si>
    <t>PED-7200</t>
  </si>
  <si>
    <t>FAC-5201</t>
  </si>
  <si>
    <t>PED-7201</t>
  </si>
  <si>
    <t>FAC-5202</t>
  </si>
  <si>
    <t>PED-7202</t>
  </si>
  <si>
    <t>FAC-5203</t>
  </si>
  <si>
    <t>PED-7203</t>
  </si>
  <si>
    <t>FAC-5204</t>
  </si>
  <si>
    <t>PED-7204</t>
  </si>
  <si>
    <t>FAC-5205</t>
  </si>
  <si>
    <t>PED-7205</t>
  </si>
  <si>
    <t>FAC-5206</t>
  </si>
  <si>
    <t>PED-7206</t>
  </si>
  <si>
    <t>FAC-5207</t>
  </si>
  <si>
    <t>PED-7207</t>
  </si>
  <si>
    <t>FAC-5208</t>
  </si>
  <si>
    <t>PED-7208</t>
  </si>
  <si>
    <t>FAC-5209</t>
  </si>
  <si>
    <t>PED-7209</t>
  </si>
  <si>
    <t>FAC-5210</t>
  </si>
  <si>
    <t>PED-7210</t>
  </si>
  <si>
    <t>FAC-5211</t>
  </si>
  <si>
    <t>PED-7211</t>
  </si>
  <si>
    <t>FAC-5212</t>
  </si>
  <si>
    <t>PED-7212</t>
  </si>
  <si>
    <t>FAC-5213</t>
  </si>
  <si>
    <t>PED-7213</t>
  </si>
  <si>
    <t>FAC-5214</t>
  </si>
  <si>
    <t>PED-7214</t>
  </si>
  <si>
    <t>FAC-5215</t>
  </si>
  <si>
    <t>PED-7215</t>
  </si>
  <si>
    <t>FAC-5216</t>
  </si>
  <si>
    <t>PED-7216</t>
  </si>
  <si>
    <t>FAC-5217</t>
  </si>
  <si>
    <t>PED-7217</t>
  </si>
  <si>
    <t>FAC-5218</t>
  </si>
  <si>
    <t>PED-7218</t>
  </si>
  <si>
    <t>FAC-5219</t>
  </si>
  <si>
    <t>PED-7219</t>
  </si>
  <si>
    <t>FAC-5220</t>
  </si>
  <si>
    <t>PED-7220</t>
  </si>
  <si>
    <t>FAC-5221</t>
  </si>
  <si>
    <t>PED-7221</t>
  </si>
  <si>
    <t>FAC-5222</t>
  </si>
  <si>
    <t>PED-7222</t>
  </si>
  <si>
    <t>FAC-5223</t>
  </si>
  <si>
    <t>PED-7223</t>
  </si>
  <si>
    <t>FAC-5224</t>
  </si>
  <si>
    <t>PED-7224</t>
  </si>
  <si>
    <t>FAC-5225</t>
  </si>
  <si>
    <t>PED-7225</t>
  </si>
  <si>
    <t>FAC-5226</t>
  </si>
  <si>
    <t>PED-7226</t>
  </si>
  <si>
    <t>FAC-5227</t>
  </si>
  <si>
    <t>PED-7227</t>
  </si>
  <si>
    <t>FAC-5228</t>
  </si>
  <si>
    <t>PED-7228</t>
  </si>
  <si>
    <t>FAC-5229</t>
  </si>
  <si>
    <t>PED-7229</t>
  </si>
  <si>
    <t>FAC-5230</t>
  </si>
  <si>
    <t>PED-7230</t>
  </si>
  <si>
    <t>FAC-5231</t>
  </si>
  <si>
    <t>PED-7231</t>
  </si>
  <si>
    <t>FAC-5232</t>
  </si>
  <si>
    <t>PED-7232</t>
  </si>
  <si>
    <t>FAC-5233</t>
  </si>
  <si>
    <t>PED-7233</t>
  </si>
  <si>
    <t>FAC-5234</t>
  </si>
  <si>
    <t>PED-7234</t>
  </si>
  <si>
    <t>FAC-5235</t>
  </si>
  <si>
    <t>PED-7235</t>
  </si>
  <si>
    <t>FAC-5236</t>
  </si>
  <si>
    <t>PED-7236</t>
  </si>
  <si>
    <t>FAC-5237</t>
  </si>
  <si>
    <t>PED-7237</t>
  </si>
  <si>
    <t>FAC-5238</t>
  </si>
  <si>
    <t>PED-7238</t>
  </si>
  <si>
    <t>FAC-5239</t>
  </si>
  <si>
    <t>PED-7239</t>
  </si>
  <si>
    <t>FAC-5240</t>
  </si>
  <si>
    <t>PED-7240</t>
  </si>
  <si>
    <t>FAC-5241</t>
  </si>
  <si>
    <t>PED-7241</t>
  </si>
  <si>
    <t>FAC-5242</t>
  </si>
  <si>
    <t>PED-7242</t>
  </si>
  <si>
    <t>FAC-5243</t>
  </si>
  <si>
    <t>PED-7243</t>
  </si>
  <si>
    <t>FAC-5244</t>
  </si>
  <si>
    <t>PED-7244</t>
  </si>
  <si>
    <t>FAC-5245</t>
  </si>
  <si>
    <t>PED-7245</t>
  </si>
  <si>
    <t>FAC-5246</t>
  </si>
  <si>
    <t>PED-7246</t>
  </si>
  <si>
    <t>FAC-5247</t>
  </si>
  <si>
    <t>PED-7247</t>
  </si>
  <si>
    <t>FAC-5248</t>
  </si>
  <si>
    <t>PED-7248</t>
  </si>
  <si>
    <t>FAC-5249</t>
  </si>
  <si>
    <t>PED-7249</t>
  </si>
  <si>
    <t>FAC-5250</t>
  </si>
  <si>
    <t>PED-7250</t>
  </si>
  <si>
    <t>id_detalle</t>
  </si>
  <si>
    <t>linea</t>
  </si>
  <si>
    <t>descripcion</t>
  </si>
  <si>
    <t>cantidad</t>
  </si>
  <si>
    <t>precio_unitario</t>
  </si>
  <si>
    <t>descuento_linea_pct</t>
  </si>
  <si>
    <t>subtotal_linea</t>
  </si>
  <si>
    <t>impuesto_linea</t>
  </si>
  <si>
    <t>total_linea</t>
  </si>
  <si>
    <t>costo_unitario</t>
  </si>
  <si>
    <t>beneficio_linea</t>
  </si>
  <si>
    <t>almacen</t>
  </si>
  <si>
    <t>entregado</t>
  </si>
  <si>
    <t>DET-00001</t>
  </si>
  <si>
    <t>Valencia-2</t>
  </si>
  <si>
    <t>Sí</t>
  </si>
  <si>
    <t>DET-00002</t>
  </si>
  <si>
    <t>No</t>
  </si>
  <si>
    <t>DET-00003</t>
  </si>
  <si>
    <t>Barcelona-1</t>
  </si>
  <si>
    <t>DET-00004</t>
  </si>
  <si>
    <t>DET-00005</t>
  </si>
  <si>
    <t>DET-00006</t>
  </si>
  <si>
    <t>DET-00007</t>
  </si>
  <si>
    <t>DET-00008</t>
  </si>
  <si>
    <t>DET-00009</t>
  </si>
  <si>
    <t>DET-00010</t>
  </si>
  <si>
    <t>DET-00011</t>
  </si>
  <si>
    <t>DET-00012</t>
  </si>
  <si>
    <t>DET-00013</t>
  </si>
  <si>
    <t>Madrid-1</t>
  </si>
  <si>
    <t>DET-00014</t>
  </si>
  <si>
    <t>DET-00015</t>
  </si>
  <si>
    <t>DET-00016</t>
  </si>
  <si>
    <t>DET-00017</t>
  </si>
  <si>
    <t>DET-00018</t>
  </si>
  <si>
    <t>DET-00019</t>
  </si>
  <si>
    <t>DET-00020</t>
  </si>
  <si>
    <t>DET-00021</t>
  </si>
  <si>
    <t>DET-00022</t>
  </si>
  <si>
    <t>DET-00023</t>
  </si>
  <si>
    <t>DET-00024</t>
  </si>
  <si>
    <t>DET-00025</t>
  </si>
  <si>
    <t>DET-00026</t>
  </si>
  <si>
    <t>DET-00027</t>
  </si>
  <si>
    <t>DET-00028</t>
  </si>
  <si>
    <t>DET-00029</t>
  </si>
  <si>
    <t>DET-00030</t>
  </si>
  <si>
    <t>DET-00031</t>
  </si>
  <si>
    <t>DET-00032</t>
  </si>
  <si>
    <t>DET-00033</t>
  </si>
  <si>
    <t>DET-00034</t>
  </si>
  <si>
    <t>DET-00035</t>
  </si>
  <si>
    <t>DET-00036</t>
  </si>
  <si>
    <t>DET-00037</t>
  </si>
  <si>
    <t>DET-00038</t>
  </si>
  <si>
    <t>DET-00039</t>
  </si>
  <si>
    <t>DET-00040</t>
  </si>
  <si>
    <t>DET-00041</t>
  </si>
  <si>
    <t>DET-00042</t>
  </si>
  <si>
    <t>DET-00043</t>
  </si>
  <si>
    <t>DET-00044</t>
  </si>
  <si>
    <t>DET-00045</t>
  </si>
  <si>
    <t>DET-00046</t>
  </si>
  <si>
    <t>DET-00047</t>
  </si>
  <si>
    <t>DET-00048</t>
  </si>
  <si>
    <t>DET-00049</t>
  </si>
  <si>
    <t>DET-00050</t>
  </si>
  <si>
    <t>DET-00051</t>
  </si>
  <si>
    <t>DET-00052</t>
  </si>
  <si>
    <t>DET-00053</t>
  </si>
  <si>
    <t>DET-00054</t>
  </si>
  <si>
    <t>DET-00055</t>
  </si>
  <si>
    <t>DET-00056</t>
  </si>
  <si>
    <t>DET-00057</t>
  </si>
  <si>
    <t>DET-00058</t>
  </si>
  <si>
    <t>DET-00059</t>
  </si>
  <si>
    <t>DET-00060</t>
  </si>
  <si>
    <t>DET-00061</t>
  </si>
  <si>
    <t>DET-00062</t>
  </si>
  <si>
    <t>DET-00063</t>
  </si>
  <si>
    <t>DET-00064</t>
  </si>
  <si>
    <t>DET-00065</t>
  </si>
  <si>
    <t>DET-00066</t>
  </si>
  <si>
    <t>DET-00067</t>
  </si>
  <si>
    <t>DET-00068</t>
  </si>
  <si>
    <t>DET-00069</t>
  </si>
  <si>
    <t>DET-00070</t>
  </si>
  <si>
    <t>DET-00071</t>
  </si>
  <si>
    <t>DET-00072</t>
  </si>
  <si>
    <t>DET-00073</t>
  </si>
  <si>
    <t>DET-00074</t>
  </si>
  <si>
    <t>DET-00075</t>
  </si>
  <si>
    <t>DET-00076</t>
  </si>
  <si>
    <t>DET-00077</t>
  </si>
  <si>
    <t>DET-00078</t>
  </si>
  <si>
    <t>DET-00079</t>
  </si>
  <si>
    <t>DET-00080</t>
  </si>
  <si>
    <t>DET-00081</t>
  </si>
  <si>
    <t>DET-00082</t>
  </si>
  <si>
    <t>DET-00083</t>
  </si>
  <si>
    <t>DET-00084</t>
  </si>
  <si>
    <t>DET-00085</t>
  </si>
  <si>
    <t>DET-00086</t>
  </si>
  <si>
    <t>DET-00087</t>
  </si>
  <si>
    <t>DET-00088</t>
  </si>
  <si>
    <t>DET-00089</t>
  </si>
  <si>
    <t>DET-00090</t>
  </si>
  <si>
    <t>DET-00091</t>
  </si>
  <si>
    <t>DET-00092</t>
  </si>
  <si>
    <t>DET-00093</t>
  </si>
  <si>
    <t>DET-00094</t>
  </si>
  <si>
    <t>DET-00095</t>
  </si>
  <si>
    <t>DET-00096</t>
  </si>
  <si>
    <t>DET-00097</t>
  </si>
  <si>
    <t>DET-00098</t>
  </si>
  <si>
    <t>DET-00099</t>
  </si>
  <si>
    <t>DET-00100</t>
  </si>
  <si>
    <t>DET-00101</t>
  </si>
  <si>
    <t>DET-00102</t>
  </si>
  <si>
    <t>DET-00103</t>
  </si>
  <si>
    <t>DET-00104</t>
  </si>
  <si>
    <t>DET-00105</t>
  </si>
  <si>
    <t>DET-00106</t>
  </si>
  <si>
    <t>DET-00107</t>
  </si>
  <si>
    <t>DET-00108</t>
  </si>
  <si>
    <t>DET-00109</t>
  </si>
  <si>
    <t>DET-00110</t>
  </si>
  <si>
    <t>DET-00111</t>
  </si>
  <si>
    <t>DET-00112</t>
  </si>
  <si>
    <t>DET-00113</t>
  </si>
  <si>
    <t>DET-00114</t>
  </si>
  <si>
    <t>DET-00115</t>
  </si>
  <si>
    <t>DET-00116</t>
  </si>
  <si>
    <t>DET-00117</t>
  </si>
  <si>
    <t>DET-00118</t>
  </si>
  <si>
    <t>DET-00119</t>
  </si>
  <si>
    <t>DET-00120</t>
  </si>
  <si>
    <t>DET-00121</t>
  </si>
  <si>
    <t>DET-00122</t>
  </si>
  <si>
    <t>DET-00123</t>
  </si>
  <si>
    <t>DET-00124</t>
  </si>
  <si>
    <t>DET-00125</t>
  </si>
  <si>
    <t>DET-00126</t>
  </si>
  <si>
    <t>DET-00127</t>
  </si>
  <si>
    <t>DET-00128</t>
  </si>
  <si>
    <t>DET-00129</t>
  </si>
  <si>
    <t>DET-00130</t>
  </si>
  <si>
    <t>DET-00131</t>
  </si>
  <si>
    <t>DET-00132</t>
  </si>
  <si>
    <t>DET-00133</t>
  </si>
  <si>
    <t>DET-00134</t>
  </si>
  <si>
    <t>DET-00135</t>
  </si>
  <si>
    <t>DET-00136</t>
  </si>
  <si>
    <t>DET-00137</t>
  </si>
  <si>
    <t>DET-00138</t>
  </si>
  <si>
    <t>DET-00139</t>
  </si>
  <si>
    <t>DET-00140</t>
  </si>
  <si>
    <t>DET-00141</t>
  </si>
  <si>
    <t>DET-00142</t>
  </si>
  <si>
    <t>DET-00143</t>
  </si>
  <si>
    <t>DET-00144</t>
  </si>
  <si>
    <t>DET-00145</t>
  </si>
  <si>
    <t>DET-00146</t>
  </si>
  <si>
    <t>DET-00147</t>
  </si>
  <si>
    <t>DET-00148</t>
  </si>
  <si>
    <t>DET-00149</t>
  </si>
  <si>
    <t>DET-00150</t>
  </si>
  <si>
    <t>DET-00151</t>
  </si>
  <si>
    <t>DET-00152</t>
  </si>
  <si>
    <t>DET-00153</t>
  </si>
  <si>
    <t>DET-00154</t>
  </si>
  <si>
    <t>DET-00155</t>
  </si>
  <si>
    <t>DET-00156</t>
  </si>
  <si>
    <t>DET-00157</t>
  </si>
  <si>
    <t>DET-00158</t>
  </si>
  <si>
    <t>DET-00159</t>
  </si>
  <si>
    <t>DET-00160</t>
  </si>
  <si>
    <t>DET-00161</t>
  </si>
  <si>
    <t>DET-00162</t>
  </si>
  <si>
    <t>DET-00163</t>
  </si>
  <si>
    <t>DET-00164</t>
  </si>
  <si>
    <t>DET-00165</t>
  </si>
  <si>
    <t>DET-00166</t>
  </si>
  <si>
    <t>DET-00167</t>
  </si>
  <si>
    <t>DET-00168</t>
  </si>
  <si>
    <t>DET-00169</t>
  </si>
  <si>
    <t>DET-00170</t>
  </si>
  <si>
    <t>DET-00171</t>
  </si>
  <si>
    <t>DET-00172</t>
  </si>
  <si>
    <t>DET-00173</t>
  </si>
  <si>
    <t>DET-00174</t>
  </si>
  <si>
    <t>DET-00175</t>
  </si>
  <si>
    <t>DET-00176</t>
  </si>
  <si>
    <t>DET-00177</t>
  </si>
  <si>
    <t>DET-00178</t>
  </si>
  <si>
    <t>DET-00179</t>
  </si>
  <si>
    <t>DET-00180</t>
  </si>
  <si>
    <t>DET-00181</t>
  </si>
  <si>
    <t>DET-00182</t>
  </si>
  <si>
    <t>DET-00183</t>
  </si>
  <si>
    <t>DET-00184</t>
  </si>
  <si>
    <t>DET-00185</t>
  </si>
  <si>
    <t>DET-00186</t>
  </si>
  <si>
    <t>DET-00187</t>
  </si>
  <si>
    <t>DET-00188</t>
  </si>
  <si>
    <t>DET-00189</t>
  </si>
  <si>
    <t>DET-00190</t>
  </si>
  <si>
    <t>DET-00191</t>
  </si>
  <si>
    <t>DET-00192</t>
  </si>
  <si>
    <t>DET-00193</t>
  </si>
  <si>
    <t>DET-00194</t>
  </si>
  <si>
    <t>DET-00195</t>
  </si>
  <si>
    <t>DET-00196</t>
  </si>
  <si>
    <t>DET-00197</t>
  </si>
  <si>
    <t>DET-00198</t>
  </si>
  <si>
    <t>DET-00199</t>
  </si>
  <si>
    <t>DET-00200</t>
  </si>
  <si>
    <t>DET-00201</t>
  </si>
  <si>
    <t>DET-00202</t>
  </si>
  <si>
    <t>DET-00203</t>
  </si>
  <si>
    <t>DET-00204</t>
  </si>
  <si>
    <t>DET-00205</t>
  </si>
  <si>
    <t>DET-00206</t>
  </si>
  <si>
    <t>DET-00207</t>
  </si>
  <si>
    <t>DET-00208</t>
  </si>
  <si>
    <t>DET-00209</t>
  </si>
  <si>
    <t>DET-00210</t>
  </si>
  <si>
    <t>DET-00211</t>
  </si>
  <si>
    <t>DET-00212</t>
  </si>
  <si>
    <t>DET-00213</t>
  </si>
  <si>
    <t>DET-00214</t>
  </si>
  <si>
    <t>DET-00215</t>
  </si>
  <si>
    <t>DET-00216</t>
  </si>
  <si>
    <t>DET-00217</t>
  </si>
  <si>
    <t>DET-00218</t>
  </si>
  <si>
    <t>DET-00219</t>
  </si>
  <si>
    <t>DET-00220</t>
  </si>
  <si>
    <t>DET-00221</t>
  </si>
  <si>
    <t>DET-00222</t>
  </si>
  <si>
    <t>DET-00223</t>
  </si>
  <si>
    <t>DET-00224</t>
  </si>
  <si>
    <t>DET-00225</t>
  </si>
  <si>
    <t>DET-00226</t>
  </si>
  <si>
    <t>DET-00227</t>
  </si>
  <si>
    <t>DET-00228</t>
  </si>
  <si>
    <t>DET-00229</t>
  </si>
  <si>
    <t>DET-00230</t>
  </si>
  <si>
    <t>DET-00231</t>
  </si>
  <si>
    <t>DET-00232</t>
  </si>
  <si>
    <t>DET-00233</t>
  </si>
  <si>
    <t>DET-00234</t>
  </si>
  <si>
    <t>DET-00235</t>
  </si>
  <si>
    <t>DET-00236</t>
  </si>
  <si>
    <t>DET-00237</t>
  </si>
  <si>
    <t>DET-00238</t>
  </si>
  <si>
    <t>DET-00239</t>
  </si>
  <si>
    <t>DET-00240</t>
  </si>
  <si>
    <t>DET-00241</t>
  </si>
  <si>
    <t>DET-00242</t>
  </si>
  <si>
    <t>DET-00243</t>
  </si>
  <si>
    <t>DET-00244</t>
  </si>
  <si>
    <t>DET-00245</t>
  </si>
  <si>
    <t>DET-00246</t>
  </si>
  <si>
    <t>DET-00247</t>
  </si>
  <si>
    <t>DET-00248</t>
  </si>
  <si>
    <t>DET-00249</t>
  </si>
  <si>
    <t>DET-00250</t>
  </si>
  <si>
    <t>DET-00251</t>
  </si>
  <si>
    <t>DET-00252</t>
  </si>
  <si>
    <t>DET-00253</t>
  </si>
  <si>
    <t>DET-00254</t>
  </si>
  <si>
    <t>DET-00255</t>
  </si>
  <si>
    <t>DET-00256</t>
  </si>
  <si>
    <t>DET-00257</t>
  </si>
  <si>
    <t>DET-00258</t>
  </si>
  <si>
    <t>DET-00259</t>
  </si>
  <si>
    <t>DET-00260</t>
  </si>
  <si>
    <t>DET-00261</t>
  </si>
  <si>
    <t>DET-00262</t>
  </si>
  <si>
    <t>DET-00263</t>
  </si>
  <si>
    <t>DET-00264</t>
  </si>
  <si>
    <t>DET-00265</t>
  </si>
  <si>
    <t>DET-00266</t>
  </si>
  <si>
    <t>DET-00267</t>
  </si>
  <si>
    <t>DET-00268</t>
  </si>
  <si>
    <t>DET-00269</t>
  </si>
  <si>
    <t>DET-00270</t>
  </si>
  <si>
    <t>DET-00271</t>
  </si>
  <si>
    <t>DET-00272</t>
  </si>
  <si>
    <t>DET-00273</t>
  </si>
  <si>
    <t>DET-00274</t>
  </si>
  <si>
    <t>DET-00275</t>
  </si>
  <si>
    <t>DET-00276</t>
  </si>
  <si>
    <t>DET-00277</t>
  </si>
  <si>
    <t>DET-00278</t>
  </si>
  <si>
    <t>DET-00279</t>
  </si>
  <si>
    <t>DET-00280</t>
  </si>
  <si>
    <t>DET-00281</t>
  </si>
  <si>
    <t>DET-00282</t>
  </si>
  <si>
    <t>DET-00283</t>
  </si>
  <si>
    <t>DET-00284</t>
  </si>
  <si>
    <t>DET-00285</t>
  </si>
  <si>
    <t>DET-00286</t>
  </si>
  <si>
    <t>DET-00287</t>
  </si>
  <si>
    <t>DET-00288</t>
  </si>
  <si>
    <t>DET-00289</t>
  </si>
  <si>
    <t>DET-00290</t>
  </si>
  <si>
    <t>DET-00291</t>
  </si>
  <si>
    <t>DET-00292</t>
  </si>
  <si>
    <t>DET-00293</t>
  </si>
  <si>
    <t>DET-00294</t>
  </si>
  <si>
    <t>DET-00295</t>
  </si>
  <si>
    <t>DET-00296</t>
  </si>
  <si>
    <t>DET-00297</t>
  </si>
  <si>
    <t>DET-00298</t>
  </si>
  <si>
    <t>DET-00299</t>
  </si>
  <si>
    <t>DET-00300</t>
  </si>
  <si>
    <t>DET-00301</t>
  </si>
  <si>
    <t>DET-00302</t>
  </si>
  <si>
    <t>DET-00303</t>
  </si>
  <si>
    <t>DET-00304</t>
  </si>
  <si>
    <t>DET-00305</t>
  </si>
  <si>
    <t>DET-00306</t>
  </si>
  <si>
    <t>DET-00307</t>
  </si>
  <si>
    <t>DET-00308</t>
  </si>
  <si>
    <t>DET-00309</t>
  </si>
  <si>
    <t>DET-00310</t>
  </si>
  <si>
    <t>DET-00311</t>
  </si>
  <si>
    <t>DET-00312</t>
  </si>
  <si>
    <t>DET-00313</t>
  </si>
  <si>
    <t>DET-00314</t>
  </si>
  <si>
    <t>DET-00315</t>
  </si>
  <si>
    <t>DET-00316</t>
  </si>
  <si>
    <t>DET-00317</t>
  </si>
  <si>
    <t>DET-00318</t>
  </si>
  <si>
    <t>DET-00319</t>
  </si>
  <si>
    <t>DET-00320</t>
  </si>
  <si>
    <t>DET-00321</t>
  </si>
  <si>
    <t>DET-00322</t>
  </si>
  <si>
    <t>DET-00323</t>
  </si>
  <si>
    <t>DET-00324</t>
  </si>
  <si>
    <t>DET-00325</t>
  </si>
  <si>
    <t>DET-00326</t>
  </si>
  <si>
    <t>DET-00327</t>
  </si>
  <si>
    <t>DET-00328</t>
  </si>
  <si>
    <t>DET-00329</t>
  </si>
  <si>
    <t>DET-00330</t>
  </si>
  <si>
    <t>DET-00331</t>
  </si>
  <si>
    <t>DET-00332</t>
  </si>
  <si>
    <t>DET-00333</t>
  </si>
  <si>
    <t>DET-00334</t>
  </si>
  <si>
    <t>DET-00335</t>
  </si>
  <si>
    <t>DET-00336</t>
  </si>
  <si>
    <t>DET-00337</t>
  </si>
  <si>
    <t>DET-00338</t>
  </si>
  <si>
    <t>DET-00339</t>
  </si>
  <si>
    <t>DET-00340</t>
  </si>
  <si>
    <t>DET-00341</t>
  </si>
  <si>
    <t>DET-00342</t>
  </si>
  <si>
    <t>DET-00343</t>
  </si>
  <si>
    <t>DET-00344</t>
  </si>
  <si>
    <t>DET-00345</t>
  </si>
  <si>
    <t>DET-00346</t>
  </si>
  <si>
    <t>DET-00347</t>
  </si>
  <si>
    <t>DET-00348</t>
  </si>
  <si>
    <t>DET-00349</t>
  </si>
  <si>
    <t>DET-00350</t>
  </si>
  <si>
    <t>DET-00351</t>
  </si>
  <si>
    <t>DET-00352</t>
  </si>
  <si>
    <t>DET-00353</t>
  </si>
  <si>
    <t>DET-00354</t>
  </si>
  <si>
    <t>DET-00355</t>
  </si>
  <si>
    <t>DET-00356</t>
  </si>
  <si>
    <t>DET-00357</t>
  </si>
  <si>
    <t>DET-00358</t>
  </si>
  <si>
    <t>DET-00359</t>
  </si>
  <si>
    <t>DET-00360</t>
  </si>
  <si>
    <t>DET-00361</t>
  </si>
  <si>
    <t>DET-00362</t>
  </si>
  <si>
    <t>DET-00363</t>
  </si>
  <si>
    <t>DET-00364</t>
  </si>
  <si>
    <t>DET-00365</t>
  </si>
  <si>
    <t>DET-00366</t>
  </si>
  <si>
    <t>DET-00367</t>
  </si>
  <si>
    <t>DET-00368</t>
  </si>
  <si>
    <t>DET-00369</t>
  </si>
  <si>
    <t>DET-00370</t>
  </si>
  <si>
    <t>DET-00371</t>
  </si>
  <si>
    <t>DET-00372</t>
  </si>
  <si>
    <t>DET-00373</t>
  </si>
  <si>
    <t>DET-00374</t>
  </si>
  <si>
    <t>DET-00375</t>
  </si>
  <si>
    <t>DET-00376</t>
  </si>
  <si>
    <t>DET-00377</t>
  </si>
  <si>
    <t>DET-00378</t>
  </si>
  <si>
    <t>DET-00379</t>
  </si>
  <si>
    <t>DET-00380</t>
  </si>
  <si>
    <t>DET-00381</t>
  </si>
  <si>
    <t>DET-00382</t>
  </si>
  <si>
    <t>DET-00383</t>
  </si>
  <si>
    <t>DET-00384</t>
  </si>
  <si>
    <t>DET-00385</t>
  </si>
  <si>
    <t>DET-00386</t>
  </si>
  <si>
    <t>DET-00387</t>
  </si>
  <si>
    <t>DET-00388</t>
  </si>
  <si>
    <t>DET-00389</t>
  </si>
  <si>
    <t>DET-00390</t>
  </si>
  <si>
    <t>DET-00391</t>
  </si>
  <si>
    <t>DET-00392</t>
  </si>
  <si>
    <t>DET-00393</t>
  </si>
  <si>
    <t>DET-00394</t>
  </si>
  <si>
    <t>DET-00395</t>
  </si>
  <si>
    <t>DET-00396</t>
  </si>
  <si>
    <t>DET-00397</t>
  </si>
  <si>
    <t>DET-00398</t>
  </si>
  <si>
    <t>DET-00399</t>
  </si>
  <si>
    <t>DET-00400</t>
  </si>
  <si>
    <t>DET-00401</t>
  </si>
  <si>
    <t>DET-00402</t>
  </si>
  <si>
    <t>DET-00403</t>
  </si>
  <si>
    <t>DET-00404</t>
  </si>
  <si>
    <t>DET-00405</t>
  </si>
  <si>
    <t>DET-00406</t>
  </si>
  <si>
    <t>DET-00407</t>
  </si>
  <si>
    <t>DET-00408</t>
  </si>
  <si>
    <t>DET-00409</t>
  </si>
  <si>
    <t>DET-00410</t>
  </si>
  <si>
    <t>DET-00411</t>
  </si>
  <si>
    <t>DET-00412</t>
  </si>
  <si>
    <t>DET-00413</t>
  </si>
  <si>
    <t>DET-00414</t>
  </si>
  <si>
    <t>DET-00415</t>
  </si>
  <si>
    <t>DET-00416</t>
  </si>
  <si>
    <t>DET-00417</t>
  </si>
  <si>
    <t>DET-00418</t>
  </si>
  <si>
    <t>DET-00419</t>
  </si>
  <si>
    <t>DET-00420</t>
  </si>
  <si>
    <t>DET-00421</t>
  </si>
  <si>
    <t>DET-00422</t>
  </si>
  <si>
    <t>DET-00423</t>
  </si>
  <si>
    <t>DET-00424</t>
  </si>
  <si>
    <t>DET-00425</t>
  </si>
  <si>
    <t>DET-00426</t>
  </si>
  <si>
    <t>DET-00427</t>
  </si>
  <si>
    <t>DET-00428</t>
  </si>
  <si>
    <t>DET-00429</t>
  </si>
  <si>
    <t>DET-00430</t>
  </si>
  <si>
    <t>DET-00431</t>
  </si>
  <si>
    <t>DET-00432</t>
  </si>
  <si>
    <t>DET-00433</t>
  </si>
  <si>
    <t>DET-00434</t>
  </si>
  <si>
    <t>DET-00435</t>
  </si>
  <si>
    <t>DET-00436</t>
  </si>
  <si>
    <t>DET-00437</t>
  </si>
  <si>
    <t>DET-00438</t>
  </si>
  <si>
    <t>DET-00439</t>
  </si>
  <si>
    <t>DET-00440</t>
  </si>
  <si>
    <t>DET-00441</t>
  </si>
  <si>
    <t>DET-00442</t>
  </si>
  <si>
    <t>DET-00443</t>
  </si>
  <si>
    <t>DET-00444</t>
  </si>
  <si>
    <t>DET-00445</t>
  </si>
  <si>
    <t>DET-00446</t>
  </si>
  <si>
    <t>DET-00447</t>
  </si>
  <si>
    <t>DET-00448</t>
  </si>
  <si>
    <t>DET-00449</t>
  </si>
  <si>
    <t>DET-00450</t>
  </si>
  <si>
    <t>DET-00451</t>
  </si>
  <si>
    <t>DET-00452</t>
  </si>
  <si>
    <t>DET-00453</t>
  </si>
  <si>
    <t>DET-00454</t>
  </si>
  <si>
    <t>DET-00455</t>
  </si>
  <si>
    <t>DET-00456</t>
  </si>
  <si>
    <t>DET-00457</t>
  </si>
  <si>
    <t>DET-00458</t>
  </si>
  <si>
    <t>DET-00459</t>
  </si>
  <si>
    <t>DET-00460</t>
  </si>
  <si>
    <t>DET-00461</t>
  </si>
  <si>
    <t>DET-00462</t>
  </si>
  <si>
    <t>DET-00463</t>
  </si>
  <si>
    <t>DET-00464</t>
  </si>
  <si>
    <t>DET-00465</t>
  </si>
  <si>
    <t>DET-00466</t>
  </si>
  <si>
    <t>DET-00467</t>
  </si>
  <si>
    <t>DET-00468</t>
  </si>
  <si>
    <t>DET-00469</t>
  </si>
  <si>
    <t>DET-00470</t>
  </si>
  <si>
    <t>DET-00471</t>
  </si>
  <si>
    <t>DET-00472</t>
  </si>
  <si>
    <t>DET-00473</t>
  </si>
  <si>
    <t>DET-00474</t>
  </si>
  <si>
    <t>DET-00475</t>
  </si>
  <si>
    <t>DET-00476</t>
  </si>
  <si>
    <t>DET-00477</t>
  </si>
  <si>
    <t>DET-00478</t>
  </si>
  <si>
    <t>DET-00479</t>
  </si>
  <si>
    <t>DET-00480</t>
  </si>
  <si>
    <t>DET-00481</t>
  </si>
  <si>
    <t>DET-00482</t>
  </si>
  <si>
    <t>DET-00483</t>
  </si>
  <si>
    <t>DET-00484</t>
  </si>
  <si>
    <t>DET-00485</t>
  </si>
  <si>
    <t>DET-00486</t>
  </si>
  <si>
    <t>DET-00487</t>
  </si>
  <si>
    <t>DET-00488</t>
  </si>
  <si>
    <t>DET-00489</t>
  </si>
  <si>
    <t>DET-00490</t>
  </si>
  <si>
    <t>DET-00491</t>
  </si>
  <si>
    <t>DET-00492</t>
  </si>
  <si>
    <t>DET-00493</t>
  </si>
  <si>
    <t>DET-00494</t>
  </si>
  <si>
    <t>DET-00495</t>
  </si>
  <si>
    <t>DET-00496</t>
  </si>
  <si>
    <t>DET-00497</t>
  </si>
  <si>
    <t>DET-00498</t>
  </si>
  <si>
    <t>DET-00499</t>
  </si>
  <si>
    <t>DET-00500</t>
  </si>
  <si>
    <t>DET-00501</t>
  </si>
  <si>
    <t>DET-00502</t>
  </si>
  <si>
    <t>DET-00503</t>
  </si>
  <si>
    <t>DET-00504</t>
  </si>
  <si>
    <t>DET-00505</t>
  </si>
  <si>
    <t>DET-00506</t>
  </si>
  <si>
    <t>DET-00507</t>
  </si>
  <si>
    <t>DET-00508</t>
  </si>
  <si>
    <t>DET-00509</t>
  </si>
  <si>
    <t>DET-00510</t>
  </si>
  <si>
    <t>DET-00511</t>
  </si>
  <si>
    <t>DET-00512</t>
  </si>
  <si>
    <t>DET-00513</t>
  </si>
  <si>
    <t>DET-00514</t>
  </si>
  <si>
    <t>DET-00515</t>
  </si>
  <si>
    <t>DET-00516</t>
  </si>
  <si>
    <t>DET-00517</t>
  </si>
  <si>
    <t>DET-00518</t>
  </si>
  <si>
    <t>DET-00519</t>
  </si>
  <si>
    <t>DET-00520</t>
  </si>
  <si>
    <t>DET-00521</t>
  </si>
  <si>
    <t>DET-00522</t>
  </si>
  <si>
    <t>DET-00523</t>
  </si>
  <si>
    <t>DET-00524</t>
  </si>
  <si>
    <t>DET-00525</t>
  </si>
  <si>
    <t>DET-00526</t>
  </si>
  <si>
    <t>DET-00527</t>
  </si>
  <si>
    <t>DET-00528</t>
  </si>
  <si>
    <t>DET-00529</t>
  </si>
  <si>
    <t>DET-00530</t>
  </si>
  <si>
    <t>DET-00531</t>
  </si>
  <si>
    <t>DET-00532</t>
  </si>
  <si>
    <t>DET-00533</t>
  </si>
  <si>
    <t>DET-00534</t>
  </si>
  <si>
    <t>DET-00535</t>
  </si>
  <si>
    <t>DET-00536</t>
  </si>
  <si>
    <t>DET-00537</t>
  </si>
  <si>
    <t>DET-00538</t>
  </si>
  <si>
    <t>DET-00539</t>
  </si>
  <si>
    <t>DET-00540</t>
  </si>
  <si>
    <t>DET-00541</t>
  </si>
  <si>
    <t>DET-00542</t>
  </si>
  <si>
    <t>DET-00543</t>
  </si>
  <si>
    <t>DET-00544</t>
  </si>
  <si>
    <t>DET-00545</t>
  </si>
  <si>
    <t>DET-00546</t>
  </si>
  <si>
    <t>DET-00547</t>
  </si>
  <si>
    <t>DET-00548</t>
  </si>
  <si>
    <t>DET-00549</t>
  </si>
  <si>
    <t>DET-00550</t>
  </si>
  <si>
    <t>DET-00551</t>
  </si>
  <si>
    <t>DET-00552</t>
  </si>
  <si>
    <t>DET-00553</t>
  </si>
  <si>
    <t>DET-00554</t>
  </si>
  <si>
    <t>DET-00555</t>
  </si>
  <si>
    <t>DET-00556</t>
  </si>
  <si>
    <t>DET-00557</t>
  </si>
  <si>
    <t>DET-00558</t>
  </si>
  <si>
    <t>DET-00559</t>
  </si>
  <si>
    <t>DET-00560</t>
  </si>
  <si>
    <t>DET-00561</t>
  </si>
  <si>
    <t>DET-00562</t>
  </si>
  <si>
    <t>DET-00563</t>
  </si>
  <si>
    <t>DET-00564</t>
  </si>
  <si>
    <t>DET-00565</t>
  </si>
  <si>
    <t>DET-00566</t>
  </si>
  <si>
    <t>DET-00567</t>
  </si>
  <si>
    <t>DET-00568</t>
  </si>
  <si>
    <t>DET-00569</t>
  </si>
  <si>
    <t>DET-00570</t>
  </si>
  <si>
    <t>DET-00571</t>
  </si>
  <si>
    <t>DET-00572</t>
  </si>
  <si>
    <t>DET-00573</t>
  </si>
  <si>
    <t>DET-00574</t>
  </si>
  <si>
    <t>DET-00575</t>
  </si>
  <si>
    <t>DET-00576</t>
  </si>
  <si>
    <t>DET-00577</t>
  </si>
  <si>
    <t>DET-00578</t>
  </si>
  <si>
    <t>DET-00579</t>
  </si>
  <si>
    <t>DET-00580</t>
  </si>
  <si>
    <t>DET-00581</t>
  </si>
  <si>
    <t>DET-00582</t>
  </si>
  <si>
    <t>DET-00583</t>
  </si>
  <si>
    <t>DET-00584</t>
  </si>
  <si>
    <t>DET-00585</t>
  </si>
  <si>
    <t>DET-00586</t>
  </si>
  <si>
    <t>DET-00587</t>
  </si>
  <si>
    <t>DET-00588</t>
  </si>
  <si>
    <t>DET-00589</t>
  </si>
  <si>
    <t>DET-00590</t>
  </si>
  <si>
    <t>DET-00591</t>
  </si>
  <si>
    <t>DET-00592</t>
  </si>
  <si>
    <t>DET-00593</t>
  </si>
  <si>
    <t>DET-00594</t>
  </si>
  <si>
    <t>DET-00595</t>
  </si>
  <si>
    <t>DET-00596</t>
  </si>
  <si>
    <t>DET-00597</t>
  </si>
  <si>
    <t>DET-00598</t>
  </si>
  <si>
    <t>DET-00599</t>
  </si>
  <si>
    <t>DET-00600</t>
  </si>
  <si>
    <t>DET-00601</t>
  </si>
  <si>
    <t>DET-00602</t>
  </si>
  <si>
    <t>DET-00603</t>
  </si>
  <si>
    <t>DET-00604</t>
  </si>
  <si>
    <t>DET-00605</t>
  </si>
  <si>
    <t>DET-00606</t>
  </si>
  <si>
    <t>DET-00607</t>
  </si>
  <si>
    <t>DET-00608</t>
  </si>
  <si>
    <t>DET-00609</t>
  </si>
  <si>
    <t>DET-00610</t>
  </si>
  <si>
    <t>DET-00611</t>
  </si>
  <si>
    <t>DET-00612</t>
  </si>
  <si>
    <t>DET-00613</t>
  </si>
  <si>
    <t>DET-00614</t>
  </si>
  <si>
    <t>DET-00615</t>
  </si>
  <si>
    <t>DET-00616</t>
  </si>
  <si>
    <t>DET-00617</t>
  </si>
  <si>
    <t>DET-00618</t>
  </si>
  <si>
    <t>DET-00619</t>
  </si>
  <si>
    <t>DET-00620</t>
  </si>
  <si>
    <t>DET-00621</t>
  </si>
  <si>
    <t>DET-00622</t>
  </si>
  <si>
    <t>DET-00623</t>
  </si>
  <si>
    <t>DET-00624</t>
  </si>
  <si>
    <t>DET-00625</t>
  </si>
  <si>
    <t>DET-00626</t>
  </si>
  <si>
    <t>DET-00627</t>
  </si>
  <si>
    <t>DET-00628</t>
  </si>
  <si>
    <t>DET-00629</t>
  </si>
  <si>
    <t>DET-00630</t>
  </si>
  <si>
    <t>DET-00631</t>
  </si>
  <si>
    <t>DET-00632</t>
  </si>
  <si>
    <t>DET-00633</t>
  </si>
  <si>
    <t>DET-00634</t>
  </si>
  <si>
    <t>DET-00635</t>
  </si>
  <si>
    <t>DET-00636</t>
  </si>
  <si>
    <t>DET-00637</t>
  </si>
  <si>
    <t>DET-00638</t>
  </si>
  <si>
    <t>DET-00639</t>
  </si>
  <si>
    <t>DET-00640</t>
  </si>
  <si>
    <t>DET-00641</t>
  </si>
  <si>
    <t>DET-00642</t>
  </si>
  <si>
    <t>DET-00643</t>
  </si>
  <si>
    <t>DET-00644</t>
  </si>
  <si>
    <t>DET-00645</t>
  </si>
  <si>
    <t>DET-00646</t>
  </si>
  <si>
    <t>DET-00647</t>
  </si>
  <si>
    <t>DET-00648</t>
  </si>
  <si>
    <t>DET-00649</t>
  </si>
  <si>
    <t>DET-00650</t>
  </si>
  <si>
    <t>DET-00651</t>
  </si>
  <si>
    <t>DET-00652</t>
  </si>
  <si>
    <t>DET-00653</t>
  </si>
  <si>
    <t>DET-00654</t>
  </si>
  <si>
    <t>DET-00655</t>
  </si>
  <si>
    <t>DET-00656</t>
  </si>
  <si>
    <t>DET-00657</t>
  </si>
  <si>
    <t>DET-00658</t>
  </si>
  <si>
    <t>DET-00659</t>
  </si>
  <si>
    <t>DET-00660</t>
  </si>
  <si>
    <t>DET-00661</t>
  </si>
  <si>
    <t>DET-00662</t>
  </si>
  <si>
    <t>DET-00663</t>
  </si>
  <si>
    <t>DET-00664</t>
  </si>
  <si>
    <t>DET-00665</t>
  </si>
  <si>
    <t>DET-00666</t>
  </si>
  <si>
    <t>DET-00667</t>
  </si>
  <si>
    <t>DET-00668</t>
  </si>
  <si>
    <t>DET-00669</t>
  </si>
  <si>
    <t>DET-00670</t>
  </si>
  <si>
    <t>DET-00671</t>
  </si>
  <si>
    <t>DET-00672</t>
  </si>
  <si>
    <t>DET-00673</t>
  </si>
  <si>
    <t>DET-00674</t>
  </si>
  <si>
    <t>DET-00675</t>
  </si>
  <si>
    <t>DET-00676</t>
  </si>
  <si>
    <t>DET-00677</t>
  </si>
  <si>
    <t>DET-00678</t>
  </si>
  <si>
    <t>DET-00679</t>
  </si>
  <si>
    <t>DET-00680</t>
  </si>
  <si>
    <t>DET-00681</t>
  </si>
  <si>
    <t>DET-00682</t>
  </si>
  <si>
    <t>DET-00683</t>
  </si>
  <si>
    <t>DET-00684</t>
  </si>
  <si>
    <t>DET-00685</t>
  </si>
  <si>
    <t>DET-00686</t>
  </si>
  <si>
    <t>DET-00687</t>
  </si>
  <si>
    <t>DET-00688</t>
  </si>
  <si>
    <t>DET-00689</t>
  </si>
  <si>
    <t>DET-00690</t>
  </si>
  <si>
    <t>DET-00691</t>
  </si>
  <si>
    <t>DET-00692</t>
  </si>
  <si>
    <t>DET-00693</t>
  </si>
  <si>
    <t>DET-00694</t>
  </si>
  <si>
    <t>DET-00695</t>
  </si>
  <si>
    <t>DET-00696</t>
  </si>
  <si>
    <t>DET-00697</t>
  </si>
  <si>
    <t>DET-00698</t>
  </si>
  <si>
    <t>DET-00699</t>
  </si>
  <si>
    <t>DET-00700</t>
  </si>
  <si>
    <t>DET-00701</t>
  </si>
  <si>
    <t>DET-00702</t>
  </si>
  <si>
    <t>DET-00703</t>
  </si>
  <si>
    <t>DET-00704</t>
  </si>
  <si>
    <t>DET-00705</t>
  </si>
  <si>
    <t>DET-00706</t>
  </si>
  <si>
    <t>DET-00707</t>
  </si>
  <si>
    <t>DET-00708</t>
  </si>
  <si>
    <t>DET-00709</t>
  </si>
  <si>
    <t>DET-00710</t>
  </si>
  <si>
    <t>DET-00711</t>
  </si>
  <si>
    <t>DET-00712</t>
  </si>
  <si>
    <t>DET-00713</t>
  </si>
  <si>
    <t>DET-00714</t>
  </si>
  <si>
    <t>DET-00715</t>
  </si>
  <si>
    <t>DET-00716</t>
  </si>
  <si>
    <t>DET-00717</t>
  </si>
  <si>
    <t>DET-00718</t>
  </si>
  <si>
    <t>DET-00719</t>
  </si>
  <si>
    <t>DET-00720</t>
  </si>
  <si>
    <t>DET-00721</t>
  </si>
  <si>
    <t>DET-00722</t>
  </si>
  <si>
    <t>DET-00723</t>
  </si>
  <si>
    <t>DET-00724</t>
  </si>
  <si>
    <t>DET-00725</t>
  </si>
  <si>
    <t>DET-00726</t>
  </si>
  <si>
    <t>DET-00727</t>
  </si>
  <si>
    <t>DET-00728</t>
  </si>
  <si>
    <t>DET-00729</t>
  </si>
  <si>
    <t>DET-00730</t>
  </si>
  <si>
    <t>DET-00731</t>
  </si>
  <si>
    <t>DET-00732</t>
  </si>
  <si>
    <t>DET-00733</t>
  </si>
  <si>
    <t>DET-00734</t>
  </si>
  <si>
    <t>DET-00735</t>
  </si>
  <si>
    <t>DET-00736</t>
  </si>
  <si>
    <t>DET-00737</t>
  </si>
  <si>
    <t>DET-00738</t>
  </si>
  <si>
    <t>DET-00739</t>
  </si>
  <si>
    <t>DET-00740</t>
  </si>
  <si>
    <t>DET-00741</t>
  </si>
  <si>
    <t>DET-00742</t>
  </si>
  <si>
    <t>DET-00743</t>
  </si>
  <si>
    <t>DET-00744</t>
  </si>
  <si>
    <t>DET-00745</t>
  </si>
  <si>
    <t>Base de datos de práctica: facturación</t>
  </si>
  <si>
    <t>Hojas incluidas</t>
  </si>
  <si>
    <t>Clientes, Productos, Facturas y Detalle_Factura</t>
  </si>
  <si>
    <t>Relación 1</t>
  </si>
  <si>
    <t>Clientes.id_cliente -&gt; Facturas.id_cliente</t>
  </si>
  <si>
    <t>Relación 2</t>
  </si>
  <si>
    <t>Facturas.id_factura -&gt; Detalle_Factura.id_factura</t>
  </si>
  <si>
    <t>Relación 3</t>
  </si>
  <si>
    <t>Productos.id_producto -&gt; Detalle_Factura.id_producto</t>
  </si>
  <si>
    <t>RELACIÓN ENTRE TABLAS (CLAVE)</t>
  </si>
  <si>
    <t>Esto es clave para entender todo:</t>
  </si>
  <si>
    <t>Clientes → Facturas</t>
  </si>
  <si>
    <t>Un cliente puede tener muchas facturas</t>
  </si>
  <si>
    <t>Facturas → Detalle_Factura</t>
  </si>
  <si>
    <t>Una factura tiene varias líneas</t>
  </si>
  <si>
    <t>Productos → Detalle_Factura</t>
  </si>
  <si>
    <t>Cada línea corresponde a un producto</t>
  </si>
  <si>
    <t xml:space="preserve"> RESUMEN SIMPLE </t>
  </si>
  <si>
    <r>
      <t>Clientes</t>
    </r>
    <r>
      <rPr>
        <sz val="11"/>
        <color theme="1"/>
        <rFont val="Aptos"/>
        <family val="2"/>
      </rPr>
      <t xml:space="preserve"> = quién compra</t>
    </r>
  </si>
  <si>
    <r>
      <t>Productos</t>
    </r>
    <r>
      <rPr>
        <sz val="11"/>
        <color theme="1"/>
        <rFont val="Aptos"/>
        <family val="2"/>
      </rPr>
      <t xml:space="preserve"> = qué se vende</t>
    </r>
  </si>
  <si>
    <r>
      <t>Facturas</t>
    </r>
    <r>
      <rPr>
        <sz val="11"/>
        <color theme="1"/>
        <rFont val="Aptos"/>
        <family val="2"/>
      </rPr>
      <t xml:space="preserve"> = la venta</t>
    </r>
  </si>
  <si>
    <r>
      <t>Detalle_Factura</t>
    </r>
    <r>
      <rPr>
        <sz val="11"/>
        <color theme="1"/>
        <rFont val="Aptos"/>
        <family val="2"/>
      </rPr>
      <t xml:space="preserve"> = lo que contiene la venta</t>
    </r>
  </si>
  <si>
    <t>Ejemplo real</t>
  </si>
  <si>
    <t>Un cliente compra 2 productos:</t>
  </si>
  <si>
    <t>1 factura</t>
  </si>
  <si>
    <t>2 líneas en detalle</t>
  </si>
  <si>
    <t>cada línea → 1 producto</t>
  </si>
  <si>
    <t>Tabla</t>
  </si>
  <si>
    <t>Campo</t>
  </si>
  <si>
    <t>Tipo de dato</t>
  </si>
  <si>
    <t>Significado</t>
  </si>
  <si>
    <t>Descripción</t>
  </si>
  <si>
    <t>CLIENTES</t>
  </si>
  <si>
    <t>Clientes</t>
  </si>
  <si>
    <t>Texto</t>
  </si>
  <si>
    <t>Identificador único del cliente</t>
  </si>
  <si>
    <t>Identificador único del cliente. Es la clave primaria.</t>
  </si>
  <si>
    <t>Nombre completo</t>
  </si>
  <si>
    <t>Nombre completo del cliente.</t>
  </si>
  <si>
    <t>Empresa asociada</t>
  </si>
  <si>
    <t>Nombre de la empresa si es cliente corporativo (vacío si es particular).</t>
  </si>
  <si>
    <t>Empresa o Particular</t>
  </si>
  <si>
    <t>Clasificación: Empresa o Particular.</t>
  </si>
  <si>
    <t>Identificación fiscal</t>
  </si>
  <si>
    <t>Identificación fiscal del cliente.</t>
  </si>
  <si>
    <t>Correo electrónico</t>
  </si>
  <si>
    <t>Correo electrónico para contacto o facturación.</t>
  </si>
  <si>
    <t>Teléfono</t>
  </si>
  <si>
    <t>Número de teléfono del cliente.</t>
  </si>
  <si>
    <t>Dirección</t>
  </si>
  <si>
    <t>Dirección física del cliente.</t>
  </si>
  <si>
    <t>Número</t>
  </si>
  <si>
    <t>Código postal</t>
  </si>
  <si>
    <t>Código postal de la ubicación.</t>
  </si>
  <si>
    <t>Ciudad</t>
  </si>
  <si>
    <t>Ciudad donde reside o está la empresa.</t>
  </si>
  <si>
    <t>Provincia</t>
  </si>
  <si>
    <t>Provincia del cliente.</t>
  </si>
  <si>
    <t>País</t>
  </si>
  <si>
    <t>País (en este caso, España).</t>
  </si>
  <si>
    <t>Fecha</t>
  </si>
  <si>
    <t>Fecha de alta</t>
  </si>
  <si>
    <t>Fecha en la que el cliente se registró.</t>
  </si>
  <si>
    <t>Activo/Inactivo</t>
  </si>
  <si>
    <t>Indica si el cliente está activo o inactivo.</t>
  </si>
  <si>
    <t>Básico/Regular/Premium</t>
  </si>
  <si>
    <t>Clasificación comercial: Básico, Regular o Premium.</t>
  </si>
  <si>
    <t>Moneda</t>
  </si>
  <si>
    <t>Límite de crédito</t>
  </si>
  <si>
    <t>Cantidad máxima que puede deber el cliente.</t>
  </si>
  <si>
    <t>Días de pago</t>
  </si>
  <si>
    <t>Días que tiene para pagar una factura.</t>
  </si>
  <si>
    <t>Nivel de riesgo</t>
  </si>
  <si>
    <t>Nivel de riesgo financiero (Bajo, Medio, Alto).</t>
  </si>
  <si>
    <t>Vendedor</t>
  </si>
  <si>
    <t>Vendedor responsable del cliente.</t>
  </si>
  <si>
    <t>PRODUCTOS</t>
  </si>
  <si>
    <t>Productos</t>
  </si>
  <si>
    <t>Identificador producto</t>
  </si>
  <si>
    <t>Identificador único del producto.</t>
  </si>
  <si>
    <t>Nombre producto</t>
  </si>
  <si>
    <t>Nombre del producto.</t>
  </si>
  <si>
    <t>Categoría</t>
  </si>
  <si>
    <t>Grupo general del producto (ej: Informática).</t>
  </si>
  <si>
    <t>Subcategoría</t>
  </si>
  <si>
    <t>Clasificación más específica (ej: Teclados).</t>
  </si>
  <si>
    <t>Marca</t>
  </si>
  <si>
    <t>Marca del producto.</t>
  </si>
  <si>
    <t>Costo compra</t>
  </si>
  <si>
    <t>Precio al que la empresa compra el producto.</t>
  </si>
  <si>
    <t>Precio venta</t>
  </si>
  <si>
    <t>Precio al que se vende al cliente.</t>
  </si>
  <si>
    <t>Porcentaje</t>
  </si>
  <si>
    <t>Margen</t>
  </si>
  <si>
    <t>Porcentaje de beneficio sobre el precio.</t>
  </si>
  <si>
    <t>Stock disponible</t>
  </si>
  <si>
    <t>Cantidad disponible en inventario.</t>
  </si>
  <si>
    <t>Stock mínimo</t>
  </si>
  <si>
    <t>Nivel mínimo antes de reponer stock.</t>
  </si>
  <si>
    <t>Proveedor</t>
  </si>
  <si>
    <t>Empresa que suministra el producto.</t>
  </si>
  <si>
    <t>Alta producto</t>
  </si>
  <si>
    <t>Fecha en que el producto se añadió al catálogo.</t>
  </si>
  <si>
    <t>Activo/Descatalogado</t>
  </si>
  <si>
    <t>Activo o descatalogado.</t>
  </si>
  <si>
    <t>Unidad</t>
  </si>
  <si>
    <t>Unidad de venta (unidad, caja, etc.).</t>
  </si>
  <si>
    <t>Ubicación</t>
  </si>
  <si>
    <t>Ubicación física en el almacén.</t>
  </si>
  <si>
    <t>IVA</t>
  </si>
  <si>
    <t>Porcentaje de impuesto aplicado al producto.</t>
  </si>
  <si>
    <t>FACTURAS</t>
  </si>
  <si>
    <t>Facturas</t>
  </si>
  <si>
    <t>ID factura</t>
  </si>
  <si>
    <t>Identificador único de la factura.</t>
  </si>
  <si>
    <t>Serie</t>
  </si>
  <si>
    <t>Serie de facturación (ej: A2024).</t>
  </si>
  <si>
    <t>Fecha factura</t>
  </si>
  <si>
    <t>Fecha de emisión de la factura.</t>
  </si>
  <si>
    <t>Relación cliente</t>
  </si>
  <si>
    <t>Cliente al que pertenece la factura (clave foránea).</t>
  </si>
  <si>
    <t>Comercial que realizó la venta.</t>
  </si>
  <si>
    <t>Canal venta</t>
  </si>
  <si>
    <t>Canal de venta: Online, Tienda, etc.</t>
  </si>
  <si>
    <t>Divisa</t>
  </si>
  <si>
    <t>Divisa de la factura (EUR).</t>
  </si>
  <si>
    <t>Importe base</t>
  </si>
  <si>
    <t>Importe antes de descuentos e impuestos.</t>
  </si>
  <si>
    <t>Descuento</t>
  </si>
  <si>
    <t>Descuento aplicado a la factura completa.</t>
  </si>
  <si>
    <t>Base</t>
  </si>
  <si>
    <t>Importe después de descuentos, antes de impuestos.</t>
  </si>
  <si>
    <t>IVA calculado sobre la base imponible.</t>
  </si>
  <si>
    <t>Total</t>
  </si>
  <si>
    <t>Total final de la factura.</t>
  </si>
  <si>
    <t>Forma pago</t>
  </si>
  <si>
    <t>Forma de pago (tarjeta, transferencia, etc.).</t>
  </si>
  <si>
    <t>Estado</t>
  </si>
  <si>
    <t>Pagada, Pendiente, Vencida o Anulada.</t>
  </si>
  <si>
    <t>Vencimiento</t>
  </si>
  <si>
    <t>Fecha límite de pago.</t>
  </si>
  <si>
    <t>Pago</t>
  </si>
  <si>
    <t>Fecha en que se pagó la factura (si aplica).</t>
  </si>
  <si>
    <t>Pedido</t>
  </si>
  <si>
    <t>Código del pedido original.</t>
  </si>
  <si>
    <t>Notas</t>
  </si>
  <si>
    <t>Notas adicionales sobre la factura.</t>
  </si>
  <si>
    <t>DETALLE_FACTURA</t>
  </si>
  <si>
    <t>Detalle_Factura</t>
  </si>
  <si>
    <t>ID línea</t>
  </si>
  <si>
    <t>Identificador único de la línea de factura.</t>
  </si>
  <si>
    <t>Relación factura</t>
  </si>
  <si>
    <t>Relación con la factura (clave foránea).</t>
  </si>
  <si>
    <t>Número línea</t>
  </si>
  <si>
    <t>Número de línea dentro de la factura.</t>
  </si>
  <si>
    <t>Relación producto</t>
  </si>
  <si>
    <t>Producto vendido (clave foránea).</t>
  </si>
  <si>
    <t>Nombre o descripción del producto.</t>
  </si>
  <si>
    <t>Cantidad</t>
  </si>
  <si>
    <t>Número de unidades vendidas.</t>
  </si>
  <si>
    <t>Precio unitario</t>
  </si>
  <si>
    <t>Precio por unidad en esa venta.</t>
  </si>
  <si>
    <t>Descuento aplicado a esa línea.</t>
  </si>
  <si>
    <t>Subtotal</t>
  </si>
  <si>
    <t>Importe antes de impuestos en la línea.</t>
  </si>
  <si>
    <t>IVA aplicado a esa línea.</t>
  </si>
  <si>
    <t>Total final de la línea.</t>
  </si>
  <si>
    <t>Costo</t>
  </si>
  <si>
    <t>Coste del producto para la empresa.</t>
  </si>
  <si>
    <t>Beneficio</t>
  </si>
  <si>
    <t>Ganancia obtenida en esa línea.</t>
  </si>
  <si>
    <t>Almacén</t>
  </si>
  <si>
    <t>Almacén desde el que se envió.</t>
  </si>
  <si>
    <t>Sí/No</t>
  </si>
  <si>
    <t>Indica si el producto fue entregado.</t>
  </si>
  <si>
    <t>Suma de total</t>
  </si>
  <si>
    <t>Total general</t>
  </si>
  <si>
    <t>Unidades vendidas</t>
  </si>
  <si>
    <t>Facturado</t>
  </si>
  <si>
    <t>ene</t>
  </si>
  <si>
    <t>feb</t>
  </si>
  <si>
    <t>mar</t>
  </si>
  <si>
    <t>abr</t>
  </si>
  <si>
    <t>may</t>
  </si>
  <si>
    <t>jun</t>
  </si>
  <si>
    <t>jul</t>
  </si>
  <si>
    <t>ago</t>
  </si>
  <si>
    <t>sep</t>
  </si>
  <si>
    <t>oct</t>
  </si>
  <si>
    <t>nov</t>
  </si>
  <si>
    <t>dic</t>
  </si>
  <si>
    <t>FORMULARIO AUTOMÁTICO DE REGISTRO DE FACTURA</t>
  </si>
  <si>
    <t>Datos del Cliente</t>
  </si>
  <si>
    <t>Datos de la Factura</t>
  </si>
  <si>
    <t>ID Cliente</t>
  </si>
  <si>
    <t>ID Factura</t>
  </si>
  <si>
    <t>Nombre</t>
  </si>
  <si>
    <t>Segmento</t>
  </si>
  <si>
    <t>Canal</t>
  </si>
  <si>
    <t>Método Pago</t>
  </si>
  <si>
    <t>Detalle de Productos</t>
  </si>
  <si>
    <t>ID Producto</t>
  </si>
  <si>
    <t>Precio</t>
  </si>
  <si>
    <t>Totales</t>
  </si>
  <si>
    <t>IVA (21%)</t>
  </si>
  <si>
    <t>Total factura</t>
  </si>
  <si>
    <t>cli-1121</t>
  </si>
  <si>
    <t>cli-1122</t>
  </si>
  <si>
    <t>nº factura</t>
  </si>
  <si>
    <t>Resumen ejecutivo con ventas, cobros, clientes, productos y stock. Los datos se actualizan al modificar las hojas de origen.</t>
  </si>
  <si>
    <t>Total ventas</t>
  </si>
  <si>
    <t>Nº facturas</t>
  </si>
  <si>
    <t>Ticket promedio</t>
  </si>
  <si>
    <t>Beneficio total</t>
  </si>
  <si>
    <t>Margen %</t>
  </si>
  <si>
    <t>Pendiente cobro</t>
  </si>
  <si>
    <t>Facturas vencidas</t>
  </si>
  <si>
    <t>Clientes activos</t>
  </si>
  <si>
    <t>Productos activos</t>
  </si>
  <si>
    <t>Stock bajo</t>
  </si>
  <si>
    <t>Canal líder</t>
  </si>
  <si>
    <t>Cliente top</t>
  </si>
  <si>
    <t>Producto top</t>
  </si>
  <si>
    <t>Ventas pagadas</t>
  </si>
  <si>
    <t>Ventas mensuales</t>
  </si>
  <si>
    <t>Ventas por canal</t>
  </si>
  <si>
    <t>Estado de facturas</t>
  </si>
  <si>
    <t>Mes</t>
  </si>
  <si>
    <t>Cliente</t>
  </si>
  <si>
    <t>Resumen clientes</t>
  </si>
  <si>
    <t>Beneficio de su venta</t>
  </si>
  <si>
    <t>Nombre de producto</t>
  </si>
  <si>
    <t>Resumen productos vendidos</t>
  </si>
  <si>
    <t>Resumen de Facturación</t>
  </si>
  <si>
    <t>Ranking vendedores</t>
  </si>
  <si>
    <t>cli-1123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</si>
</sst>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0.0%"/>
    <numFmt numFmtId="166" formatCode="\€#,##0"/>
    <numFmt numFmtId="167" formatCode="#,##0.00\ &quot;€&quot;"/>
    <numFmt numFmtId="168" formatCode="_-* #,##0\ _€_-;\-* #,##0\ _€_-;_-* &quot;-&quot;??\ _€_-;_-@_-"/>
  </numFmts>
  <fonts count="22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4"/>
      <name val="Calibri"/>
    </font>
    <font>
      <sz val="11"/>
      <color theme="1"/>
      <name val="Aptos"/>
      <family val="2"/>
    </font>
    <font>
      <b/>
      <sz val="11"/>
      <color theme="1"/>
      <name val="Aptos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</font>
    <font>
      <b/>
      <sz val="18"/>
      <color rgb="FF1F2937"/>
      <name val="Calibri"/>
    </font>
    <font>
      <sz val="10"/>
      <color rgb="FF4B5563"/>
      <name val="Calibri"/>
    </font>
    <font>
      <b/>
      <sz val="11"/>
      <color rgb="FF075985"/>
      <name val="Calibri"/>
    </font>
    <font>
      <b/>
      <sz val="13"/>
      <color theme="1"/>
      <name val="Calibri"/>
    </font>
    <font>
      <b/>
      <sz val="12"/>
      <color theme="1"/>
      <name val="Calibri"/>
    </font>
    <font>
      <sz val="11"/>
      <color theme="1"/>
      <name val="Calibri"/>
      <family val="2"/>
    </font>
    <font>
      <b/>
      <sz val="18"/>
      <color rgb="FF1F2937"/>
      <name val="Calibri"/>
      <family val="2"/>
    </font>
    <font>
      <b/>
      <i/>
      <sz val="10"/>
      <name val="Calibri"/>
      <family val="2"/>
    </font>
    <font>
      <i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FF0000"/>
      <name val="Calibri"/>
      <family val="2"/>
    </font>
    <font>
      <b/>
      <sz val="11"/>
      <name val="Calibri"/>
      <family val="2"/>
    </font>
    <font>
      <b/>
      <sz val="14"/>
      <color rgb="FFFFFFFF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FFF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3F6FA"/>
      </patternFill>
    </fill>
    <fill>
      <patternFill patternType="solid">
        <fgColor rgb="FFE0F2FE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 style="thin">
        <color rgb="FFCBD5E1"/>
      </top>
      <bottom/>
      <diagonal/>
    </border>
    <border>
      <left/>
      <right style="thin">
        <color rgb="FFCBD5E1"/>
      </right>
      <top style="thin">
        <color rgb="FFCBD5E1"/>
      </top>
      <bottom/>
      <diagonal/>
    </border>
    <border>
      <left style="thin">
        <color rgb="FFCBD5E1"/>
      </left>
      <right/>
      <top/>
      <bottom/>
      <diagonal/>
    </border>
    <border>
      <left/>
      <right style="thin">
        <color rgb="FFCBD5E1"/>
      </right>
      <top/>
      <bottom/>
      <diagonal/>
    </border>
    <border>
      <left style="thin">
        <color rgb="FFCBD5E1"/>
      </left>
      <right/>
      <top/>
      <bottom style="thin">
        <color rgb="FFCBD5E1"/>
      </bottom>
      <diagonal/>
    </border>
    <border>
      <left/>
      <right/>
      <top/>
      <bottom style="thin">
        <color rgb="FFCBD5E1"/>
      </bottom>
      <diagonal/>
    </border>
    <border>
      <left/>
      <right style="thin">
        <color rgb="FFCBD5E1"/>
      </right>
      <top/>
      <bottom style="thin">
        <color rgb="FFCBD5E1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4">
    <xf numFmtId="0" fontId="0" fillId="0" borderId="0"/>
    <xf numFmtId="44" fontId="7" fillId="0" borderId="0" applyFont="0" applyFill="0" applyBorder="0" applyAlignment="0" applyProtection="0"/>
    <xf numFmtId="0" fontId="8" fillId="0" borderId="0"/>
    <xf numFmtId="164" fontId="7" fillId="0" borderId="0" applyFont="0" applyFill="0" applyBorder="0" applyAlignment="0" applyProtection="0"/>
  </cellStyleXfs>
  <cellXfs count="72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9" fontId="0" fillId="0" borderId="0" xfId="0" applyNumberFormat="1"/>
    <xf numFmtId="0" fontId="2" fillId="3" borderId="0" xfId="0" applyFont="1" applyFill="1"/>
    <xf numFmtId="0" fontId="3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0" fontId="3" fillId="0" borderId="0" xfId="0" applyFont="1" applyAlignment="1">
      <alignment horizontal="left" vertical="center" indent="2"/>
    </xf>
    <xf numFmtId="0" fontId="3" fillId="0" borderId="0" xfId="0" applyFont="1" applyAlignment="1">
      <alignment horizontal="left" vertical="center" indent="1"/>
    </xf>
    <xf numFmtId="0" fontId="5" fillId="0" borderId="0" xfId="0" applyFont="1"/>
    <xf numFmtId="0" fontId="6" fillId="0" borderId="0" xfId="0" applyFont="1"/>
    <xf numFmtId="0" fontId="3" fillId="0" borderId="0" xfId="0" applyFont="1" applyAlignment="1">
      <alignment vertical="center" wrapText="1"/>
    </xf>
    <xf numFmtId="0" fontId="0" fillId="0" borderId="0" xfId="0" applyAlignment="1">
      <alignment horizontal="left"/>
    </xf>
    <xf numFmtId="44" fontId="0" fillId="0" borderId="0" xfId="1" applyFont="1"/>
    <xf numFmtId="44" fontId="1" fillId="2" borderId="1" xfId="1" applyFont="1" applyFill="1" applyBorder="1" applyAlignment="1">
      <alignment horizontal="center" vertical="center"/>
    </xf>
    <xf numFmtId="0" fontId="0" fillId="4" borderId="2" xfId="0" applyFill="1" applyBorder="1"/>
    <xf numFmtId="14" fontId="0" fillId="4" borderId="2" xfId="0" applyNumberFormat="1" applyFill="1" applyBorder="1"/>
    <xf numFmtId="0" fontId="0" fillId="0" borderId="2" xfId="0" applyBorder="1"/>
    <xf numFmtId="0" fontId="0" fillId="0" borderId="4" xfId="0" applyBorder="1"/>
    <xf numFmtId="0" fontId="0" fillId="6" borderId="3" xfId="0" applyFill="1" applyBorder="1"/>
    <xf numFmtId="0" fontId="0" fillId="6" borderId="2" xfId="0" applyFill="1" applyBorder="1"/>
    <xf numFmtId="44" fontId="0" fillId="0" borderId="2" xfId="1" applyFont="1" applyBorder="1"/>
    <xf numFmtId="0" fontId="8" fillId="0" borderId="0" xfId="2"/>
    <xf numFmtId="44" fontId="0" fillId="0" borderId="0" xfId="0" applyNumberFormat="1"/>
    <xf numFmtId="167" fontId="0" fillId="0" borderId="0" xfId="0" applyNumberFormat="1"/>
    <xf numFmtId="44" fontId="12" fillId="0" borderId="8" xfId="1" applyFont="1" applyBorder="1"/>
    <xf numFmtId="44" fontId="13" fillId="0" borderId="14" xfId="1" applyFont="1" applyBorder="1"/>
    <xf numFmtId="0" fontId="14" fillId="0" borderId="0" xfId="2" applyFont="1"/>
    <xf numFmtId="168" fontId="12" fillId="0" borderId="9" xfId="3" applyNumberFormat="1" applyFont="1" applyBorder="1"/>
    <xf numFmtId="168" fontId="13" fillId="0" borderId="13" xfId="3" applyNumberFormat="1" applyFont="1" applyBorder="1"/>
    <xf numFmtId="168" fontId="13" fillId="0" borderId="12" xfId="3" applyNumberFormat="1" applyFont="1" applyBorder="1"/>
    <xf numFmtId="166" fontId="13" fillId="10" borderId="13" xfId="2" applyNumberFormat="1" applyFont="1" applyFill="1" applyBorder="1"/>
    <xf numFmtId="168" fontId="12" fillId="0" borderId="8" xfId="3" quotePrefix="1" applyNumberFormat="1" applyFont="1" applyBorder="1"/>
    <xf numFmtId="44" fontId="12" fillId="0" borderId="10" xfId="1" applyFont="1" applyFill="1" applyBorder="1"/>
    <xf numFmtId="168" fontId="12" fillId="0" borderId="0" xfId="3" applyNumberFormat="1" applyFont="1" applyFill="1" applyBorder="1"/>
    <xf numFmtId="44" fontId="12" fillId="0" borderId="0" xfId="1" applyFont="1" applyFill="1" applyBorder="1"/>
    <xf numFmtId="168" fontId="12" fillId="0" borderId="11" xfId="3" applyNumberFormat="1" applyFont="1" applyFill="1" applyBorder="1"/>
    <xf numFmtId="44" fontId="12" fillId="0" borderId="8" xfId="1" applyFont="1" applyFill="1" applyBorder="1"/>
    <xf numFmtId="165" fontId="12" fillId="0" borderId="8" xfId="2" applyNumberFormat="1" applyFont="1" applyBorder="1"/>
    <xf numFmtId="0" fontId="0" fillId="0" borderId="0" xfId="0" quotePrefix="1"/>
    <xf numFmtId="0" fontId="0" fillId="5" borderId="0" xfId="0" applyFill="1"/>
    <xf numFmtId="0" fontId="16" fillId="11" borderId="0" xfId="0" applyFont="1" applyFill="1"/>
    <xf numFmtId="0" fontId="17" fillId="11" borderId="0" xfId="0" quotePrefix="1" applyFont="1" applyFill="1"/>
    <xf numFmtId="0" fontId="0" fillId="6" borderId="16" xfId="0" applyFill="1" applyBorder="1"/>
    <xf numFmtId="0" fontId="0" fillId="0" borderId="17" xfId="0" applyBorder="1"/>
    <xf numFmtId="0" fontId="0" fillId="6" borderId="17" xfId="0" applyFill="1" applyBorder="1"/>
    <xf numFmtId="44" fontId="0" fillId="0" borderId="17" xfId="1" applyFont="1" applyBorder="1"/>
    <xf numFmtId="0" fontId="0" fillId="0" borderId="15" xfId="0" applyBorder="1"/>
    <xf numFmtId="168" fontId="13" fillId="0" borderId="0" xfId="3" applyNumberFormat="1" applyFont="1" applyFill="1" applyBorder="1"/>
    <xf numFmtId="1" fontId="13" fillId="0" borderId="0" xfId="2" applyNumberFormat="1" applyFont="1"/>
    <xf numFmtId="166" fontId="13" fillId="0" borderId="0" xfId="2" applyNumberFormat="1" applyFont="1"/>
    <xf numFmtId="44" fontId="13" fillId="0" borderId="0" xfId="1" applyFont="1" applyFill="1" applyBorder="1"/>
    <xf numFmtId="0" fontId="0" fillId="0" borderId="0" xfId="0" applyAlignment="1">
      <alignment wrapText="1"/>
    </xf>
    <xf numFmtId="0" fontId="11" fillId="8" borderId="0" xfId="2" applyFont="1" applyFill="1" applyAlignment="1">
      <alignment wrapText="1"/>
    </xf>
    <xf numFmtId="0" fontId="8" fillId="0" borderId="0" xfId="2" applyAlignment="1">
      <alignment wrapText="1"/>
    </xf>
    <xf numFmtId="44" fontId="8" fillId="0" borderId="0" xfId="2" applyNumberFormat="1" applyAlignment="1">
      <alignment wrapText="1"/>
    </xf>
    <xf numFmtId="0" fontId="11" fillId="8" borderId="10" xfId="2" applyFont="1" applyFill="1" applyBorder="1" applyAlignment="1">
      <alignment wrapText="1"/>
    </xf>
    <xf numFmtId="0" fontId="11" fillId="8" borderId="11" xfId="2" applyFont="1" applyFill="1" applyBorder="1" applyAlignment="1">
      <alignment wrapText="1"/>
    </xf>
    <xf numFmtId="1" fontId="19" fillId="9" borderId="13" xfId="2" applyNumberFormat="1" applyFont="1" applyFill="1" applyBorder="1"/>
    <xf numFmtId="0" fontId="0" fillId="0" borderId="0" xfId="0"/>
    <xf numFmtId="0" fontId="0" fillId="0" borderId="0" xfId="0" applyAlignment="1">
      <alignment horizontal="center"/>
    </xf>
    <xf numFmtId="0" fontId="15" fillId="7" borderId="0" xfId="2" applyFont="1" applyFill="1"/>
    <xf numFmtId="0" fontId="9" fillId="7" borderId="0" xfId="2" applyFont="1" applyFill="1"/>
    <xf numFmtId="0" fontId="10" fillId="7" borderId="0" xfId="2" applyFont="1" applyFill="1"/>
    <xf numFmtId="0" fontId="20" fillId="0" borderId="0" xfId="0" applyFont="1"/>
    <xf numFmtId="0" fontId="20" fillId="3" borderId="0" xfId="0" applyFont="1" applyFill="1"/>
    <xf numFmtId="0" fontId="20" fillId="3" borderId="7" xfId="0" applyFont="1" applyFill="1" applyBorder="1"/>
    <xf numFmtId="0" fontId="20" fillId="3" borderId="6" xfId="0" applyFont="1" applyFill="1" applyBorder="1"/>
    <xf numFmtId="0" fontId="20" fillId="3" borderId="5" xfId="0" applyFont="1" applyFill="1" applyBorder="1"/>
    <xf numFmtId="0" fontId="20" fillId="3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FC2F82D2-019A-44C2-B140-BB25D003E875}"/>
  </cellStyles>
  <dxfs count="23">
    <dxf>
      <numFmt numFmtId="0" formatCode="General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</dxf>
    <dxf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numFmt numFmtId="34" formatCode="_-* #,##0.00\ &quot;€&quot;_-;\-* #,##0.00\ &quot;€&quot;_-;_-* &quot;-&quot;??\ &quot;€&quot;_-;_-@_-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ill>
        <patternFill patternType="solid">
          <fgColor indexed="64"/>
          <bgColor rgb="FFFFF2CC"/>
        </patternFill>
      </fill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numFmt numFmtId="0" formatCode="General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ill>
        <patternFill patternType="solid">
          <fgColor indexed="64"/>
          <bgColor rgb="FFFFF2CC"/>
        </patternFill>
      </fill>
      <border diagonalUp="0" diagonalDown="0">
        <left/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border outline="0">
        <top style="thin">
          <color rgb="FFD9D9D9"/>
        </top>
      </border>
    </dxf>
    <dxf>
      <border outline="0">
        <bottom style="thin">
          <color rgb="FFD9D9D9"/>
        </bottom>
      </border>
    </dxf>
    <dxf>
      <border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D9EAF7"/>
        </patternFill>
      </fill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numFmt numFmtId="0" formatCode="General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eetMetadata" Target="metadata.xml"/><Relationship Id="rId25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450850</xdr:colOff>
          <xdr:row>1</xdr:row>
          <xdr:rowOff>6350</xdr:rowOff>
        </xdr:from>
        <xdr:to>
          <xdr:col>3</xdr:col>
          <xdr:colOff>514350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202FDB35-C7C0-48EE-814B-B1D04E101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Formulario</a:t>
              </a:r>
            </a:p>
            <a:p>
              <a:pPr algn="ctr" rtl="0">
                <a:defRPr sz="1000"/>
              </a:pPr>
              <a:endParaRPr lang="es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uria%20L&#243;pez%20&#193;lvarez\Desktop\lunes%2027-4-26\Ejercicio%20global\no%2031-%20base_datos_facturacion_profesional%20Soluci&#243;n.xlsm" TargetMode="External"/><Relationship Id="rId1" Type="http://schemas.openxmlformats.org/officeDocument/2006/relationships/externalLinkPath" Target="lunes%2027-4-26/Ejercicio%20global/no%2031-%20base_datos_facturacion_profesional%20Soluci&#243;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jercicios"/>
      <sheetName val="Soluciones"/>
      <sheetName val="FormFacturaRangos"/>
      <sheetName val="ResumenFacturación"/>
      <sheetName val="pruebas"/>
      <sheetName val="ResumenFactFormulas"/>
      <sheetName val="README"/>
      <sheetName val="Diccionario"/>
      <sheetName val="Clientes"/>
      <sheetName val="Productos"/>
      <sheetName val="Facturas"/>
      <sheetName val="Detalle_Factura"/>
      <sheetName val="Ventas por ciudad y cliente"/>
      <sheetName val="Ventas por categoría y producto"/>
      <sheetName val="Rentabilidad por producto"/>
      <sheetName val="Ventas por mes y canal"/>
      <sheetName val="Gráfico Ventas por mes y canal"/>
      <sheetName val="Facturas pendientes por cliente"/>
      <sheetName val="Segmento y método de pag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uria López Álvarez" refreshedDate="46136.564851041665" createdVersion="8" refreshedVersion="8" minRefreshableVersion="3" recordCount="250" xr:uid="{337571F4-5908-44F7-9A88-BBC3A518CDC4}">
  <cacheSource type="worksheet">
    <worksheetSource name="TablaFacturas"/>
  </cacheSource>
  <cacheFields count="21">
    <cacheField name="id_factura" numFmtId="0">
      <sharedItems/>
    </cacheField>
    <cacheField name="serie" numFmtId="0">
      <sharedItems/>
    </cacheField>
    <cacheField name="fecha_factura" numFmtId="14">
      <sharedItems containsSemiMixedTypes="0" containsNonDate="0" containsDate="1" containsString="0" minDate="2024-01-01T00:00:00" maxDate="2025-01-01T00:00:00" count="188">
        <d v="2024-09-15T00:00:00"/>
        <d v="2024-04-15T00:00:00"/>
        <d v="2024-03-08T00:00:00"/>
        <d v="2024-05-10T00:00:00"/>
        <d v="2024-01-31T00:00:00"/>
        <d v="2024-11-26T00:00:00"/>
        <d v="2024-12-15T00:00:00"/>
        <d v="2024-04-24T00:00:00"/>
        <d v="2024-04-27T00:00:00"/>
        <d v="2024-11-10T00:00:00"/>
        <d v="2024-12-10T00:00:00"/>
        <d v="2024-09-14T00:00:00"/>
        <d v="2024-05-20T00:00:00"/>
        <d v="2024-07-14T00:00:00"/>
        <d v="2024-08-30T00:00:00"/>
        <d v="2024-08-01T00:00:00"/>
        <d v="2024-08-18T00:00:00"/>
        <d v="2024-01-21T00:00:00"/>
        <d v="2024-04-07T00:00:00"/>
        <d v="2024-10-09T00:00:00"/>
        <d v="2024-09-19T00:00:00"/>
        <d v="2024-07-08T00:00:00"/>
        <d v="2024-10-26T00:00:00"/>
        <d v="2024-05-05T00:00:00"/>
        <d v="2024-09-08T00:00:00"/>
        <d v="2024-11-24T00:00:00"/>
        <d v="2024-03-11T00:00:00"/>
        <d v="2024-08-21T00:00:00"/>
        <d v="2024-01-09T00:00:00"/>
        <d v="2024-09-25T00:00:00"/>
        <d v="2024-07-10T00:00:00"/>
        <d v="2024-07-13T00:00:00"/>
        <d v="2024-08-10T00:00:00"/>
        <d v="2024-02-08T00:00:00"/>
        <d v="2024-10-27T00:00:00"/>
        <d v="2024-12-12T00:00:00"/>
        <d v="2024-02-10T00:00:00"/>
        <d v="2024-07-01T00:00:00"/>
        <d v="2024-05-31T00:00:00"/>
        <d v="2024-07-18T00:00:00"/>
        <d v="2024-02-22T00:00:00"/>
        <d v="2024-01-14T00:00:00"/>
        <d v="2024-07-17T00:00:00"/>
        <d v="2024-06-03T00:00:00"/>
        <d v="2024-02-09T00:00:00"/>
        <d v="2024-06-04T00:00:00"/>
        <d v="2024-08-08T00:00:00"/>
        <d v="2024-07-22T00:00:00"/>
        <d v="2024-02-28T00:00:00"/>
        <d v="2024-08-24T00:00:00"/>
        <d v="2024-09-12T00:00:00"/>
        <d v="2024-08-17T00:00:00"/>
        <d v="2024-11-22T00:00:00"/>
        <d v="2024-11-09T00:00:00"/>
        <d v="2024-02-20T00:00:00"/>
        <d v="2024-09-13T00:00:00"/>
        <d v="2024-03-13T00:00:00"/>
        <d v="2024-08-31T00:00:00"/>
        <d v="2024-11-27T00:00:00"/>
        <d v="2024-08-06T00:00:00"/>
        <d v="2024-02-02T00:00:00"/>
        <d v="2024-09-07T00:00:00"/>
        <d v="2024-08-22T00:00:00"/>
        <d v="2024-06-05T00:00:00"/>
        <d v="2024-07-15T00:00:00"/>
        <d v="2024-06-10T00:00:00"/>
        <d v="2024-03-27T00:00:00"/>
        <d v="2024-10-04T00:00:00"/>
        <d v="2024-05-06T00:00:00"/>
        <d v="2024-04-17T00:00:00"/>
        <d v="2024-10-18T00:00:00"/>
        <d v="2024-09-20T00:00:00"/>
        <d v="2024-12-01T00:00:00"/>
        <d v="2024-07-20T00:00:00"/>
        <d v="2024-05-22T00:00:00"/>
        <d v="2024-11-21T00:00:00"/>
        <d v="2024-04-18T00:00:00"/>
        <d v="2024-06-24T00:00:00"/>
        <d v="2024-08-13T00:00:00"/>
        <d v="2024-03-22T00:00:00"/>
        <d v="2024-01-27T00:00:00"/>
        <d v="2024-09-01T00:00:00"/>
        <d v="2024-12-21T00:00:00"/>
        <d v="2024-06-02T00:00:00"/>
        <d v="2024-03-25T00:00:00"/>
        <d v="2024-04-21T00:00:00"/>
        <d v="2024-03-12T00:00:00"/>
        <d v="2024-12-19T00:00:00"/>
        <d v="2024-02-06T00:00:00"/>
        <d v="2024-10-02T00:00:00"/>
        <d v="2024-10-01T00:00:00"/>
        <d v="2024-02-14T00:00:00"/>
        <d v="2024-12-02T00:00:00"/>
        <d v="2024-06-26T00:00:00"/>
        <d v="2024-06-20T00:00:00"/>
        <d v="2024-12-31T00:00:00"/>
        <d v="2024-10-19T00:00:00"/>
        <d v="2024-08-26T00:00:00"/>
        <d v="2024-05-29T00:00:00"/>
        <d v="2024-10-17T00:00:00"/>
        <d v="2024-06-16T00:00:00"/>
        <d v="2024-03-20T00:00:00"/>
        <d v="2024-06-06T00:00:00"/>
        <d v="2024-11-04T00:00:00"/>
        <d v="2024-01-26T00:00:00"/>
        <d v="2024-10-08T00:00:00"/>
        <d v="2024-02-01T00:00:00"/>
        <d v="2024-03-06T00:00:00"/>
        <d v="2024-08-09T00:00:00"/>
        <d v="2024-04-05T00:00:00"/>
        <d v="2024-11-25T00:00:00"/>
        <d v="2024-09-05T00:00:00"/>
        <d v="2024-01-16T00:00:00"/>
        <d v="2024-06-30T00:00:00"/>
        <d v="2024-12-26T00:00:00"/>
        <d v="2024-03-30T00:00:00"/>
        <d v="2024-01-01T00:00:00"/>
        <d v="2024-03-16T00:00:00"/>
        <d v="2024-11-23T00:00:00"/>
        <d v="2024-03-26T00:00:00"/>
        <d v="2024-06-28T00:00:00"/>
        <d v="2024-07-12T00:00:00"/>
        <d v="2024-04-25T00:00:00"/>
        <d v="2024-09-04T00:00:00"/>
        <d v="2024-06-18T00:00:00"/>
        <d v="2024-12-04T00:00:00"/>
        <d v="2024-02-11T00:00:00"/>
        <d v="2024-05-14T00:00:00"/>
        <d v="2024-06-25T00:00:00"/>
        <d v="2024-12-17T00:00:00"/>
        <d v="2024-10-31T00:00:00"/>
        <d v="2024-09-23T00:00:00"/>
        <d v="2024-02-21T00:00:00"/>
        <d v="2024-01-20T00:00:00"/>
        <d v="2024-06-08T00:00:00"/>
        <d v="2024-01-29T00:00:00"/>
        <d v="2024-03-04T00:00:00"/>
        <d v="2024-07-16T00:00:00"/>
        <d v="2024-07-28T00:00:00"/>
        <d v="2024-11-07T00:00:00"/>
        <d v="2024-05-13T00:00:00"/>
        <d v="2024-07-26T00:00:00"/>
        <d v="2024-09-16T00:00:00"/>
        <d v="2024-04-03T00:00:00"/>
        <d v="2024-08-29T00:00:00"/>
        <d v="2024-04-12T00:00:00"/>
        <d v="2024-11-19T00:00:00"/>
        <d v="2024-01-10T00:00:00"/>
        <d v="2024-07-02T00:00:00"/>
        <d v="2024-01-12T00:00:00"/>
        <d v="2024-09-30T00:00:00"/>
        <d v="2024-02-29T00:00:00"/>
        <d v="2024-12-24T00:00:00"/>
        <d v="2024-10-07T00:00:00"/>
        <d v="2024-12-08T00:00:00"/>
        <d v="2024-04-28T00:00:00"/>
        <d v="2024-12-05T00:00:00"/>
        <d v="2024-02-17T00:00:00"/>
        <d v="2024-10-29T00:00:00"/>
        <d v="2024-03-07T00:00:00"/>
        <d v="2024-01-07T00:00:00"/>
        <d v="2024-05-07T00:00:00"/>
        <d v="2024-01-06T00:00:00"/>
        <d v="2024-05-03T00:00:00"/>
        <d v="2024-08-23T00:00:00"/>
        <d v="2024-09-11T00:00:00"/>
        <d v="2024-11-12T00:00:00"/>
        <d v="2024-08-20T00:00:00"/>
        <d v="2024-04-23T00:00:00"/>
        <d v="2024-04-20T00:00:00"/>
        <d v="2024-10-28T00:00:00"/>
        <d v="2024-01-25T00:00:00"/>
        <d v="2024-02-23T00:00:00"/>
        <d v="2024-04-01T00:00:00"/>
        <d v="2024-02-24T00:00:00"/>
        <d v="2024-05-26T00:00:00"/>
        <d v="2024-01-17T00:00:00"/>
        <d v="2024-09-18T00:00:00"/>
        <d v="2024-06-09T00:00:00"/>
        <d v="2024-12-29T00:00:00"/>
        <d v="2024-11-11T00:00:00"/>
        <d v="2024-12-28T00:00:00"/>
        <d v="2024-05-30T00:00:00"/>
        <d v="2024-08-16T00:00:00"/>
        <d v="2024-04-26T00:00:00"/>
        <d v="2024-02-07T00:00:00"/>
        <d v="2024-05-24T00:00:00"/>
        <d v="2024-10-24T00:00:00"/>
      </sharedItems>
      <fieldGroup par="20"/>
    </cacheField>
    <cacheField name="id_cliente" numFmtId="0">
      <sharedItems/>
    </cacheField>
    <cacheField name="vendedor" numFmtId="0">
      <sharedItems count="6">
        <s v="Paula Serra"/>
        <s v="Javier León"/>
        <s v="María Prieto"/>
        <s v="Elena Cruz"/>
        <s v="David Soto"/>
        <s v="Álvaro Nieto"/>
      </sharedItems>
    </cacheField>
    <cacheField name="canal" numFmtId="0">
      <sharedItems count="4">
        <s v="Tienda"/>
        <s v="Comercial"/>
        <s v="Online"/>
        <s v="Telefónico"/>
      </sharedItems>
    </cacheField>
    <cacheField name="moneda" numFmtId="0">
      <sharedItems/>
    </cacheField>
    <cacheField name="subtotal" numFmtId="44">
      <sharedItems containsSemiMixedTypes="0" containsString="0" containsNumber="1" minValue="16.73" maxValue="8540.2000000000007"/>
    </cacheField>
    <cacheField name="descuento_factura" numFmtId="44">
      <sharedItems containsSemiMixedTypes="0" containsString="0" containsNumber="1" minValue="0" maxValue="289.16000000000003"/>
    </cacheField>
    <cacheField name="base_imponible" numFmtId="44">
      <sharedItems containsSemiMixedTypes="0" containsString="0" containsNumber="1" minValue="16.059999999999999" maxValue="8540.2000000000007"/>
    </cacheField>
    <cacheField name="impuestos" numFmtId="44">
      <sharedItems containsSemiMixedTypes="0" containsString="0" containsNumber="1" minValue="3.37" maxValue="1793.44"/>
    </cacheField>
    <cacheField name="total" numFmtId="44">
      <sharedItems containsSemiMixedTypes="0" containsString="0" containsNumber="1" minValue="19.43" maxValue="10333.64"/>
    </cacheField>
    <cacheField name="metodo_pago" numFmtId="0">
      <sharedItems/>
    </cacheField>
    <cacheField name="estado" numFmtId="0">
      <sharedItems count="4">
        <s v="Pagada"/>
        <s v="Vencida"/>
        <s v="Pendiente"/>
        <s v="Anulada"/>
      </sharedItems>
    </cacheField>
    <cacheField name="fecha_vencimiento" numFmtId="14">
      <sharedItems containsSemiMixedTypes="0" containsNonDate="0" containsDate="1" containsString="0" minDate="2024-01-06T00:00:00" maxDate="2025-02-27T00:00:00"/>
    </cacheField>
    <cacheField name="fecha_pago" numFmtId="14">
      <sharedItems containsNonDate="0" containsDate="1" containsString="0" containsBlank="1" minDate="2024-01-11T00:00:00" maxDate="2025-02-01T00:00:00"/>
    </cacheField>
    <cacheField name="referencia_pedido" numFmtId="0">
      <sharedItems/>
    </cacheField>
    <cacheField name="observaciones" numFmtId="0">
      <sharedItems containsBlank="1"/>
    </cacheField>
    <cacheField name="nº factura" numFmtId="0">
      <sharedItems containsSemiMixedTypes="0" containsString="0" containsNumber="1" containsInteger="1" minValue="5001" maxValue="5250"/>
    </cacheField>
    <cacheField name="Días (fecha_factura)" numFmtId="0" databaseField="0">
      <fieldGroup base="2">
        <rangePr groupBy="days" startDate="2024-01-01T00:00:00" endDate="2025-01-01T00:00:00"/>
        <groupItems count="368">
          <s v="&lt;01/01/2024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1/01/2025"/>
        </groupItems>
      </fieldGroup>
    </cacheField>
    <cacheField name="Meses (fecha_factura)" numFmtId="0" databaseField="0">
      <fieldGroup base="2">
        <rangePr groupBy="months" startDate="2024-01-01T00:00:00" endDate="2025-01-01T00:00:00"/>
        <groupItems count="14">
          <s v="&lt;01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1/0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ardes" refreshedDate="46136.785777893521" backgroundQuery="1" createdVersion="8" refreshedVersion="6" minRefreshableVersion="3" recordCount="0" supportSubquery="1" supportAdvancedDrill="1" xr:uid="{295B2CE6-A0F4-4537-A3E5-65ACC6CEF8F3}">
  <cacheSource type="external" connectionId="1"/>
  <cacheFields count="3">
    <cacheField name="[TablaClientes].[nombre].[nombre]" caption="nombre" numFmtId="0" hierarchy="1" level="1">
      <sharedItems count="10">
        <s v="Andrés Castro"/>
        <s v="Andrés Sánchez"/>
        <s v="Diego Herrera"/>
        <s v="Elena Silva"/>
        <s v="Lucía Díaz"/>
        <s v="Luis Herrera"/>
        <s v="María Delgado"/>
        <s v="Marta Pérez"/>
        <s v="Raúl Molina"/>
        <s v="Sofía Herrera"/>
      </sharedItems>
    </cacheField>
    <cacheField name="[Measures].[Recuento de id_factura]" caption="Recuento de id_factura" numFmtId="0" hierarchy="80" level="32767"/>
    <cacheField name="[Measures].[Suma de total]" caption="Suma de total" numFmtId="0" hierarchy="76" level="32767"/>
  </cacheFields>
  <cacheHierarchies count="81">
    <cacheHierarchy uniqueName="[TablaClientes].[id_cliente]" caption="id_cliente" attribute="1" defaultMemberUniqueName="[TablaClientes].[id_cliente].[All]" allUniqueName="[TablaClientes].[id_cliente].[All]" dimensionUniqueName="[TablaClientes]" displayFolder="" count="0" memberValueDatatype="130" unbalanced="0"/>
    <cacheHierarchy uniqueName="[TablaClientes].[nombre]" caption="nombre" attribute="1" defaultMemberUniqueName="[TablaClientes].[nombre].[All]" allUniqueName="[TablaClientes].[nombre].[All]" dimensionUniqueName="[TablaClientes]" displayFolder="" count="2" memberValueDatatype="130" unbalanced="0">
      <fieldsUsage count="2">
        <fieldUsage x="-1"/>
        <fieldUsage x="0"/>
      </fieldsUsage>
    </cacheHierarchy>
    <cacheHierarchy uniqueName="[TablaClientes].[empresa]" caption="empresa" attribute="1" defaultMemberUniqueName="[TablaClientes].[empresa].[All]" allUniqueName="[TablaClientes].[empresa].[All]" dimensionUniqueName="[TablaClientes]" displayFolder="" count="0" memberValueDatatype="130" unbalanced="0"/>
    <cacheHierarchy uniqueName="[TablaClientes].[tipo_cliente]" caption="tipo_cliente" attribute="1" defaultMemberUniqueName="[TablaClientes].[tipo_cliente].[All]" allUniqueName="[TablaClientes].[tipo_cliente].[All]" dimensionUniqueName="[TablaClientes]" displayFolder="" count="0" memberValueDatatype="130" unbalanced="0"/>
    <cacheHierarchy uniqueName="[TablaClientes].[NIF]" caption="NIF" attribute="1" defaultMemberUniqueName="[TablaClientes].[NIF].[All]" allUniqueName="[TablaClientes].[NIF].[All]" dimensionUniqueName="[TablaClientes]" displayFolder="" count="0" memberValueDatatype="130" unbalanced="0"/>
    <cacheHierarchy uniqueName="[TablaClientes].[email]" caption="email" attribute="1" defaultMemberUniqueName="[TablaClientes].[email].[All]" allUniqueName="[TablaClientes].[email].[All]" dimensionUniqueName="[TablaClientes]" displayFolder="" count="0" memberValueDatatype="130" unbalanced="0"/>
    <cacheHierarchy uniqueName="[TablaClientes].[telefono]" caption="telefono" attribute="1" defaultMemberUniqueName="[TablaClientes].[telefono].[All]" allUniqueName="[TablaClientes].[telefono].[All]" dimensionUniqueName="[TablaClientes]" displayFolder="" count="0" memberValueDatatype="130" unbalanced="0"/>
    <cacheHierarchy uniqueName="[TablaClientes].[direccion]" caption="direccion" attribute="1" defaultMemberUniqueName="[TablaClientes].[direccion].[All]" allUniqueName="[TablaClientes].[direccion].[All]" dimensionUniqueName="[TablaClientes]" displayFolder="" count="0" memberValueDatatype="130" unbalanced="0"/>
    <cacheHierarchy uniqueName="[TablaClientes].[codigo_postal]" caption="codigo_postal" attribute="1" defaultMemberUniqueName="[TablaClientes].[codigo_postal].[All]" allUniqueName="[TablaClientes].[codigo_postal].[All]" dimensionUniqueName="[TablaClientes]" displayFolder="" count="0" memberValueDatatype="20" unbalanced="0"/>
    <cacheHierarchy uniqueName="[TablaClientes].[ciudad]" caption="ciudad" attribute="1" defaultMemberUniqueName="[TablaClientes].[ciudad].[All]" allUniqueName="[TablaClientes].[ciudad].[All]" dimensionUniqueName="[TablaClientes]" displayFolder="" count="0" memberValueDatatype="130" unbalanced="0"/>
    <cacheHierarchy uniqueName="[TablaClientes].[provincia]" caption="provincia" attribute="1" defaultMemberUniqueName="[TablaClientes].[provincia].[All]" allUniqueName="[TablaClientes].[provincia].[All]" dimensionUniqueName="[TablaClientes]" displayFolder="" count="0" memberValueDatatype="130" unbalanced="0"/>
    <cacheHierarchy uniqueName="[TablaClientes].[pais]" caption="pais" attribute="1" defaultMemberUniqueName="[TablaClientes].[pais].[All]" allUniqueName="[TablaClientes].[pais].[All]" dimensionUniqueName="[TablaClientes]" displayFolder="" count="0" memberValueDatatype="130" unbalanced="0"/>
    <cacheHierarchy uniqueName="[TablaClientes].[fecha_alta]" caption="fecha_alta" attribute="1" time="1" defaultMemberUniqueName="[TablaClientes].[fecha_alta].[All]" allUniqueName="[TablaClientes].[fecha_alta].[All]" dimensionUniqueName="[TablaClientes]" displayFolder="" count="0" memberValueDatatype="7" unbalanced="0"/>
    <cacheHierarchy uniqueName="[TablaClientes].[estado]" caption="estado" attribute="1" defaultMemberUniqueName="[TablaClientes].[estado].[All]" allUniqueName="[TablaClientes].[estado].[All]" dimensionUniqueName="[TablaClientes]" displayFolder="" count="0" memberValueDatatype="130" unbalanced="0"/>
    <cacheHierarchy uniqueName="[TablaClientes].[segmento]" caption="segmento" attribute="1" defaultMemberUniqueName="[TablaClientes].[segmento].[All]" allUniqueName="[TablaClientes].[segmento].[All]" dimensionUniqueName="[TablaClientes]" displayFolder="" count="0" memberValueDatatype="130" unbalanced="0"/>
    <cacheHierarchy uniqueName="[TablaClientes].[limite_credito]" caption="limite_credito" attribute="1" defaultMemberUniqueName="[TablaClientes].[limite_credito].[All]" allUniqueName="[TablaClientes].[limite_credito].[All]" dimensionUniqueName="[TablaClientes]" displayFolder="" count="0" memberValueDatatype="20" unbalanced="0"/>
    <cacheHierarchy uniqueName="[TablaClientes].[dias_credito]" caption="dias_credito" attribute="1" defaultMemberUniqueName="[TablaClientes].[dias_credito].[All]" allUniqueName="[TablaClientes].[dias_credito].[All]" dimensionUniqueName="[TablaClientes]" displayFolder="" count="0" memberValueDatatype="20" unbalanced="0"/>
    <cacheHierarchy uniqueName="[TablaClientes].[riesgo]" caption="riesgo" attribute="1" defaultMemberUniqueName="[TablaClientes].[riesgo].[All]" allUniqueName="[TablaClientes].[riesgo].[All]" dimensionUniqueName="[TablaClientes]" displayFolder="" count="0" memberValueDatatype="130" unbalanced="0"/>
    <cacheHierarchy uniqueName="[TablaClientes].[comercial_asignado]" caption="comercial_asignado" attribute="1" defaultMemberUniqueName="[TablaClientes].[comercial_asignado].[All]" allUniqueName="[TablaClientes].[comercial_asignado].[All]" dimensionUniqueName="[TablaClientes]" displayFolder="" count="0" memberValueDatatype="130" unbalanced="0"/>
    <cacheHierarchy uniqueName="[TablaDetalleFactura].[id_detalle]" caption="id_detalle" attribute="1" defaultMemberUniqueName="[TablaDetalleFactura].[id_detalle].[All]" allUniqueName="[TablaDetalleFactura].[id_detalle].[All]" dimensionUniqueName="[TablaDetalleFactura]" displayFolder="" count="0" memberValueDatatype="130" unbalanced="0"/>
    <cacheHierarchy uniqueName="[TablaDetalleFactura].[id_factura]" caption="id_factura" attribute="1" defaultMemberUniqueName="[TablaDetalleFactura].[id_factura].[All]" allUniqueName="[TablaDetalleFactura].[id_factura].[All]" dimensionUniqueName="[TablaDetalleFactura]" displayFolder="" count="0" memberValueDatatype="130" unbalanced="0"/>
    <cacheHierarchy uniqueName="[TablaDetalleFactura].[linea]" caption="linea" attribute="1" defaultMemberUniqueName="[TablaDetalleFactura].[linea].[All]" allUniqueName="[TablaDetalleFactura].[linea].[All]" dimensionUniqueName="[TablaDetalleFactura]" displayFolder="" count="0" memberValueDatatype="20" unbalanced="0"/>
    <cacheHierarchy uniqueName="[TablaDetalleFactura].[id_producto]" caption="id_producto" attribute="1" defaultMemberUniqueName="[TablaDetalleFactura].[id_producto].[All]" allUniqueName="[TablaDetalleFactura].[id_producto].[All]" dimensionUniqueName="[TablaDetalleFactura]" displayFolder="" count="0" memberValueDatatype="130" unbalanced="0"/>
    <cacheHierarchy uniqueName="[TablaDetalleFactura].[descripcion]" caption="descripcion" attribute="1" defaultMemberUniqueName="[TablaDetalleFactura].[descripcion].[All]" allUniqueName="[TablaDetalleFactura].[descripcion].[All]" dimensionUniqueName="[TablaDetalleFactura]" displayFolder="" count="0" memberValueDatatype="130" unbalanced="0"/>
    <cacheHierarchy uniqueName="[TablaDetalleFactura].[cantidad]" caption="cantidad" attribute="1" defaultMemberUniqueName="[TablaDetalleFactura].[cantidad].[All]" allUniqueName="[TablaDetalleFactura].[cantidad].[All]" dimensionUniqueName="[TablaDetalleFactura]" displayFolder="" count="0" memberValueDatatype="20" unbalanced="0"/>
    <cacheHierarchy uniqueName="[TablaDetalleFactura].[precio_unitario]" caption="precio_unitario" attribute="1" defaultMemberUniqueName="[TablaDetalleFactura].[precio_unitario].[All]" allUniqueName="[TablaDetalleFactura].[precio_unitario].[All]" dimensionUniqueName="[TablaDetalleFactura]" displayFolder="" count="0" memberValueDatatype="5" unbalanced="0"/>
    <cacheHierarchy uniqueName="[TablaDetalleFactura].[descuento_linea_pct]" caption="descuento_linea_pct" attribute="1" defaultMemberUniqueName="[TablaDetalleFactura].[descuento_linea_pct].[All]" allUniqueName="[TablaDetalleFactura].[descuento_linea_pct].[All]" dimensionUniqueName="[TablaDetalleFactura]" displayFolder="" count="0" memberValueDatatype="5" unbalanced="0"/>
    <cacheHierarchy uniqueName="[TablaDetalleFactura].[subtotal_linea]" caption="subtotal_linea" attribute="1" defaultMemberUniqueName="[TablaDetalleFactura].[subtotal_linea].[All]" allUniqueName="[TablaDetalleFactura].[subtotal_linea].[All]" dimensionUniqueName="[TablaDetalleFactura]" displayFolder="" count="0" memberValueDatatype="5" unbalanced="0"/>
    <cacheHierarchy uniqueName="[TablaDetalleFactura].[impuesto_linea]" caption="impuesto_linea" attribute="1" defaultMemberUniqueName="[TablaDetalleFactura].[impuesto_linea].[All]" allUniqueName="[TablaDetalleFactura].[impuesto_linea].[All]" dimensionUniqueName="[TablaDetalleFactura]" displayFolder="" count="0" memberValueDatatype="5" unbalanced="0"/>
    <cacheHierarchy uniqueName="[TablaDetalleFactura].[total_linea]" caption="total_linea" attribute="1" defaultMemberUniqueName="[TablaDetalleFactura].[total_linea].[All]" allUniqueName="[TablaDetalleFactura].[total_linea].[All]" dimensionUniqueName="[TablaDetalleFactura]" displayFolder="" count="0" memberValueDatatype="5" unbalanced="0"/>
    <cacheHierarchy uniqueName="[TablaDetalleFactura].[costo_unitario]" caption="costo_unitario" attribute="1" defaultMemberUniqueName="[TablaDetalleFactura].[costo_unitario].[All]" allUniqueName="[TablaDetalleFactura].[costo_unitario].[All]" dimensionUniqueName="[TablaDetalleFactura]" displayFolder="" count="0" memberValueDatatype="20" unbalanced="0"/>
    <cacheHierarchy uniqueName="[TablaDetalleFactura].[beneficio_linea]" caption="beneficio_linea" attribute="1" defaultMemberUniqueName="[TablaDetalleFactura].[beneficio_linea].[All]" allUniqueName="[TablaDetalleFactura].[beneficio_linea].[All]" dimensionUniqueName="[TablaDetalleFactura]" displayFolder="" count="0" memberValueDatatype="5" unbalanced="0"/>
    <cacheHierarchy uniqueName="[TablaDetalleFactura].[almacen]" caption="almacen" attribute="1" defaultMemberUniqueName="[TablaDetalleFactura].[almacen].[All]" allUniqueName="[TablaDetalleFactura].[almacen].[All]" dimensionUniqueName="[TablaDetalleFactura]" displayFolder="" count="0" memberValueDatatype="130" unbalanced="0"/>
    <cacheHierarchy uniqueName="[TablaDetalleFactura].[entregado]" caption="entregado" attribute="1" defaultMemberUniqueName="[TablaDetalleFactura].[entregado].[All]" allUniqueName="[TablaDetalleFactura].[entregado].[All]" dimensionUniqueName="[TablaDetalleFactura]" displayFolder="" count="0" memberValueDatatype="130" unbalanced="0"/>
    <cacheHierarchy uniqueName="[TablaFacturas].[id_factura]" caption="id_factura" attribute="1" defaultMemberUniqueName="[TablaFacturas].[id_factura].[All]" allUniqueName="[TablaFacturas].[id_factura].[All]" dimensionUniqueName="[TablaFacturas]" displayFolder="" count="0" memberValueDatatype="130" unbalanced="0"/>
    <cacheHierarchy uniqueName="[TablaFacturas].[serie]" caption="serie" attribute="1" defaultMemberUniqueName="[TablaFacturas].[serie].[All]" allUniqueName="[TablaFacturas].[serie].[All]" dimensionUniqueName="[TablaFacturas]" displayFolder="" count="0" memberValueDatatype="130" unbalanced="0"/>
    <cacheHierarchy uniqueName="[TablaFacturas].[fecha_factura]" caption="fecha_factura" attribute="1" time="1" defaultMemberUniqueName="[TablaFacturas].[fecha_factura].[All]" allUniqueName="[TablaFacturas].[fecha_factura].[All]" dimensionUniqueName="[TablaFacturas]" displayFolder="" count="0" memberValueDatatype="7" unbalanced="0"/>
    <cacheHierarchy uniqueName="[TablaFacturas].[id_cliente]" caption="id_cliente" attribute="1" defaultMemberUniqueName="[TablaFacturas].[id_cliente].[All]" allUniqueName="[TablaFacturas].[id_cliente].[All]" dimensionUniqueName="[TablaFacturas]" displayFolder="" count="0" memberValueDatatype="130" unbalanced="0"/>
    <cacheHierarchy uniqueName="[TablaFacturas].[vendedor]" caption="vendedor" attribute="1" defaultMemberUniqueName="[TablaFacturas].[vendedor].[All]" allUniqueName="[TablaFacturas].[vendedor].[All]" dimensionUniqueName="[TablaFacturas]" displayFolder="" count="0" memberValueDatatype="130" unbalanced="0"/>
    <cacheHierarchy uniqueName="[TablaFacturas].[canal]" caption="canal" attribute="1" defaultMemberUniqueName="[TablaFacturas].[canal].[All]" allUniqueName="[TablaFacturas].[canal].[All]" dimensionUniqueName="[TablaFacturas]" displayFolder="" count="0" memberValueDatatype="130" unbalanced="0"/>
    <cacheHierarchy uniqueName="[TablaFacturas].[moneda]" caption="moneda" attribute="1" defaultMemberUniqueName="[TablaFacturas].[moneda].[All]" allUniqueName="[TablaFacturas].[moneda].[All]" dimensionUniqueName="[TablaFacturas]" displayFolder="" count="0" memberValueDatatype="130" unbalanced="0"/>
    <cacheHierarchy uniqueName="[TablaFacturas].[subtotal]" caption="subtotal" attribute="1" defaultMemberUniqueName="[TablaFacturas].[subtotal].[All]" allUniqueName="[TablaFacturas].[subtotal].[All]" dimensionUniqueName="[TablaFacturas]" displayFolder="" count="0" memberValueDatatype="5" unbalanced="0"/>
    <cacheHierarchy uniqueName="[TablaFacturas].[descuento_factura]" caption="descuento_factura" attribute="1" defaultMemberUniqueName="[TablaFacturas].[descuento_factura].[All]" allUniqueName="[TablaFacturas].[descuento_factura].[All]" dimensionUniqueName="[TablaFacturas]" displayFolder="" count="0" memberValueDatatype="5" unbalanced="0"/>
    <cacheHierarchy uniqueName="[TablaFacturas].[base_imponible]" caption="base_imponible" attribute="1" defaultMemberUniqueName="[TablaFacturas].[base_imponible].[All]" allUniqueName="[TablaFacturas].[base_imponible].[All]" dimensionUniqueName="[TablaFacturas]" displayFolder="" count="0" memberValueDatatype="5" unbalanced="0"/>
    <cacheHierarchy uniqueName="[TablaFacturas].[impuestos]" caption="impuestos" attribute="1" defaultMemberUniqueName="[TablaFacturas].[impuestos].[All]" allUniqueName="[TablaFacturas].[impuestos].[All]" dimensionUniqueName="[TablaFacturas]" displayFolder="" count="0" memberValueDatatype="5" unbalanced="0"/>
    <cacheHierarchy uniqueName="[TablaFacturas].[total]" caption="total" attribute="1" defaultMemberUniqueName="[TablaFacturas].[total].[All]" allUniqueName="[TablaFacturas].[total].[All]" dimensionUniqueName="[TablaFacturas]" displayFolder="" count="0" memberValueDatatype="5" unbalanced="0"/>
    <cacheHierarchy uniqueName="[TablaFacturas].[metodo_pago]" caption="metodo_pago" attribute="1" defaultMemberUniqueName="[TablaFacturas].[metodo_pago].[All]" allUniqueName="[TablaFacturas].[metodo_pago].[All]" dimensionUniqueName="[TablaFacturas]" displayFolder="" count="0" memberValueDatatype="130" unbalanced="0"/>
    <cacheHierarchy uniqueName="[TablaFacturas].[estado]" caption="estado" attribute="1" defaultMemberUniqueName="[TablaFacturas].[estado].[All]" allUniqueName="[TablaFacturas].[estado].[All]" dimensionUniqueName="[TablaFacturas]" displayFolder="" count="0" memberValueDatatype="130" unbalanced="0"/>
    <cacheHierarchy uniqueName="[TablaFacturas].[fecha_vencimiento]" caption="fecha_vencimiento" attribute="1" time="1" defaultMemberUniqueName="[TablaFacturas].[fecha_vencimiento].[All]" allUniqueName="[TablaFacturas].[fecha_vencimiento].[All]" dimensionUniqueName="[TablaFacturas]" displayFolder="" count="0" memberValueDatatype="7" unbalanced="0"/>
    <cacheHierarchy uniqueName="[TablaFacturas].[fecha_pago]" caption="fecha_pago" attribute="1" time="1" defaultMemberUniqueName="[TablaFacturas].[fecha_pago].[All]" allUniqueName="[TablaFacturas].[fecha_pago].[All]" dimensionUniqueName="[TablaFacturas]" displayFolder="" count="0" memberValueDatatype="7" unbalanced="0"/>
    <cacheHierarchy uniqueName="[TablaFacturas].[referencia_pedido]" caption="referencia_pedido" attribute="1" defaultMemberUniqueName="[TablaFacturas].[referencia_pedido].[All]" allUniqueName="[TablaFacturas].[referencia_pedido].[All]" dimensionUniqueName="[TablaFacturas]" displayFolder="" count="0" memberValueDatatype="130" unbalanced="0"/>
    <cacheHierarchy uniqueName="[TablaFacturas].[observaciones]" caption="observaciones" attribute="1" defaultMemberUniqueName="[TablaFacturas].[observaciones].[All]" allUniqueName="[TablaFacturas].[observaciones].[All]" dimensionUniqueName="[TablaFacturas]" displayFolder="" count="0" memberValueDatatype="130" unbalanced="0"/>
    <cacheHierarchy uniqueName="[TablaFacturas].[fecha_factura (mes)]" caption="fecha_factura (mes)" attribute="1" defaultMemberUniqueName="[TablaFacturas].[fecha_factura (mes)].[All]" allUniqueName="[TablaFacturas].[fecha_factura (mes)].[All]" dimensionUniqueName="[TablaFacturas]" displayFolder="" count="0" memberValueDatatype="130" unbalanced="0"/>
    <cacheHierarchy uniqueName="[TablaFacturas].[fecha_factura (año)]" caption="fecha_factura (año)" attribute="1" defaultMemberUniqueName="[TablaFacturas].[fecha_factura (año)].[All]" allUniqueName="[TablaFacturas].[fecha_factura (año)].[All]" dimensionUniqueName="[TablaFacturas]" displayFolder="" count="0" memberValueDatatype="130" unbalanced="0"/>
    <cacheHierarchy uniqueName="[TablaProductos].[id_producto]" caption="id_producto" attribute="1" defaultMemberUniqueName="[TablaProductos].[id_producto].[All]" allUniqueName="[TablaProductos].[id_producto].[All]" dimensionUniqueName="[TablaProductos]" displayFolder="" count="0" memberValueDatatype="130" unbalanced="0"/>
    <cacheHierarchy uniqueName="[TablaProductos].[nombre_producto]" caption="nombre_producto" attribute="1" defaultMemberUniqueName="[TablaProductos].[nombre_producto].[All]" allUniqueName="[TablaProductos].[nombre_producto].[All]" dimensionUniqueName="[TablaProductos]" displayFolder="" count="0" memberValueDatatype="130" unbalanced="0"/>
    <cacheHierarchy uniqueName="[TablaProductos].[categoria]" caption="categoria" attribute="1" defaultMemberUniqueName="[TablaProductos].[categoria].[All]" allUniqueName="[TablaProductos].[categoria].[All]" dimensionUniqueName="[TablaProductos]" displayFolder="" count="0" memberValueDatatype="130" unbalanced="0"/>
    <cacheHierarchy uniqueName="[TablaProductos].[subcategoria]" caption="subcategoria" attribute="1" defaultMemberUniqueName="[TablaProductos].[subcategoria].[All]" allUniqueName="[TablaProductos].[subcategoria].[All]" dimensionUniqueName="[TablaProductos]" displayFolder="" count="0" memberValueDatatype="130" unbalanced="0"/>
    <cacheHierarchy uniqueName="[TablaProductos].[marca]" caption="marca" attribute="1" defaultMemberUniqueName="[TablaProductos].[marca].[All]" allUniqueName="[TablaProductos].[marca].[All]" dimensionUniqueName="[TablaProductos]" displayFolder="" count="0" memberValueDatatype="130" unbalanced="0"/>
    <cacheHierarchy uniqueName="[TablaProductos].[costo]" caption="costo" attribute="1" defaultMemberUniqueName="[TablaProductos].[costo].[All]" allUniqueName="[TablaProductos].[costo].[All]" dimensionUniqueName="[TablaProductos]" displayFolder="" count="0" memberValueDatatype="20" unbalanced="0"/>
    <cacheHierarchy uniqueName="[TablaProductos].[precio_venta]" caption="precio_venta" attribute="1" defaultMemberUniqueName="[TablaProductos].[precio_venta].[All]" allUniqueName="[TablaProductos].[precio_venta].[All]" dimensionUniqueName="[TablaProductos]" displayFolder="" count="0" memberValueDatatype="20" unbalanced="0"/>
    <cacheHierarchy uniqueName="[TablaProductos].[margen_pct]" caption="margen_pct" attribute="1" defaultMemberUniqueName="[TablaProductos].[margen_pct].[All]" allUniqueName="[TablaProductos].[margen_pct].[All]" dimensionUniqueName="[TablaProductos]" displayFolder="" count="0" memberValueDatatype="5" unbalanced="0"/>
    <cacheHierarchy uniqueName="[TablaProductos].[stock]" caption="stock" attribute="1" defaultMemberUniqueName="[TablaProductos].[stock].[All]" allUniqueName="[TablaProductos].[stock].[All]" dimensionUniqueName="[TablaProductos]" displayFolder="" count="0" memberValueDatatype="20" unbalanced="0"/>
    <cacheHierarchy uniqueName="[TablaProductos].[stock_minimo]" caption="stock_minimo" attribute="1" defaultMemberUniqueName="[TablaProductos].[stock_minimo].[All]" allUniqueName="[TablaProductos].[stock_minimo].[All]" dimensionUniqueName="[TablaProductos]" displayFolder="" count="0" memberValueDatatype="20" unbalanced="0"/>
    <cacheHierarchy uniqueName="[TablaProductos].[proveedor]" caption="proveedor" attribute="1" defaultMemberUniqueName="[TablaProductos].[proveedor].[All]" allUniqueName="[TablaProductos].[proveedor].[All]" dimensionUniqueName="[TablaProductos]" displayFolder="" count="0" memberValueDatatype="130" unbalanced="0"/>
    <cacheHierarchy uniqueName="[TablaProductos].[fecha_alta]" caption="fecha_alta" attribute="1" time="1" defaultMemberUniqueName="[TablaProductos].[fecha_alta].[All]" allUniqueName="[TablaProductos].[fecha_alta].[All]" dimensionUniqueName="[TablaProductos]" displayFolder="" count="0" memberValueDatatype="7" unbalanced="0"/>
    <cacheHierarchy uniqueName="[TablaProductos].[estado]" caption="estado" attribute="1" defaultMemberUniqueName="[TablaProductos].[estado].[All]" allUniqueName="[TablaProductos].[estado].[All]" dimensionUniqueName="[TablaProductos]" displayFolder="" count="0" memberValueDatatype="130" unbalanced="0"/>
    <cacheHierarchy uniqueName="[TablaProductos].[unidad_medida]" caption="unidad_medida" attribute="1" defaultMemberUniqueName="[TablaProductos].[unidad_medida].[All]" allUniqueName="[TablaProductos].[unidad_medida].[All]" dimensionUniqueName="[TablaProductos]" displayFolder="" count="0" memberValueDatatype="130" unbalanced="0"/>
    <cacheHierarchy uniqueName="[TablaProductos].[ubicacion_almacen]" caption="ubicacion_almacen" attribute="1" defaultMemberUniqueName="[TablaProductos].[ubicacion_almacen].[All]" allUniqueName="[TablaProductos].[ubicacion_almacen].[All]" dimensionUniqueName="[TablaProductos]" displayFolder="" count="0" memberValueDatatype="130" unbalanced="0"/>
    <cacheHierarchy uniqueName="[TablaProductos].[iva_pct]" caption="iva_pct" attribute="1" defaultMemberUniqueName="[TablaProductos].[iva_pct].[All]" allUniqueName="[TablaProductos].[iva_pct].[All]" dimensionUniqueName="[TablaProductos]" displayFolder="" count="0" memberValueDatatype="5" unbalanced="0"/>
    <cacheHierarchy uniqueName="[TablaFacturas].[fecha_factura (índice de meses)]" caption="fecha_factura (índice de meses)" attribute="1" defaultMemberUniqueName="[TablaFacturas].[fecha_factura (índice de meses)].[All]" allUniqueName="[TablaFacturas].[fecha_factura (índice de meses)].[All]" dimensionUniqueName="[TablaFacturas]" displayFolder="" count="0" memberValueDatatype="20" unbalanced="0" hidden="1"/>
    <cacheHierarchy uniqueName="[Measures].[__XL_Count TablaFacturas]" caption="__XL_Count TablaFacturas" measure="1" displayFolder="" measureGroup="TablaFacturas" count="0" hidden="1"/>
    <cacheHierarchy uniqueName="[Measures].[__XL_Count TablaClientes]" caption="__XL_Count TablaClientes" measure="1" displayFolder="" measureGroup="TablaClientes" count="0" hidden="1"/>
    <cacheHierarchy uniqueName="[Measures].[__XL_Count TablaDetalleFactura]" caption="__XL_Count TablaDetalleFactura" measure="1" displayFolder="" measureGroup="TablaDetalleFactura" count="0" hidden="1"/>
    <cacheHierarchy uniqueName="[Measures].[__XL_Count TablaProductos]" caption="__XL_Count TablaProductos" measure="1" displayFolder="" measureGroup="TablaProductos" count="0" hidden="1"/>
    <cacheHierarchy uniqueName="[Measures].[__No measures defined]" caption="__No measures defined" measure="1" displayFolder="" count="0" hidden="1"/>
    <cacheHierarchy uniqueName="[Measures].[Suma de total]" caption="Suma de total" measure="1" displayFolder="" measureGroup="TablaFactur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a de total_linea]" caption="Suma de total_linea" measure="1" displayFolder="" measureGroup="TablaDetalleFactura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antidad]" caption="Suma de cantidad" measure="1" displayFolder="" measureGroup="TablaDetalleFactura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beneficio_linea]" caption="Suma de beneficio_linea" measure="1" displayFolder="" measureGroup="TablaDetalleFactur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Recuento de id_factura]" caption="Recuento de id_factura" measure="1" displayFolder="" measureGroup="TablaFactur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4"/>
        </ext>
      </extLst>
    </cacheHierarchy>
  </cacheHierarchies>
  <kpis count="0"/>
  <dimensions count="5">
    <dimension measure="1" name="Measures" uniqueName="[Measures]" caption="Measures"/>
    <dimension name="TablaClientes" uniqueName="[TablaClientes]" caption="TablaClientes"/>
    <dimension name="TablaDetalleFactura" uniqueName="[TablaDetalleFactura]" caption="TablaDetalleFactura"/>
    <dimension name="TablaFacturas" uniqueName="[TablaFacturas]" caption="TablaFacturas"/>
    <dimension name="TablaProductos" uniqueName="[TablaProductos]" caption="TablaProductos"/>
  </dimensions>
  <measureGroups count="4">
    <measureGroup name="TablaClientes" caption="TablaClientes"/>
    <measureGroup name="TablaDetalleFactura" caption="TablaDetalleFactura"/>
    <measureGroup name="TablaFacturas" caption="TablaFacturas"/>
    <measureGroup name="TablaProductos" caption="TablaProductos"/>
  </measureGroups>
  <maps count="8">
    <map measureGroup="0" dimension="1"/>
    <map measureGroup="1" dimension="1"/>
    <map measureGroup="1" dimension="2"/>
    <map measureGroup="1" dimension="3"/>
    <map measureGroup="1" dimension="4"/>
    <map measureGroup="2" dimension="1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uria López Álvarez" refreshedDate="46136.576311805555" backgroundQuery="1" createdVersion="8" refreshedVersion="8" minRefreshableVersion="3" recordCount="0" supportSubquery="1" supportAdvancedDrill="1" xr:uid="{163B7C02-9DF8-4FCE-A103-9B64F0B58DE5}">
  <cacheSource type="external" connectionId="1"/>
  <cacheFields count="3">
    <cacheField name="[TablaProductos].[nombre_producto].[nombre_producto]" caption="nombre_producto" numFmtId="0" hierarchy="55" level="1">
      <sharedItems count="10">
        <s v="Escritorio elevable"/>
        <s v="Impresora multifunción"/>
        <s v="Monitor 24&quot;"/>
        <s v="Portátil 14&quot;"/>
        <s v="Proyector portátil"/>
        <s v="Router WiFi 6"/>
        <s v="Servidor NAS 2 bahías"/>
        <s v="Silla ergonómica"/>
        <s v="Smartphone gama media"/>
        <s v="Tablet 10&quot;"/>
      </sharedItems>
    </cacheField>
    <cacheField name="[Measures].[Suma de total_linea]" caption="Suma de total_linea" numFmtId="0" hierarchy="77" level="32767"/>
    <cacheField name="[Measures].[Suma de cantidad]" caption="Suma de cantidad" numFmtId="0" hierarchy="78" level="32767"/>
  </cacheFields>
  <cacheHierarchies count="81">
    <cacheHierarchy uniqueName="[TablaClientes].[id_cliente]" caption="id_cliente" attribute="1" defaultMemberUniqueName="[TablaClientes].[id_cliente].[All]" allUniqueName="[TablaClientes].[id_cliente].[All]" dimensionUniqueName="[TablaClientes]" displayFolder="" count="2" memberValueDatatype="130" unbalanced="0"/>
    <cacheHierarchy uniqueName="[TablaClientes].[nombre]" caption="nombre" attribute="1" defaultMemberUniqueName="[TablaClientes].[nombre].[All]" allUniqueName="[TablaClientes].[nombre].[All]" dimensionUniqueName="[TablaClientes]" displayFolder="" count="2" memberValueDatatype="130" unbalanced="0"/>
    <cacheHierarchy uniqueName="[TablaClientes].[empresa]" caption="empresa" attribute="1" defaultMemberUniqueName="[TablaClientes].[empresa].[All]" allUniqueName="[TablaClientes].[empresa].[All]" dimensionUniqueName="[TablaClientes]" displayFolder="" count="2" memberValueDatatype="130" unbalanced="0"/>
    <cacheHierarchy uniqueName="[TablaClientes].[tipo_cliente]" caption="tipo_cliente" attribute="1" defaultMemberUniqueName="[TablaClientes].[tipo_cliente].[All]" allUniqueName="[TablaClientes].[tipo_cliente].[All]" dimensionUniqueName="[TablaClientes]" displayFolder="" count="2" memberValueDatatype="130" unbalanced="0"/>
    <cacheHierarchy uniqueName="[TablaClientes].[NIF]" caption="NIF" attribute="1" defaultMemberUniqueName="[TablaClientes].[NIF].[All]" allUniqueName="[TablaClientes].[NIF].[All]" dimensionUniqueName="[TablaClientes]" displayFolder="" count="2" memberValueDatatype="130" unbalanced="0"/>
    <cacheHierarchy uniqueName="[TablaClientes].[email]" caption="email" attribute="1" defaultMemberUniqueName="[TablaClientes].[email].[All]" allUniqueName="[TablaClientes].[email].[All]" dimensionUniqueName="[TablaClientes]" displayFolder="" count="2" memberValueDatatype="130" unbalanced="0"/>
    <cacheHierarchy uniqueName="[TablaClientes].[telefono]" caption="telefono" attribute="1" defaultMemberUniqueName="[TablaClientes].[telefono].[All]" allUniqueName="[TablaClientes].[telefono].[All]" dimensionUniqueName="[TablaClientes]" displayFolder="" count="2" memberValueDatatype="130" unbalanced="0"/>
    <cacheHierarchy uniqueName="[TablaClientes].[direccion]" caption="direccion" attribute="1" defaultMemberUniqueName="[TablaClientes].[direccion].[All]" allUniqueName="[TablaClientes].[direccion].[All]" dimensionUniqueName="[TablaClientes]" displayFolder="" count="2" memberValueDatatype="130" unbalanced="0"/>
    <cacheHierarchy uniqueName="[TablaClientes].[codigo_postal]" caption="codigo_postal" attribute="1" defaultMemberUniqueName="[TablaClientes].[codigo_postal].[All]" allUniqueName="[TablaClientes].[codigo_postal].[All]" dimensionUniqueName="[TablaClientes]" displayFolder="" count="2" memberValueDatatype="20" unbalanced="0"/>
    <cacheHierarchy uniqueName="[TablaClientes].[ciudad]" caption="ciudad" attribute="1" defaultMemberUniqueName="[TablaClientes].[ciudad].[All]" allUniqueName="[TablaClientes].[ciudad].[All]" dimensionUniqueName="[TablaClientes]" displayFolder="" count="2" memberValueDatatype="130" unbalanced="0"/>
    <cacheHierarchy uniqueName="[TablaClientes].[provincia]" caption="provincia" attribute="1" defaultMemberUniqueName="[TablaClientes].[provincia].[All]" allUniqueName="[TablaClientes].[provincia].[All]" dimensionUniqueName="[TablaClientes]" displayFolder="" count="2" memberValueDatatype="130" unbalanced="0"/>
    <cacheHierarchy uniqueName="[TablaClientes].[pais]" caption="pais" attribute="1" defaultMemberUniqueName="[TablaClientes].[pais].[All]" allUniqueName="[TablaClientes].[pais].[All]" dimensionUniqueName="[TablaClientes]" displayFolder="" count="2" memberValueDatatype="130" unbalanced="0"/>
    <cacheHierarchy uniqueName="[TablaClientes].[fecha_alta]" caption="fecha_alta" attribute="1" time="1" defaultMemberUniqueName="[TablaClientes].[fecha_alta].[All]" allUniqueName="[TablaClientes].[fecha_alta].[All]" dimensionUniqueName="[TablaClientes]" displayFolder="" count="2" memberValueDatatype="7" unbalanced="0"/>
    <cacheHierarchy uniqueName="[TablaClientes].[estado]" caption="estado" attribute="1" defaultMemberUniqueName="[TablaClientes].[estado].[All]" allUniqueName="[TablaClientes].[estado].[All]" dimensionUniqueName="[TablaClientes]" displayFolder="" count="2" memberValueDatatype="130" unbalanced="0"/>
    <cacheHierarchy uniqueName="[TablaClientes].[segmento]" caption="segmento" attribute="1" defaultMemberUniqueName="[TablaClientes].[segmento].[All]" allUniqueName="[TablaClientes].[segmento].[All]" dimensionUniqueName="[TablaClientes]" displayFolder="" count="2" memberValueDatatype="130" unbalanced="0"/>
    <cacheHierarchy uniqueName="[TablaClientes].[limite_credito]" caption="limite_credito" attribute="1" defaultMemberUniqueName="[TablaClientes].[limite_credito].[All]" allUniqueName="[TablaClientes].[limite_credito].[All]" dimensionUniqueName="[TablaClientes]" displayFolder="" count="2" memberValueDatatype="20" unbalanced="0"/>
    <cacheHierarchy uniqueName="[TablaClientes].[dias_credito]" caption="dias_credito" attribute="1" defaultMemberUniqueName="[TablaClientes].[dias_credito].[All]" allUniqueName="[TablaClientes].[dias_credito].[All]" dimensionUniqueName="[TablaClientes]" displayFolder="" count="2" memberValueDatatype="20" unbalanced="0"/>
    <cacheHierarchy uniqueName="[TablaClientes].[riesgo]" caption="riesgo" attribute="1" defaultMemberUniqueName="[TablaClientes].[riesgo].[All]" allUniqueName="[TablaClientes].[riesgo].[All]" dimensionUniqueName="[TablaClientes]" displayFolder="" count="2" memberValueDatatype="130" unbalanced="0"/>
    <cacheHierarchy uniqueName="[TablaClientes].[comercial_asignado]" caption="comercial_asignado" attribute="1" defaultMemberUniqueName="[TablaClientes].[comercial_asignado].[All]" allUniqueName="[TablaClientes].[comercial_asignado].[All]" dimensionUniqueName="[TablaClientes]" displayFolder="" count="2" memberValueDatatype="130" unbalanced="0"/>
    <cacheHierarchy uniqueName="[TablaDetalleFactura].[id_detalle]" caption="id_detalle" attribute="1" defaultMemberUniqueName="[TablaDetalleFactura].[id_detalle].[All]" allUniqueName="[TablaDetalleFactura].[id_detalle].[All]" dimensionUniqueName="[TablaDetalleFactura]" displayFolder="" count="2" memberValueDatatype="130" unbalanced="0"/>
    <cacheHierarchy uniqueName="[TablaDetalleFactura].[id_factura]" caption="id_factura" attribute="1" defaultMemberUniqueName="[TablaDetalleFactura].[id_factura].[All]" allUniqueName="[TablaDetalleFactura].[id_factura].[All]" dimensionUniqueName="[TablaDetalleFactura]" displayFolder="" count="2" memberValueDatatype="130" unbalanced="0"/>
    <cacheHierarchy uniqueName="[TablaDetalleFactura].[linea]" caption="linea" attribute="1" defaultMemberUniqueName="[TablaDetalleFactura].[linea].[All]" allUniqueName="[TablaDetalleFactura].[linea].[All]" dimensionUniqueName="[TablaDetalleFactura]" displayFolder="" count="2" memberValueDatatype="20" unbalanced="0"/>
    <cacheHierarchy uniqueName="[TablaDetalleFactura].[id_producto]" caption="id_producto" attribute="1" defaultMemberUniqueName="[TablaDetalleFactura].[id_producto].[All]" allUniqueName="[TablaDetalleFactura].[id_producto].[All]" dimensionUniqueName="[TablaDetalleFactura]" displayFolder="" count="2" memberValueDatatype="130" unbalanced="0"/>
    <cacheHierarchy uniqueName="[TablaDetalleFactura].[descripcion]" caption="descripcion" attribute="1" defaultMemberUniqueName="[TablaDetalleFactura].[descripcion].[All]" allUniqueName="[TablaDetalleFactura].[descripcion].[All]" dimensionUniqueName="[TablaDetalleFactura]" displayFolder="" count="2" memberValueDatatype="130" unbalanced="0"/>
    <cacheHierarchy uniqueName="[TablaDetalleFactura].[cantidad]" caption="cantidad" attribute="1" defaultMemberUniqueName="[TablaDetalleFactura].[cantidad].[All]" allUniqueName="[TablaDetalleFactura].[cantidad].[All]" dimensionUniqueName="[TablaDetalleFactura]" displayFolder="" count="2" memberValueDatatype="20" unbalanced="0"/>
    <cacheHierarchy uniqueName="[TablaDetalleFactura].[precio_unitario]" caption="precio_unitario" attribute="1" defaultMemberUniqueName="[TablaDetalleFactura].[precio_unitario].[All]" allUniqueName="[TablaDetalleFactura].[precio_unitario].[All]" dimensionUniqueName="[TablaDetalleFactura]" displayFolder="" count="2" memberValueDatatype="5" unbalanced="0"/>
    <cacheHierarchy uniqueName="[TablaDetalleFactura].[descuento_linea_pct]" caption="descuento_linea_pct" attribute="1" defaultMemberUniqueName="[TablaDetalleFactura].[descuento_linea_pct].[All]" allUniqueName="[TablaDetalleFactura].[descuento_linea_pct].[All]" dimensionUniqueName="[TablaDetalleFactura]" displayFolder="" count="2" memberValueDatatype="5" unbalanced="0"/>
    <cacheHierarchy uniqueName="[TablaDetalleFactura].[subtotal_linea]" caption="subtotal_linea" attribute="1" defaultMemberUniqueName="[TablaDetalleFactura].[subtotal_linea].[All]" allUniqueName="[TablaDetalleFactura].[subtotal_linea].[All]" dimensionUniqueName="[TablaDetalleFactura]" displayFolder="" count="2" memberValueDatatype="5" unbalanced="0"/>
    <cacheHierarchy uniqueName="[TablaDetalleFactura].[impuesto_linea]" caption="impuesto_linea" attribute="1" defaultMemberUniqueName="[TablaDetalleFactura].[impuesto_linea].[All]" allUniqueName="[TablaDetalleFactura].[impuesto_linea].[All]" dimensionUniqueName="[TablaDetalleFactura]" displayFolder="" count="2" memberValueDatatype="5" unbalanced="0"/>
    <cacheHierarchy uniqueName="[TablaDetalleFactura].[total_linea]" caption="total_linea" attribute="1" defaultMemberUniqueName="[TablaDetalleFactura].[total_linea].[All]" allUniqueName="[TablaDetalleFactura].[total_linea].[All]" dimensionUniqueName="[TablaDetalleFactura]" displayFolder="" count="2" memberValueDatatype="5" unbalanced="0"/>
    <cacheHierarchy uniqueName="[TablaDetalleFactura].[costo_unitario]" caption="costo_unitario" attribute="1" defaultMemberUniqueName="[TablaDetalleFactura].[costo_unitario].[All]" allUniqueName="[TablaDetalleFactura].[costo_unitario].[All]" dimensionUniqueName="[TablaDetalleFactura]" displayFolder="" count="2" memberValueDatatype="20" unbalanced="0"/>
    <cacheHierarchy uniqueName="[TablaDetalleFactura].[beneficio_linea]" caption="beneficio_linea" attribute="1" defaultMemberUniqueName="[TablaDetalleFactura].[beneficio_linea].[All]" allUniqueName="[TablaDetalleFactura].[beneficio_linea].[All]" dimensionUniqueName="[TablaDetalleFactura]" displayFolder="" count="2" memberValueDatatype="5" unbalanced="0"/>
    <cacheHierarchy uniqueName="[TablaDetalleFactura].[almacen]" caption="almacen" attribute="1" defaultMemberUniqueName="[TablaDetalleFactura].[almacen].[All]" allUniqueName="[TablaDetalleFactura].[almacen].[All]" dimensionUniqueName="[TablaDetalleFactura]" displayFolder="" count="2" memberValueDatatype="130" unbalanced="0"/>
    <cacheHierarchy uniqueName="[TablaDetalleFactura].[entregado]" caption="entregado" attribute="1" defaultMemberUniqueName="[TablaDetalleFactura].[entregado].[All]" allUniqueName="[TablaDetalleFactura].[entregado].[All]" dimensionUniqueName="[TablaDetalleFactura]" displayFolder="" count="2" memberValueDatatype="130" unbalanced="0"/>
    <cacheHierarchy uniqueName="[TablaFacturas].[id_factura]" caption="id_factura" attribute="1" defaultMemberUniqueName="[TablaFacturas].[id_factura].[All]" allUniqueName="[TablaFacturas].[id_factura].[All]" dimensionUniqueName="[TablaFacturas]" displayFolder="" count="2" memberValueDatatype="130" unbalanced="0"/>
    <cacheHierarchy uniqueName="[TablaFacturas].[serie]" caption="serie" attribute="1" defaultMemberUniqueName="[TablaFacturas].[serie].[All]" allUniqueName="[TablaFacturas].[serie].[All]" dimensionUniqueName="[TablaFacturas]" displayFolder="" count="2" memberValueDatatype="130" unbalanced="0"/>
    <cacheHierarchy uniqueName="[TablaFacturas].[fecha_factura]" caption="fecha_factura" attribute="1" time="1" defaultMemberUniqueName="[TablaFacturas].[fecha_factura].[All]" allUniqueName="[TablaFacturas].[fecha_factura].[All]" dimensionUniqueName="[TablaFacturas]" displayFolder="" count="2" memberValueDatatype="7" unbalanced="0"/>
    <cacheHierarchy uniqueName="[TablaFacturas].[id_cliente]" caption="id_cliente" attribute="1" defaultMemberUniqueName="[TablaFacturas].[id_cliente].[All]" allUniqueName="[TablaFacturas].[id_cliente].[All]" dimensionUniqueName="[TablaFacturas]" displayFolder="" count="2" memberValueDatatype="130" unbalanced="0"/>
    <cacheHierarchy uniqueName="[TablaFacturas].[vendedor]" caption="vendedor" attribute="1" defaultMemberUniqueName="[TablaFacturas].[vendedor].[All]" allUniqueName="[TablaFacturas].[vendedor].[All]" dimensionUniqueName="[TablaFacturas]" displayFolder="" count="2" memberValueDatatype="130" unbalanced="0"/>
    <cacheHierarchy uniqueName="[TablaFacturas].[canal]" caption="canal" attribute="1" defaultMemberUniqueName="[TablaFacturas].[canal].[All]" allUniqueName="[TablaFacturas].[canal].[All]" dimensionUniqueName="[TablaFacturas]" displayFolder="" count="2" memberValueDatatype="130" unbalanced="0"/>
    <cacheHierarchy uniqueName="[TablaFacturas].[moneda]" caption="moneda" attribute="1" defaultMemberUniqueName="[TablaFacturas].[moneda].[All]" allUniqueName="[TablaFacturas].[moneda].[All]" dimensionUniqueName="[TablaFacturas]" displayFolder="" count="2" memberValueDatatype="130" unbalanced="0"/>
    <cacheHierarchy uniqueName="[TablaFacturas].[subtotal]" caption="subtotal" attribute="1" defaultMemberUniqueName="[TablaFacturas].[subtotal].[All]" allUniqueName="[TablaFacturas].[subtotal].[All]" dimensionUniqueName="[TablaFacturas]" displayFolder="" count="2" memberValueDatatype="5" unbalanced="0"/>
    <cacheHierarchy uniqueName="[TablaFacturas].[descuento_factura]" caption="descuento_factura" attribute="1" defaultMemberUniqueName="[TablaFacturas].[descuento_factura].[All]" allUniqueName="[TablaFacturas].[descuento_factura].[All]" dimensionUniqueName="[TablaFacturas]" displayFolder="" count="2" memberValueDatatype="5" unbalanced="0"/>
    <cacheHierarchy uniqueName="[TablaFacturas].[base_imponible]" caption="base_imponible" attribute="1" defaultMemberUniqueName="[TablaFacturas].[base_imponible].[All]" allUniqueName="[TablaFacturas].[base_imponible].[All]" dimensionUniqueName="[TablaFacturas]" displayFolder="" count="2" memberValueDatatype="5" unbalanced="0"/>
    <cacheHierarchy uniqueName="[TablaFacturas].[impuestos]" caption="impuestos" attribute="1" defaultMemberUniqueName="[TablaFacturas].[impuestos].[All]" allUniqueName="[TablaFacturas].[impuestos].[All]" dimensionUniqueName="[TablaFacturas]" displayFolder="" count="2" memberValueDatatype="5" unbalanced="0"/>
    <cacheHierarchy uniqueName="[TablaFacturas].[total]" caption="total" attribute="1" defaultMemberUniqueName="[TablaFacturas].[total].[All]" allUniqueName="[TablaFacturas].[total].[All]" dimensionUniqueName="[TablaFacturas]" displayFolder="" count="2" memberValueDatatype="5" unbalanced="0"/>
    <cacheHierarchy uniqueName="[TablaFacturas].[metodo_pago]" caption="metodo_pago" attribute="1" defaultMemberUniqueName="[TablaFacturas].[metodo_pago].[All]" allUniqueName="[TablaFacturas].[metodo_pago].[All]" dimensionUniqueName="[TablaFacturas]" displayFolder="" count="2" memberValueDatatype="130" unbalanced="0"/>
    <cacheHierarchy uniqueName="[TablaFacturas].[estado]" caption="estado" attribute="1" defaultMemberUniqueName="[TablaFacturas].[estado].[All]" allUniqueName="[TablaFacturas].[estado].[All]" dimensionUniqueName="[TablaFacturas]" displayFolder="" count="2" memberValueDatatype="130" unbalanced="0"/>
    <cacheHierarchy uniqueName="[TablaFacturas].[fecha_vencimiento]" caption="fecha_vencimiento" attribute="1" time="1" defaultMemberUniqueName="[TablaFacturas].[fecha_vencimiento].[All]" allUniqueName="[TablaFacturas].[fecha_vencimiento].[All]" dimensionUniqueName="[TablaFacturas]" displayFolder="" count="2" memberValueDatatype="7" unbalanced="0"/>
    <cacheHierarchy uniqueName="[TablaFacturas].[fecha_pago]" caption="fecha_pago" attribute="1" time="1" defaultMemberUniqueName="[TablaFacturas].[fecha_pago].[All]" allUniqueName="[TablaFacturas].[fecha_pago].[All]" dimensionUniqueName="[TablaFacturas]" displayFolder="" count="2" memberValueDatatype="7" unbalanced="0"/>
    <cacheHierarchy uniqueName="[TablaFacturas].[referencia_pedido]" caption="referencia_pedido" attribute="1" defaultMemberUniqueName="[TablaFacturas].[referencia_pedido].[All]" allUniqueName="[TablaFacturas].[referencia_pedido].[All]" dimensionUniqueName="[TablaFacturas]" displayFolder="" count="2" memberValueDatatype="130" unbalanced="0"/>
    <cacheHierarchy uniqueName="[TablaFacturas].[observaciones]" caption="observaciones" attribute="1" defaultMemberUniqueName="[TablaFacturas].[observaciones].[All]" allUniqueName="[TablaFacturas].[observaciones].[All]" dimensionUniqueName="[TablaFacturas]" displayFolder="" count="2" memberValueDatatype="130" unbalanced="0"/>
    <cacheHierarchy uniqueName="[TablaFacturas].[fecha_factura (mes)]" caption="fecha_factura (mes)" attribute="1" defaultMemberUniqueName="[TablaFacturas].[fecha_factura (mes)].[All]" allUniqueName="[TablaFacturas].[fecha_factura (mes)].[All]" dimensionUniqueName="[TablaFacturas]" displayFolder="" count="2" memberValueDatatype="130" unbalanced="0"/>
    <cacheHierarchy uniqueName="[TablaFacturas].[fecha_factura (año)]" caption="fecha_factura (año)" attribute="1" defaultMemberUniqueName="[TablaFacturas].[fecha_factura (año)].[All]" allUniqueName="[TablaFacturas].[fecha_factura (año)].[All]" dimensionUniqueName="[TablaFacturas]" displayFolder="" count="2" memberValueDatatype="130" unbalanced="0"/>
    <cacheHierarchy uniqueName="[TablaProductos].[id_producto]" caption="id_producto" attribute="1" defaultMemberUniqueName="[TablaProductos].[id_producto].[All]" allUniqueName="[TablaProductos].[id_producto].[All]" dimensionUniqueName="[TablaProductos]" displayFolder="" count="2" memberValueDatatype="130" unbalanced="0"/>
    <cacheHierarchy uniqueName="[TablaProductos].[nombre_producto]" caption="nombre_producto" attribute="1" defaultMemberUniqueName="[TablaProductos].[nombre_producto].[All]" allUniqueName="[TablaProductos].[nombre_producto].[All]" dimensionUniqueName="[TablaProductos]" displayFolder="" count="2" memberValueDatatype="130" unbalanced="0">
      <fieldsUsage count="2">
        <fieldUsage x="-1"/>
        <fieldUsage x="0"/>
      </fieldsUsage>
    </cacheHierarchy>
    <cacheHierarchy uniqueName="[TablaProductos].[categoria]" caption="categoria" attribute="1" defaultMemberUniqueName="[TablaProductos].[categoria].[All]" allUniqueName="[TablaProductos].[categoria].[All]" dimensionUniqueName="[TablaProductos]" displayFolder="" count="2" memberValueDatatype="130" unbalanced="0"/>
    <cacheHierarchy uniqueName="[TablaProductos].[subcategoria]" caption="subcategoria" attribute="1" defaultMemberUniqueName="[TablaProductos].[subcategoria].[All]" allUniqueName="[TablaProductos].[subcategoria].[All]" dimensionUniqueName="[TablaProductos]" displayFolder="" count="2" memberValueDatatype="130" unbalanced="0"/>
    <cacheHierarchy uniqueName="[TablaProductos].[marca]" caption="marca" attribute="1" defaultMemberUniqueName="[TablaProductos].[marca].[All]" allUniqueName="[TablaProductos].[marca].[All]" dimensionUniqueName="[TablaProductos]" displayFolder="" count="2" memberValueDatatype="130" unbalanced="0"/>
    <cacheHierarchy uniqueName="[TablaProductos].[costo]" caption="costo" attribute="1" defaultMemberUniqueName="[TablaProductos].[costo].[All]" allUniqueName="[TablaProductos].[costo].[All]" dimensionUniqueName="[TablaProductos]" displayFolder="" count="2" memberValueDatatype="20" unbalanced="0"/>
    <cacheHierarchy uniqueName="[TablaProductos].[precio_venta]" caption="precio_venta" attribute="1" defaultMemberUniqueName="[TablaProductos].[precio_venta].[All]" allUniqueName="[TablaProductos].[precio_venta].[All]" dimensionUniqueName="[TablaProductos]" displayFolder="" count="2" memberValueDatatype="20" unbalanced="0"/>
    <cacheHierarchy uniqueName="[TablaProductos].[margen_pct]" caption="margen_pct" attribute="1" defaultMemberUniqueName="[TablaProductos].[margen_pct].[All]" allUniqueName="[TablaProductos].[margen_pct].[All]" dimensionUniqueName="[TablaProductos]" displayFolder="" count="2" memberValueDatatype="5" unbalanced="0"/>
    <cacheHierarchy uniqueName="[TablaProductos].[stock]" caption="stock" attribute="1" defaultMemberUniqueName="[TablaProductos].[stock].[All]" allUniqueName="[TablaProductos].[stock].[All]" dimensionUniqueName="[TablaProductos]" displayFolder="" count="2" memberValueDatatype="20" unbalanced="0"/>
    <cacheHierarchy uniqueName="[TablaProductos].[stock_minimo]" caption="stock_minimo" attribute="1" defaultMemberUniqueName="[TablaProductos].[stock_minimo].[All]" allUniqueName="[TablaProductos].[stock_minimo].[All]" dimensionUniqueName="[TablaProductos]" displayFolder="" count="2" memberValueDatatype="20" unbalanced="0"/>
    <cacheHierarchy uniqueName="[TablaProductos].[proveedor]" caption="proveedor" attribute="1" defaultMemberUniqueName="[TablaProductos].[proveedor].[All]" allUniqueName="[TablaProductos].[proveedor].[All]" dimensionUniqueName="[TablaProductos]" displayFolder="" count="2" memberValueDatatype="130" unbalanced="0"/>
    <cacheHierarchy uniqueName="[TablaProductos].[fecha_alta]" caption="fecha_alta" attribute="1" time="1" defaultMemberUniqueName="[TablaProductos].[fecha_alta].[All]" allUniqueName="[TablaProductos].[fecha_alta].[All]" dimensionUniqueName="[TablaProductos]" displayFolder="" count="2" memberValueDatatype="7" unbalanced="0"/>
    <cacheHierarchy uniqueName="[TablaProductos].[estado]" caption="estado" attribute="1" defaultMemberUniqueName="[TablaProductos].[estado].[All]" allUniqueName="[TablaProductos].[estado].[All]" dimensionUniqueName="[TablaProductos]" displayFolder="" count="2" memberValueDatatype="130" unbalanced="0"/>
    <cacheHierarchy uniqueName="[TablaProductos].[unidad_medida]" caption="unidad_medida" attribute="1" defaultMemberUniqueName="[TablaProductos].[unidad_medida].[All]" allUniqueName="[TablaProductos].[unidad_medida].[All]" dimensionUniqueName="[TablaProductos]" displayFolder="" count="2" memberValueDatatype="130" unbalanced="0"/>
    <cacheHierarchy uniqueName="[TablaProductos].[ubicacion_almacen]" caption="ubicacion_almacen" attribute="1" defaultMemberUniqueName="[TablaProductos].[ubicacion_almacen].[All]" allUniqueName="[TablaProductos].[ubicacion_almacen].[All]" dimensionUniqueName="[TablaProductos]" displayFolder="" count="2" memberValueDatatype="130" unbalanced="0"/>
    <cacheHierarchy uniqueName="[TablaProductos].[iva_pct]" caption="iva_pct" attribute="1" defaultMemberUniqueName="[TablaProductos].[iva_pct].[All]" allUniqueName="[TablaProductos].[iva_pct].[All]" dimensionUniqueName="[TablaProductos]" displayFolder="" count="2" memberValueDatatype="5" unbalanced="0"/>
    <cacheHierarchy uniqueName="[TablaFacturas].[fecha_factura (índice de meses)]" caption="fecha_factura (índice de meses)" attribute="1" defaultMemberUniqueName="[TablaFacturas].[fecha_factura (índice de meses)].[All]" allUniqueName="[TablaFacturas].[fecha_factura (índice de meses)].[All]" dimensionUniqueName="[TablaFacturas]" displayFolder="" count="2" memberValueDatatype="20" unbalanced="0" hidden="1"/>
    <cacheHierarchy uniqueName="[Measures].[__XL_Count TablaFacturas]" caption="__XL_Count TablaFacturas" measure="1" displayFolder="" measureGroup="TablaFacturas" count="0" hidden="1"/>
    <cacheHierarchy uniqueName="[Measures].[__XL_Count TablaClientes]" caption="__XL_Count TablaClientes" measure="1" displayFolder="" measureGroup="TablaClientes" count="0" hidden="1"/>
    <cacheHierarchy uniqueName="[Measures].[__XL_Count TablaDetalleFactura]" caption="__XL_Count TablaDetalleFactura" measure="1" displayFolder="" measureGroup="TablaDetalleFactura" count="0" hidden="1"/>
    <cacheHierarchy uniqueName="[Measures].[__XL_Count TablaProductos]" caption="__XL_Count TablaProductos" measure="1" displayFolder="" measureGroup="TablaProductos" count="0" hidden="1"/>
    <cacheHierarchy uniqueName="[Measures].[__No measures defined]" caption="__No measures defined" measure="1" displayFolder="" count="0" hidden="1"/>
    <cacheHierarchy uniqueName="[Measures].[Suma de total]" caption="Suma de total" measure="1" displayFolder="" measureGroup="TablaFacturas" count="0" hidden="1">
      <extLst>
        <ext xmlns:x15="http://schemas.microsoft.com/office/spreadsheetml/2010/11/main" uri="{B97F6D7D-B522-45F9-BDA1-12C45D357490}">
          <x15:cacheHierarchy aggregatedColumn="45"/>
        </ext>
      </extLst>
    </cacheHierarchy>
    <cacheHierarchy uniqueName="[Measures].[Suma de total_linea]" caption="Suma de total_linea" measure="1" displayFolder="" measureGroup="TablaDetalleFactur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a de cantidad]" caption="Suma de cantidad" measure="1" displayFolder="" measureGroup="TablaDetalleFactura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beneficio_linea]" caption="Suma de beneficio_linea" measure="1" displayFolder="" measureGroup="TablaDetalleFactura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Recuento de id_factura]" caption="Recuento de id_factura" measure="1" displayFolder="" measureGroup="TablaFacturas" count="0" hidden="1">
      <extLst>
        <ext xmlns:x15="http://schemas.microsoft.com/office/spreadsheetml/2010/11/main" uri="{B97F6D7D-B522-45F9-BDA1-12C45D357490}">
          <x15:cacheHierarchy aggregatedColumn="34"/>
        </ext>
      </extLst>
    </cacheHierarchy>
  </cacheHierarchies>
  <kpis count="0"/>
  <dimensions count="5">
    <dimension measure="1" name="Measures" uniqueName="[Measures]" caption="Measures"/>
    <dimension name="TablaClientes" uniqueName="[TablaClientes]" caption="TablaClientes"/>
    <dimension name="TablaDetalleFactura" uniqueName="[TablaDetalleFactura]" caption="TablaDetalleFactura"/>
    <dimension name="TablaFacturas" uniqueName="[TablaFacturas]" caption="TablaFacturas"/>
    <dimension name="TablaProductos" uniqueName="[TablaProductos]" caption="TablaProductos"/>
  </dimensions>
  <measureGroups count="4">
    <measureGroup name="TablaClientes" caption="TablaClientes"/>
    <measureGroup name="TablaDetalleFactura" caption="TablaDetalleFactura"/>
    <measureGroup name="TablaFacturas" caption="TablaFacturas"/>
    <measureGroup name="TablaProductos" caption="TablaProductos"/>
  </measureGroups>
  <maps count="8">
    <map measureGroup="0" dimension="1"/>
    <map measureGroup="1" dimension="1"/>
    <map measureGroup="1" dimension="2"/>
    <map measureGroup="1" dimension="3"/>
    <map measureGroup="1" dimension="4"/>
    <map measureGroup="2" dimension="1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s v="FAC-5001"/>
    <s v="ONL2024"/>
    <x v="0"/>
    <s v="CLI-1026"/>
    <x v="0"/>
    <x v="0"/>
    <s v="EUR"/>
    <n v="1193.8900000000001"/>
    <n v="23.88"/>
    <n v="1170.01"/>
    <n v="245.7"/>
    <n v="1415.71"/>
    <s v="Tarjeta"/>
    <x v="0"/>
    <d v="2024-11-14T00:00:00"/>
    <d v="2024-10-13T00:00:00"/>
    <s v="PED-7001"/>
    <m/>
    <n v="5001"/>
  </r>
  <r>
    <s v="FAC-5002"/>
    <s v="ONL2024"/>
    <x v="1"/>
    <s v="CLI-1092"/>
    <x v="0"/>
    <x v="1"/>
    <s v="EUR"/>
    <n v="1916.79"/>
    <n v="0"/>
    <n v="1916.79"/>
    <n v="402.53"/>
    <n v="2319.3200000000002"/>
    <s v="Transferencia"/>
    <x v="1"/>
    <d v="2024-05-30T00:00:00"/>
    <m/>
    <s v="PED-7002"/>
    <m/>
    <n v="5002"/>
  </r>
  <r>
    <s v="FAC-5003"/>
    <s v="B2024"/>
    <x v="2"/>
    <s v="CLI-1066"/>
    <x v="1"/>
    <x v="1"/>
    <s v="EUR"/>
    <n v="708.06"/>
    <n v="0"/>
    <n v="708.06"/>
    <n v="148.69"/>
    <n v="856.75"/>
    <s v="Transferencia"/>
    <x v="0"/>
    <d v="2024-04-07T00:00:00"/>
    <d v="2024-03-31T00:00:00"/>
    <s v="PED-7003"/>
    <m/>
    <n v="5003"/>
  </r>
  <r>
    <s v="FAC-5004"/>
    <s v="B2024"/>
    <x v="3"/>
    <s v="CLI-1105"/>
    <x v="2"/>
    <x v="0"/>
    <s v="EUR"/>
    <n v="87.02"/>
    <n v="0"/>
    <n v="87.02"/>
    <n v="18.27"/>
    <n v="105.29"/>
    <s v="Transferencia"/>
    <x v="0"/>
    <d v="2024-06-09T00:00:00"/>
    <d v="2024-06-01T00:00:00"/>
    <s v="PED-7004"/>
    <m/>
    <n v="5004"/>
  </r>
  <r>
    <s v="FAC-5005"/>
    <s v="ONL2024"/>
    <x v="4"/>
    <s v="CLI-1120"/>
    <x v="2"/>
    <x v="1"/>
    <s v="EUR"/>
    <n v="5486.19"/>
    <n v="219.45"/>
    <n v="5266.74"/>
    <n v="1106.02"/>
    <n v="6372.76"/>
    <s v="Transferencia"/>
    <x v="0"/>
    <d v="2024-02-15T00:00:00"/>
    <d v="2024-02-04T00:00:00"/>
    <s v="PED-7005"/>
    <s v="Prioridad alta"/>
    <n v="5005"/>
  </r>
  <r>
    <s v="FAC-5006"/>
    <s v="ONL2024"/>
    <x v="5"/>
    <s v="CLI-1054"/>
    <x v="3"/>
    <x v="1"/>
    <s v="EUR"/>
    <n v="1349.72"/>
    <n v="0"/>
    <n v="1349.72"/>
    <n v="283.44"/>
    <n v="1633.16"/>
    <s v="Bizum"/>
    <x v="1"/>
    <d v="2025-01-10T00:00:00"/>
    <m/>
    <s v="PED-7006"/>
    <s v="Cliente habitual"/>
    <n v="5006"/>
  </r>
  <r>
    <s v="FAC-5007"/>
    <s v="A2024"/>
    <x v="6"/>
    <s v="CLI-1085"/>
    <x v="0"/>
    <x v="0"/>
    <s v="EUR"/>
    <n v="410.45"/>
    <n v="0"/>
    <n v="410.45"/>
    <n v="86.19"/>
    <n v="496.64"/>
    <s v="Domiciliación"/>
    <x v="0"/>
    <d v="2025-02-13T00:00:00"/>
    <d v="2025-01-09T00:00:00"/>
    <s v="PED-7007"/>
    <s v="Revisar stock"/>
    <n v="5007"/>
  </r>
  <r>
    <s v="FAC-5008"/>
    <s v="A2024"/>
    <x v="7"/>
    <s v="CLI-1107"/>
    <x v="2"/>
    <x v="2"/>
    <s v="EUR"/>
    <n v="1015.62"/>
    <n v="0"/>
    <n v="1015.62"/>
    <n v="213.28"/>
    <n v="1228.9000000000001"/>
    <s v="Domiciliación"/>
    <x v="0"/>
    <d v="2024-06-23T00:00:00"/>
    <d v="2024-05-21T00:00:00"/>
    <s v="PED-7008"/>
    <s v="Revisar stock"/>
    <n v="5008"/>
  </r>
  <r>
    <s v="FAC-5009"/>
    <s v="B2024"/>
    <x v="8"/>
    <s v="CLI-1032"/>
    <x v="1"/>
    <x v="3"/>
    <s v="EUR"/>
    <n v="372.57"/>
    <n v="0"/>
    <n v="372.57"/>
    <n v="78.239999999999995"/>
    <n v="450.81"/>
    <s v="Tarjeta"/>
    <x v="0"/>
    <d v="2024-04-27T00:00:00"/>
    <d v="2024-04-27T00:00:00"/>
    <s v="PED-7009"/>
    <s v="Prioridad alta"/>
    <n v="5009"/>
  </r>
  <r>
    <s v="FAC-5010"/>
    <s v="B2024"/>
    <x v="9"/>
    <s v="CLI-1099"/>
    <x v="2"/>
    <x v="0"/>
    <s v="EUR"/>
    <n v="1736.75"/>
    <n v="0"/>
    <n v="1736.75"/>
    <n v="364.72"/>
    <n v="2101.4699999999998"/>
    <s v="Tarjeta"/>
    <x v="0"/>
    <d v="2025-01-09T00:00:00"/>
    <d v="2024-11-12T00:00:00"/>
    <s v="PED-7010"/>
    <s v="Cliente habitual"/>
    <n v="5010"/>
  </r>
  <r>
    <s v="FAC-5011"/>
    <s v="ONL2024"/>
    <x v="10"/>
    <s v="CLI-1091"/>
    <x v="2"/>
    <x v="0"/>
    <s v="EUR"/>
    <n v="1814.65"/>
    <n v="0"/>
    <n v="1814.65"/>
    <n v="381.08"/>
    <n v="2195.73"/>
    <s v="Transferencia"/>
    <x v="0"/>
    <d v="2024-12-25T00:00:00"/>
    <d v="2024-12-16T00:00:00"/>
    <s v="PED-7011"/>
    <m/>
    <n v="5011"/>
  </r>
  <r>
    <s v="FAC-5012"/>
    <s v="A2024"/>
    <x v="11"/>
    <s v="CLI-1038"/>
    <x v="4"/>
    <x v="3"/>
    <s v="EUR"/>
    <n v="5945.92"/>
    <n v="0"/>
    <n v="5945.92"/>
    <n v="1248.6400000000001"/>
    <n v="7194.56"/>
    <s v="Domiciliación"/>
    <x v="0"/>
    <d v="2024-09-29T00:00:00"/>
    <d v="2024-09-21T00:00:00"/>
    <s v="PED-7012"/>
    <s v="Cliente habitual"/>
    <n v="5012"/>
  </r>
  <r>
    <s v="FAC-5013"/>
    <s v="B2024"/>
    <x v="12"/>
    <s v="CLI-1008"/>
    <x v="0"/>
    <x v="0"/>
    <s v="EUR"/>
    <n v="5377.05"/>
    <n v="0"/>
    <n v="5377.05"/>
    <n v="1129.18"/>
    <n v="6506.23"/>
    <s v="Bizum"/>
    <x v="0"/>
    <d v="2024-05-20T00:00:00"/>
    <d v="2024-05-21T00:00:00"/>
    <s v="PED-7013"/>
    <s v="Prioridad alta"/>
    <n v="5013"/>
  </r>
  <r>
    <s v="FAC-5014"/>
    <s v="ONL2024"/>
    <x v="13"/>
    <s v="CLI-1101"/>
    <x v="0"/>
    <x v="3"/>
    <s v="EUR"/>
    <n v="1670.51"/>
    <n v="33.409999999999997"/>
    <n v="1637.1"/>
    <n v="343.79"/>
    <n v="1980.89"/>
    <s v="Bizum"/>
    <x v="0"/>
    <d v="2024-08-13T00:00:00"/>
    <d v="2024-07-26T00:00:00"/>
    <s v="PED-7014"/>
    <m/>
    <n v="5014"/>
  </r>
  <r>
    <s v="FAC-5015"/>
    <s v="ONL2024"/>
    <x v="14"/>
    <s v="CLI-1031"/>
    <x v="4"/>
    <x v="3"/>
    <s v="EUR"/>
    <n v="149.56"/>
    <n v="0"/>
    <n v="149.56"/>
    <n v="31.41"/>
    <n v="180.97"/>
    <s v="Tarjeta"/>
    <x v="2"/>
    <d v="2024-08-30T00:00:00"/>
    <m/>
    <s v="PED-7015"/>
    <s v="Revisar stock"/>
    <n v="5015"/>
  </r>
  <r>
    <s v="FAC-5016"/>
    <s v="B2024"/>
    <x v="15"/>
    <s v="CLI-1072"/>
    <x v="0"/>
    <x v="0"/>
    <s v="EUR"/>
    <n v="462.91"/>
    <n v="0"/>
    <n v="462.91"/>
    <n v="97.21"/>
    <n v="560.12"/>
    <s v="Bizum"/>
    <x v="0"/>
    <d v="2024-08-16T00:00:00"/>
    <d v="2024-08-11T00:00:00"/>
    <s v="PED-7016"/>
    <s v="Prioridad alta"/>
    <n v="5016"/>
  </r>
  <r>
    <s v="FAC-5017"/>
    <s v="A2024"/>
    <x v="16"/>
    <s v="CLI-1109"/>
    <x v="3"/>
    <x v="2"/>
    <s v="EUR"/>
    <n v="2978.79"/>
    <n v="0"/>
    <n v="2978.79"/>
    <n v="625.54999999999995"/>
    <n v="3604.34"/>
    <s v="Tarjeta"/>
    <x v="0"/>
    <d v="2024-10-02T00:00:00"/>
    <d v="2024-09-30T00:00:00"/>
    <s v="PED-7017"/>
    <s v="Revisar stock"/>
    <n v="5017"/>
  </r>
  <r>
    <s v="FAC-5018"/>
    <s v="ONL2024"/>
    <x v="17"/>
    <s v="CLI-1112"/>
    <x v="2"/>
    <x v="0"/>
    <s v="EUR"/>
    <n v="527.58000000000004"/>
    <n v="21.1"/>
    <n v="506.48"/>
    <n v="106.36"/>
    <n v="612.84"/>
    <s v="Tarjeta"/>
    <x v="0"/>
    <d v="2024-02-20T00:00:00"/>
    <d v="2024-01-30T00:00:00"/>
    <s v="PED-7018"/>
    <m/>
    <n v="5018"/>
  </r>
  <r>
    <s v="FAC-5019"/>
    <s v="A2024"/>
    <x v="18"/>
    <s v="CLI-1095"/>
    <x v="2"/>
    <x v="1"/>
    <s v="EUR"/>
    <n v="53.19"/>
    <n v="0"/>
    <n v="53.19"/>
    <n v="11.17"/>
    <n v="64.36"/>
    <s v="Tarjeta"/>
    <x v="2"/>
    <d v="2024-04-22T00:00:00"/>
    <m/>
    <s v="PED-7019"/>
    <s v="Cliente habitual"/>
    <n v="5019"/>
  </r>
  <r>
    <s v="FAC-5020"/>
    <s v="A2024"/>
    <x v="19"/>
    <s v="CLI-1042"/>
    <x v="3"/>
    <x v="1"/>
    <s v="EUR"/>
    <n v="794.81"/>
    <n v="31.79"/>
    <n v="763.02"/>
    <n v="160.22999999999999"/>
    <n v="923.25"/>
    <s v="Bizum"/>
    <x v="0"/>
    <d v="2024-11-08T00:00:00"/>
    <d v="2024-10-18T00:00:00"/>
    <s v="PED-7020"/>
    <s v="Entrega parcial"/>
    <n v="5020"/>
  </r>
  <r>
    <s v="FAC-5021"/>
    <s v="B2024"/>
    <x v="20"/>
    <s v="CLI-1113"/>
    <x v="1"/>
    <x v="1"/>
    <s v="EUR"/>
    <n v="3627.58"/>
    <n v="0"/>
    <n v="3627.58"/>
    <n v="761.79"/>
    <n v="4389.37"/>
    <s v="Transferencia"/>
    <x v="2"/>
    <d v="2024-11-03T00:00:00"/>
    <m/>
    <s v="PED-7021"/>
    <s v="Entrega parcial"/>
    <n v="5021"/>
  </r>
  <r>
    <s v="FAC-5022"/>
    <s v="A2024"/>
    <x v="21"/>
    <s v="CLI-1041"/>
    <x v="1"/>
    <x v="2"/>
    <s v="EUR"/>
    <n v="1877.99"/>
    <n v="75.12"/>
    <n v="1802.87"/>
    <n v="378.6"/>
    <n v="2181.4699999999998"/>
    <s v="Tarjeta"/>
    <x v="2"/>
    <d v="2024-07-08T00:00:00"/>
    <m/>
    <s v="PED-7022"/>
    <s v="Entrega parcial"/>
    <n v="5022"/>
  </r>
  <r>
    <s v="FAC-5023"/>
    <s v="ONL2024"/>
    <x v="22"/>
    <s v="CLI-1075"/>
    <x v="5"/>
    <x v="1"/>
    <s v="EUR"/>
    <n v="1932.61"/>
    <n v="0"/>
    <n v="1932.61"/>
    <n v="405.85"/>
    <n v="2338.46"/>
    <s v="Domiciliación"/>
    <x v="0"/>
    <d v="2024-11-25T00:00:00"/>
    <d v="2024-11-02T00:00:00"/>
    <s v="PED-7023"/>
    <s v="Cliente habitual"/>
    <n v="5023"/>
  </r>
  <r>
    <s v="FAC-5024"/>
    <s v="ONL2024"/>
    <x v="23"/>
    <s v="CLI-1064"/>
    <x v="0"/>
    <x v="3"/>
    <s v="EUR"/>
    <n v="2983.82"/>
    <n v="0"/>
    <n v="2983.82"/>
    <n v="626.6"/>
    <n v="3610.42"/>
    <s v="Domiciliación"/>
    <x v="2"/>
    <d v="2024-06-19T00:00:00"/>
    <m/>
    <s v="PED-7024"/>
    <s v="Prioridad alta"/>
    <n v="5024"/>
  </r>
  <r>
    <s v="FAC-5025"/>
    <s v="ONL2024"/>
    <x v="24"/>
    <s v="CLI-1059"/>
    <x v="4"/>
    <x v="3"/>
    <s v="EUR"/>
    <n v="312.64999999999998"/>
    <n v="0"/>
    <n v="312.64999999999998"/>
    <n v="65.66"/>
    <n v="378.31"/>
    <s v="Tarjeta"/>
    <x v="0"/>
    <d v="2024-11-07T00:00:00"/>
    <d v="2024-10-09T00:00:00"/>
    <s v="PED-7025"/>
    <m/>
    <n v="5025"/>
  </r>
  <r>
    <s v="FAC-5026"/>
    <s v="ONL2024"/>
    <x v="25"/>
    <s v="CLI-1008"/>
    <x v="0"/>
    <x v="2"/>
    <s v="EUR"/>
    <n v="2838.8"/>
    <n v="0"/>
    <n v="2838.8"/>
    <n v="596.15"/>
    <n v="3434.95"/>
    <s v="Transferencia"/>
    <x v="3"/>
    <d v="2024-11-24T00:00:00"/>
    <m/>
    <s v="PED-7026"/>
    <m/>
    <n v="5026"/>
  </r>
  <r>
    <s v="FAC-5027"/>
    <s v="B2024"/>
    <x v="26"/>
    <s v="CLI-1108"/>
    <x v="5"/>
    <x v="0"/>
    <s v="EUR"/>
    <n v="3289.07"/>
    <n v="65.78"/>
    <n v="3223.29"/>
    <n v="676.89"/>
    <n v="3900.18"/>
    <s v="Transferencia"/>
    <x v="2"/>
    <d v="2024-03-11T00:00:00"/>
    <m/>
    <s v="PED-7027"/>
    <m/>
    <n v="5027"/>
  </r>
  <r>
    <s v="FAC-5028"/>
    <s v="ONL2024"/>
    <x v="27"/>
    <s v="CLI-1048"/>
    <x v="2"/>
    <x v="1"/>
    <s v="EUR"/>
    <n v="1751.05"/>
    <n v="0"/>
    <n v="1751.05"/>
    <n v="367.72"/>
    <n v="2118.77"/>
    <s v="Bizum"/>
    <x v="0"/>
    <d v="2024-10-20T00:00:00"/>
    <d v="2024-09-25T00:00:00"/>
    <s v="PED-7028"/>
    <s v="Cliente habitual"/>
    <n v="5028"/>
  </r>
  <r>
    <s v="FAC-5029"/>
    <s v="A2024"/>
    <x v="28"/>
    <s v="CLI-1068"/>
    <x v="5"/>
    <x v="3"/>
    <s v="EUR"/>
    <n v="6349.34"/>
    <n v="0"/>
    <n v="6349.34"/>
    <n v="1333.36"/>
    <n v="7682.7"/>
    <s v="Domiciliación"/>
    <x v="0"/>
    <d v="2024-02-23T00:00:00"/>
    <d v="2024-01-20T00:00:00"/>
    <s v="PED-7029"/>
    <m/>
    <n v="5029"/>
  </r>
  <r>
    <s v="FAC-5030"/>
    <s v="A2024"/>
    <x v="29"/>
    <s v="CLI-1020"/>
    <x v="4"/>
    <x v="0"/>
    <s v="EUR"/>
    <n v="116.01"/>
    <n v="2.3199999999999998"/>
    <n v="113.69"/>
    <n v="23.87"/>
    <n v="137.56"/>
    <s v="Domiciliación"/>
    <x v="2"/>
    <d v="2024-10-25T00:00:00"/>
    <m/>
    <s v="PED-7030"/>
    <s v="Cliente habitual"/>
    <n v="5030"/>
  </r>
  <r>
    <s v="FAC-5031"/>
    <s v="A2024"/>
    <x v="30"/>
    <s v="CLI-1052"/>
    <x v="1"/>
    <x v="0"/>
    <s v="EUR"/>
    <n v="2799.39"/>
    <n v="111.98"/>
    <n v="2687.41"/>
    <n v="564.36"/>
    <n v="3251.77"/>
    <s v="Tarjeta"/>
    <x v="0"/>
    <d v="2024-07-10T00:00:00"/>
    <d v="2024-07-10T00:00:00"/>
    <s v="PED-7031"/>
    <m/>
    <n v="5031"/>
  </r>
  <r>
    <s v="FAC-5032"/>
    <s v="B2024"/>
    <x v="31"/>
    <s v="CLI-1049"/>
    <x v="0"/>
    <x v="1"/>
    <s v="EUR"/>
    <n v="3944.32"/>
    <n v="0"/>
    <n v="3944.32"/>
    <n v="828.31"/>
    <n v="4772.63"/>
    <s v="Transferencia"/>
    <x v="2"/>
    <d v="2024-07-28T00:00:00"/>
    <m/>
    <s v="PED-7032"/>
    <m/>
    <n v="5032"/>
  </r>
  <r>
    <s v="FAC-5033"/>
    <s v="B2024"/>
    <x v="32"/>
    <s v="CLI-1083"/>
    <x v="3"/>
    <x v="2"/>
    <s v="EUR"/>
    <n v="2922.28"/>
    <n v="0"/>
    <n v="2922.28"/>
    <n v="613.67999999999995"/>
    <n v="3535.96"/>
    <s v="Transferencia"/>
    <x v="0"/>
    <d v="2024-10-09T00:00:00"/>
    <d v="2024-09-09T00:00:00"/>
    <s v="PED-7033"/>
    <s v="Entrega parcial"/>
    <n v="5033"/>
  </r>
  <r>
    <s v="FAC-5034"/>
    <s v="A2024"/>
    <x v="33"/>
    <s v="CLI-1088"/>
    <x v="3"/>
    <x v="2"/>
    <s v="EUR"/>
    <n v="169.88"/>
    <n v="0"/>
    <n v="169.88"/>
    <n v="35.67"/>
    <n v="205.55"/>
    <s v="Tarjeta"/>
    <x v="1"/>
    <d v="2024-03-09T00:00:00"/>
    <m/>
    <s v="PED-7034"/>
    <m/>
    <n v="5034"/>
  </r>
  <r>
    <s v="FAC-5035"/>
    <s v="A2024"/>
    <x v="34"/>
    <s v="CLI-1019"/>
    <x v="5"/>
    <x v="1"/>
    <s v="EUR"/>
    <n v="2466.25"/>
    <n v="49.33"/>
    <n v="2416.92"/>
    <n v="507.55"/>
    <n v="2924.47"/>
    <s v="Transferencia"/>
    <x v="0"/>
    <d v="2024-12-26T00:00:00"/>
    <d v="2024-11-11T00:00:00"/>
    <s v="PED-7035"/>
    <s v="Revisar stock"/>
    <n v="5035"/>
  </r>
  <r>
    <s v="FAC-5036"/>
    <s v="B2024"/>
    <x v="35"/>
    <s v="CLI-1115"/>
    <x v="0"/>
    <x v="3"/>
    <s v="EUR"/>
    <n v="946.76"/>
    <n v="0"/>
    <n v="946.76"/>
    <n v="198.82"/>
    <n v="1145.58"/>
    <s v="Bizum"/>
    <x v="2"/>
    <d v="2024-12-27T00:00:00"/>
    <m/>
    <s v="PED-7036"/>
    <s v="Prioridad alta"/>
    <n v="5036"/>
  </r>
  <r>
    <s v="FAC-5037"/>
    <s v="ONL2024"/>
    <x v="36"/>
    <s v="CLI-1065"/>
    <x v="5"/>
    <x v="3"/>
    <s v="EUR"/>
    <n v="4254.3999999999996"/>
    <n v="0"/>
    <n v="4254.3999999999996"/>
    <n v="893.42"/>
    <n v="5147.82"/>
    <s v="Transferencia"/>
    <x v="0"/>
    <d v="2024-02-25T00:00:00"/>
    <d v="2024-02-12T00:00:00"/>
    <s v="PED-7037"/>
    <s v="Entrega parcial"/>
    <n v="5037"/>
  </r>
  <r>
    <s v="FAC-5038"/>
    <s v="ONL2024"/>
    <x v="9"/>
    <s v="CLI-1077"/>
    <x v="1"/>
    <x v="3"/>
    <s v="EUR"/>
    <n v="4190.1400000000003"/>
    <n v="83.8"/>
    <n v="4106.34"/>
    <n v="862.33"/>
    <n v="4968.67"/>
    <s v="Transferencia"/>
    <x v="2"/>
    <d v="2024-12-25T00:00:00"/>
    <m/>
    <s v="PED-7038"/>
    <s v="Cliente habitual"/>
    <n v="5038"/>
  </r>
  <r>
    <s v="FAC-5039"/>
    <s v="A2024"/>
    <x v="37"/>
    <s v="CLI-1071"/>
    <x v="1"/>
    <x v="1"/>
    <s v="EUR"/>
    <n v="1604.31"/>
    <n v="0"/>
    <n v="1604.31"/>
    <n v="336.91"/>
    <n v="1941.22"/>
    <s v="Tarjeta"/>
    <x v="2"/>
    <d v="2024-08-15T00:00:00"/>
    <m/>
    <s v="PED-7039"/>
    <m/>
    <n v="5039"/>
  </r>
  <r>
    <s v="FAC-5040"/>
    <s v="ONL2024"/>
    <x v="38"/>
    <s v="CLI-1103"/>
    <x v="4"/>
    <x v="2"/>
    <s v="EUR"/>
    <n v="2218.19"/>
    <n v="0"/>
    <n v="2218.19"/>
    <n v="465.82"/>
    <n v="2684.01"/>
    <s v="Transferencia"/>
    <x v="0"/>
    <d v="2024-07-15T00:00:00"/>
    <d v="2024-07-15T00:00:00"/>
    <s v="PED-7040"/>
    <s v="Prioridad alta"/>
    <n v="5040"/>
  </r>
  <r>
    <s v="FAC-5041"/>
    <s v="A2024"/>
    <x v="39"/>
    <s v="CLI-1041"/>
    <x v="3"/>
    <x v="2"/>
    <s v="EUR"/>
    <n v="392.08"/>
    <n v="0"/>
    <n v="392.08"/>
    <n v="82.34"/>
    <n v="474.42"/>
    <s v="Transferencia"/>
    <x v="0"/>
    <d v="2024-08-17T00:00:00"/>
    <d v="2024-08-01T00:00:00"/>
    <s v="PED-7041"/>
    <s v="Entrega parcial"/>
    <n v="5041"/>
  </r>
  <r>
    <s v="FAC-5042"/>
    <s v="B2024"/>
    <x v="40"/>
    <s v="CLI-1017"/>
    <x v="2"/>
    <x v="0"/>
    <s v="EUR"/>
    <n v="184.32"/>
    <n v="0"/>
    <n v="184.32"/>
    <n v="38.71"/>
    <n v="223.03"/>
    <s v="Bizum"/>
    <x v="0"/>
    <d v="2024-04-22T00:00:00"/>
    <d v="2024-03-25T00:00:00"/>
    <s v="PED-7042"/>
    <s v="Cliente habitual"/>
    <n v="5042"/>
  </r>
  <r>
    <s v="FAC-5043"/>
    <s v="A2024"/>
    <x v="41"/>
    <s v="CLI-1012"/>
    <x v="3"/>
    <x v="2"/>
    <s v="EUR"/>
    <n v="3634.08"/>
    <n v="72.680000000000007"/>
    <n v="3561.4"/>
    <n v="747.89"/>
    <n v="4309.29"/>
    <s v="Domiciliación"/>
    <x v="1"/>
    <d v="2024-01-14T00:00:00"/>
    <m/>
    <s v="PED-7043"/>
    <s v="Entrega parcial"/>
    <n v="5043"/>
  </r>
  <r>
    <s v="FAC-5044"/>
    <s v="B2024"/>
    <x v="42"/>
    <s v="CLI-1100"/>
    <x v="2"/>
    <x v="0"/>
    <s v="EUR"/>
    <n v="2908.5"/>
    <n v="0"/>
    <n v="2908.5"/>
    <n v="610.78"/>
    <n v="3519.28"/>
    <s v="Tarjeta"/>
    <x v="2"/>
    <d v="2024-08-01T00:00:00"/>
    <m/>
    <s v="PED-7044"/>
    <m/>
    <n v="5044"/>
  </r>
  <r>
    <s v="FAC-5045"/>
    <s v="B2024"/>
    <x v="43"/>
    <s v="CLI-1035"/>
    <x v="1"/>
    <x v="0"/>
    <s v="EUR"/>
    <n v="341.28"/>
    <n v="0"/>
    <n v="341.28"/>
    <n v="71.67"/>
    <n v="412.95"/>
    <s v="Transferencia"/>
    <x v="0"/>
    <d v="2024-07-03T00:00:00"/>
    <d v="2024-06-16T00:00:00"/>
    <s v="PED-7045"/>
    <s v="Entrega parcial"/>
    <n v="5045"/>
  </r>
  <r>
    <s v="FAC-5046"/>
    <s v="B2024"/>
    <x v="44"/>
    <s v="CLI-1047"/>
    <x v="3"/>
    <x v="0"/>
    <s v="EUR"/>
    <n v="2091.13"/>
    <n v="0"/>
    <n v="2091.13"/>
    <n v="439.14"/>
    <n v="2530.27"/>
    <s v="Bizum"/>
    <x v="0"/>
    <d v="2024-02-24T00:00:00"/>
    <d v="2024-02-23T00:00:00"/>
    <s v="PED-7046"/>
    <m/>
    <n v="5046"/>
  </r>
  <r>
    <s v="FAC-5047"/>
    <s v="A2024"/>
    <x v="45"/>
    <s v="CLI-1001"/>
    <x v="1"/>
    <x v="3"/>
    <s v="EUR"/>
    <n v="2464.9899999999998"/>
    <n v="0"/>
    <n v="2464.9899999999998"/>
    <n v="517.65"/>
    <n v="2982.64"/>
    <s v="Bizum"/>
    <x v="2"/>
    <d v="2024-07-04T00:00:00"/>
    <m/>
    <s v="PED-7047"/>
    <s v="Cliente habitual"/>
    <n v="5047"/>
  </r>
  <r>
    <s v="FAC-5048"/>
    <s v="B2024"/>
    <x v="46"/>
    <s v="CLI-1105"/>
    <x v="5"/>
    <x v="0"/>
    <s v="EUR"/>
    <n v="2669.16"/>
    <n v="0"/>
    <n v="2669.16"/>
    <n v="560.52"/>
    <n v="3229.68"/>
    <s v="Domiciliación"/>
    <x v="0"/>
    <d v="2024-08-23T00:00:00"/>
    <d v="2024-08-23T00:00:00"/>
    <s v="PED-7048"/>
    <s v="Entrega parcial"/>
    <n v="5048"/>
  </r>
  <r>
    <s v="FAC-5049"/>
    <s v="A2024"/>
    <x v="47"/>
    <s v="CLI-1041"/>
    <x v="3"/>
    <x v="1"/>
    <s v="EUR"/>
    <n v="1942.69"/>
    <n v="0"/>
    <n v="1942.69"/>
    <n v="407.96"/>
    <n v="2350.65"/>
    <s v="Tarjeta"/>
    <x v="0"/>
    <d v="2024-08-21T00:00:00"/>
    <d v="2024-08-17T00:00:00"/>
    <s v="PED-7049"/>
    <s v="Cliente habitual"/>
    <n v="5049"/>
  </r>
  <r>
    <s v="FAC-5050"/>
    <s v="B2024"/>
    <x v="48"/>
    <s v="CLI-1120"/>
    <x v="0"/>
    <x v="0"/>
    <s v="EUR"/>
    <n v="338.1"/>
    <n v="0"/>
    <n v="338.1"/>
    <n v="71"/>
    <n v="409.1"/>
    <s v="Tarjeta"/>
    <x v="2"/>
    <d v="2024-04-28T00:00:00"/>
    <m/>
    <s v="PED-7050"/>
    <m/>
    <n v="5050"/>
  </r>
  <r>
    <s v="FAC-5051"/>
    <s v="ONL2024"/>
    <x v="49"/>
    <s v="CLI-1091"/>
    <x v="4"/>
    <x v="1"/>
    <s v="EUR"/>
    <n v="1023.01"/>
    <n v="0"/>
    <n v="1023.01"/>
    <n v="214.83"/>
    <n v="1237.8399999999999"/>
    <s v="Domiciliación"/>
    <x v="2"/>
    <d v="2024-08-24T00:00:00"/>
    <m/>
    <s v="PED-7051"/>
    <s v="Cliente habitual"/>
    <n v="5051"/>
  </r>
  <r>
    <s v="FAC-5052"/>
    <s v="ONL2024"/>
    <x v="50"/>
    <s v="CLI-1018"/>
    <x v="5"/>
    <x v="3"/>
    <s v="EUR"/>
    <n v="357.46"/>
    <n v="14.3"/>
    <n v="343.16"/>
    <n v="72.06"/>
    <n v="415.22"/>
    <s v="Tarjeta"/>
    <x v="0"/>
    <d v="2024-09-27T00:00:00"/>
    <d v="2024-09-25T00:00:00"/>
    <s v="PED-7052"/>
    <s v="Cliente habitual"/>
    <n v="5052"/>
  </r>
  <r>
    <s v="FAC-5053"/>
    <s v="A2024"/>
    <x v="51"/>
    <s v="CLI-1077"/>
    <x v="1"/>
    <x v="1"/>
    <s v="EUR"/>
    <n v="4702.2299999999996"/>
    <n v="0"/>
    <n v="4702.2299999999996"/>
    <n v="987.47"/>
    <n v="5689.7"/>
    <s v="Bizum"/>
    <x v="0"/>
    <d v="2024-09-16T00:00:00"/>
    <d v="2024-09-08T00:00:00"/>
    <s v="PED-7053"/>
    <s v="Revisar stock"/>
    <n v="5053"/>
  </r>
  <r>
    <s v="FAC-5054"/>
    <s v="ONL2024"/>
    <x v="52"/>
    <s v="CLI-1118"/>
    <x v="2"/>
    <x v="2"/>
    <s v="EUR"/>
    <n v="359.18"/>
    <n v="0"/>
    <n v="359.18"/>
    <n v="75.430000000000007"/>
    <n v="434.61"/>
    <s v="Tarjeta"/>
    <x v="2"/>
    <d v="2024-12-22T00:00:00"/>
    <m/>
    <s v="PED-7054"/>
    <m/>
    <n v="5054"/>
  </r>
  <r>
    <s v="FAC-5055"/>
    <s v="ONL2024"/>
    <x v="53"/>
    <s v="CLI-1006"/>
    <x v="0"/>
    <x v="1"/>
    <s v="EUR"/>
    <n v="1632.29"/>
    <n v="0"/>
    <n v="1632.29"/>
    <n v="342.78"/>
    <n v="1975.07"/>
    <s v="Domiciliación"/>
    <x v="3"/>
    <d v="2024-12-24T00:00:00"/>
    <m/>
    <s v="PED-7055"/>
    <m/>
    <n v="5055"/>
  </r>
  <r>
    <s v="FAC-5056"/>
    <s v="A2024"/>
    <x v="54"/>
    <s v="CLI-1034"/>
    <x v="4"/>
    <x v="0"/>
    <s v="EUR"/>
    <n v="581.09"/>
    <n v="0"/>
    <n v="581.09"/>
    <n v="122.03"/>
    <n v="703.12"/>
    <s v="Bizum"/>
    <x v="0"/>
    <d v="2024-04-05T00:00:00"/>
    <d v="2024-04-03T00:00:00"/>
    <s v="PED-7056"/>
    <s v="Revisar stock"/>
    <n v="5056"/>
  </r>
  <r>
    <s v="FAC-5057"/>
    <s v="ONL2024"/>
    <x v="55"/>
    <s v="CLI-1020"/>
    <x v="3"/>
    <x v="2"/>
    <s v="EUR"/>
    <n v="1590.24"/>
    <n v="0"/>
    <n v="1590.24"/>
    <n v="333.95"/>
    <n v="1924.19"/>
    <s v="Bizum"/>
    <x v="0"/>
    <d v="2024-10-28T00:00:00"/>
    <d v="2024-09-18T00:00:00"/>
    <s v="PED-7057"/>
    <m/>
    <n v="5057"/>
  </r>
  <r>
    <s v="FAC-5058"/>
    <s v="ONL2024"/>
    <x v="56"/>
    <s v="CLI-1045"/>
    <x v="3"/>
    <x v="3"/>
    <s v="EUR"/>
    <n v="3414.85"/>
    <n v="0"/>
    <n v="3414.85"/>
    <n v="717.12"/>
    <n v="4131.97"/>
    <s v="Bizum"/>
    <x v="2"/>
    <d v="2024-05-12T00:00:00"/>
    <m/>
    <s v="PED-7058"/>
    <s v="Cliente habitual"/>
    <n v="5058"/>
  </r>
  <r>
    <s v="FAC-5059"/>
    <s v="B2024"/>
    <x v="57"/>
    <s v="CLI-1013"/>
    <x v="1"/>
    <x v="1"/>
    <s v="EUR"/>
    <n v="3227.39"/>
    <n v="0"/>
    <n v="3227.39"/>
    <n v="677.75"/>
    <n v="3905.14"/>
    <s v="Domiciliación"/>
    <x v="0"/>
    <d v="2024-08-31T00:00:00"/>
    <d v="2024-08-31T00:00:00"/>
    <s v="PED-7059"/>
    <m/>
    <n v="5059"/>
  </r>
  <r>
    <s v="FAC-5060"/>
    <s v="B2024"/>
    <x v="58"/>
    <s v="CLI-1014"/>
    <x v="5"/>
    <x v="0"/>
    <s v="EUR"/>
    <n v="1752.62"/>
    <n v="70.099999999999994"/>
    <n v="1682.52"/>
    <n v="353.33"/>
    <n v="2035.85"/>
    <s v="Tarjeta"/>
    <x v="0"/>
    <d v="2025-01-26T00:00:00"/>
    <d v="2024-12-07T00:00:00"/>
    <s v="PED-7060"/>
    <s v="Entrega parcial"/>
    <n v="5060"/>
  </r>
  <r>
    <s v="FAC-5061"/>
    <s v="ONL2024"/>
    <x v="59"/>
    <s v="CLI-1060"/>
    <x v="4"/>
    <x v="1"/>
    <s v="EUR"/>
    <n v="2578.79"/>
    <n v="51.58"/>
    <n v="2527.21"/>
    <n v="530.71"/>
    <n v="3057.92"/>
    <s v="Tarjeta"/>
    <x v="0"/>
    <d v="2024-09-20T00:00:00"/>
    <d v="2024-08-31T00:00:00"/>
    <s v="PED-7061"/>
    <m/>
    <n v="5061"/>
  </r>
  <r>
    <s v="FAC-5062"/>
    <s v="ONL2024"/>
    <x v="9"/>
    <s v="CLI-1114"/>
    <x v="4"/>
    <x v="1"/>
    <s v="EUR"/>
    <n v="3713.86"/>
    <n v="74.28"/>
    <n v="3639.58"/>
    <n v="764.31"/>
    <n v="4403.8900000000003"/>
    <s v="Bizum"/>
    <x v="0"/>
    <d v="2024-11-25T00:00:00"/>
    <d v="2024-11-16T00:00:00"/>
    <s v="PED-7062"/>
    <s v="Entrega parcial"/>
    <n v="5062"/>
  </r>
  <r>
    <s v="FAC-5063"/>
    <s v="ONL2024"/>
    <x v="60"/>
    <s v="CLI-1074"/>
    <x v="2"/>
    <x v="0"/>
    <s v="EUR"/>
    <n v="510.02"/>
    <n v="10.199999999999999"/>
    <n v="499.82"/>
    <n v="104.96"/>
    <n v="604.78"/>
    <s v="Domiciliación"/>
    <x v="0"/>
    <d v="2024-03-18T00:00:00"/>
    <d v="2024-02-09T00:00:00"/>
    <s v="PED-7063"/>
    <s v="Entrega parcial"/>
    <n v="5063"/>
  </r>
  <r>
    <s v="FAC-5064"/>
    <s v="ONL2024"/>
    <x v="61"/>
    <s v="CLI-1068"/>
    <x v="5"/>
    <x v="3"/>
    <s v="EUR"/>
    <n v="3342.18"/>
    <n v="0"/>
    <n v="3342.18"/>
    <n v="701.86"/>
    <n v="4044.04"/>
    <s v="Bizum"/>
    <x v="0"/>
    <d v="2024-11-06T00:00:00"/>
    <d v="2024-09-14T00:00:00"/>
    <s v="PED-7064"/>
    <s v="Entrega parcial"/>
    <n v="5064"/>
  </r>
  <r>
    <s v="FAC-5065"/>
    <s v="B2024"/>
    <x v="62"/>
    <s v="CLI-1080"/>
    <x v="4"/>
    <x v="3"/>
    <s v="EUR"/>
    <n v="6144.13"/>
    <n v="122.88"/>
    <n v="6021.25"/>
    <n v="1264.46"/>
    <n v="7285.71"/>
    <s v="Transferencia"/>
    <x v="2"/>
    <d v="2024-09-21T00:00:00"/>
    <m/>
    <s v="PED-7065"/>
    <m/>
    <n v="5065"/>
  </r>
  <r>
    <s v="FAC-5066"/>
    <s v="A2024"/>
    <x v="63"/>
    <s v="CLI-1015"/>
    <x v="4"/>
    <x v="3"/>
    <s v="EUR"/>
    <n v="1134.0999999999999"/>
    <n v="0"/>
    <n v="1134.0999999999999"/>
    <n v="238.16"/>
    <n v="1372.26"/>
    <s v="Tarjeta"/>
    <x v="0"/>
    <d v="2024-07-20T00:00:00"/>
    <d v="2024-07-13T00:00:00"/>
    <s v="PED-7066"/>
    <m/>
    <n v="5066"/>
  </r>
  <r>
    <s v="FAC-5067"/>
    <s v="ONL2024"/>
    <x v="64"/>
    <s v="CLI-1055"/>
    <x v="4"/>
    <x v="1"/>
    <s v="EUR"/>
    <n v="599.41"/>
    <n v="0"/>
    <n v="599.41"/>
    <n v="125.88"/>
    <n v="725.29"/>
    <s v="Tarjeta"/>
    <x v="0"/>
    <d v="2024-08-29T00:00:00"/>
    <d v="2024-08-02T00:00:00"/>
    <s v="PED-7067"/>
    <m/>
    <n v="5067"/>
  </r>
  <r>
    <s v="FAC-5068"/>
    <s v="A2024"/>
    <x v="65"/>
    <s v="CLI-1108"/>
    <x v="1"/>
    <x v="2"/>
    <s v="EUR"/>
    <n v="546.71"/>
    <n v="0"/>
    <n v="546.71"/>
    <n v="114.81"/>
    <n v="661.52"/>
    <s v="Domiciliación"/>
    <x v="3"/>
    <d v="2024-07-25T00:00:00"/>
    <m/>
    <s v="PED-7068"/>
    <m/>
    <n v="5068"/>
  </r>
  <r>
    <s v="FAC-5069"/>
    <s v="A2024"/>
    <x v="64"/>
    <s v="CLI-1072"/>
    <x v="0"/>
    <x v="1"/>
    <s v="EUR"/>
    <n v="3573.24"/>
    <n v="71.459999999999994"/>
    <n v="3501.78"/>
    <n v="735.37"/>
    <n v="4237.1499999999996"/>
    <s v="Bizum"/>
    <x v="2"/>
    <d v="2024-08-29T00:00:00"/>
    <m/>
    <s v="PED-7069"/>
    <s v="Prioridad alta"/>
    <n v="5069"/>
  </r>
  <r>
    <s v="FAC-5070"/>
    <s v="B2024"/>
    <x v="61"/>
    <s v="CLI-1022"/>
    <x v="2"/>
    <x v="2"/>
    <s v="EUR"/>
    <n v="1041.93"/>
    <n v="0"/>
    <n v="1041.93"/>
    <n v="218.81"/>
    <n v="1260.74"/>
    <s v="Tarjeta"/>
    <x v="0"/>
    <d v="2024-10-07T00:00:00"/>
    <d v="2024-09-14T00:00:00"/>
    <s v="PED-7070"/>
    <s v="Revisar stock"/>
    <n v="5070"/>
  </r>
  <r>
    <s v="FAC-5071"/>
    <s v="B2024"/>
    <x v="66"/>
    <s v="CLI-1100"/>
    <x v="1"/>
    <x v="1"/>
    <s v="EUR"/>
    <n v="2031.99"/>
    <n v="40.64"/>
    <n v="1991.35"/>
    <n v="418.18"/>
    <n v="2409.5300000000002"/>
    <s v="Transferencia"/>
    <x v="0"/>
    <d v="2024-04-26T00:00:00"/>
    <d v="2024-04-20T00:00:00"/>
    <s v="PED-7071"/>
    <s v="Revisar stock"/>
    <n v="5071"/>
  </r>
  <r>
    <s v="FAC-5072"/>
    <s v="B2024"/>
    <x v="67"/>
    <s v="CLI-1106"/>
    <x v="2"/>
    <x v="1"/>
    <s v="EUR"/>
    <n v="3455.36"/>
    <n v="0"/>
    <n v="3455.36"/>
    <n v="725.63"/>
    <n v="4180.99"/>
    <s v="Tarjeta"/>
    <x v="3"/>
    <d v="2024-10-04T00:00:00"/>
    <m/>
    <s v="PED-7072"/>
    <s v="Prioridad alta"/>
    <n v="5072"/>
  </r>
  <r>
    <s v="FAC-5073"/>
    <s v="ONL2024"/>
    <x v="68"/>
    <s v="CLI-1039"/>
    <x v="2"/>
    <x v="1"/>
    <s v="EUR"/>
    <n v="469.06"/>
    <n v="0"/>
    <n v="469.06"/>
    <n v="98.5"/>
    <n v="567.55999999999995"/>
    <s v="Domiciliación"/>
    <x v="0"/>
    <d v="2024-05-06T00:00:00"/>
    <d v="2024-05-07T00:00:00"/>
    <s v="PED-7073"/>
    <m/>
    <n v="5073"/>
  </r>
  <r>
    <s v="FAC-5074"/>
    <s v="A2024"/>
    <x v="69"/>
    <s v="CLI-1104"/>
    <x v="5"/>
    <x v="3"/>
    <s v="EUR"/>
    <n v="517.37"/>
    <n v="0"/>
    <n v="517.37"/>
    <n v="108.65"/>
    <n v="626.02"/>
    <s v="Bizum"/>
    <x v="0"/>
    <d v="2024-05-02T00:00:00"/>
    <d v="2024-04-23T00:00:00"/>
    <s v="PED-7074"/>
    <m/>
    <n v="5074"/>
  </r>
  <r>
    <s v="FAC-5075"/>
    <s v="A2024"/>
    <x v="70"/>
    <s v="CLI-1045"/>
    <x v="0"/>
    <x v="3"/>
    <s v="EUR"/>
    <n v="284.62"/>
    <n v="0"/>
    <n v="284.62"/>
    <n v="59.77"/>
    <n v="344.39"/>
    <s v="Tarjeta"/>
    <x v="0"/>
    <d v="2024-11-17T00:00:00"/>
    <d v="2024-10-27T00:00:00"/>
    <s v="PED-7075"/>
    <s v="Revisar stock"/>
    <n v="5075"/>
  </r>
  <r>
    <s v="FAC-5076"/>
    <s v="B2024"/>
    <x v="71"/>
    <s v="CLI-1116"/>
    <x v="5"/>
    <x v="2"/>
    <s v="EUR"/>
    <n v="1470.47"/>
    <n v="58.82"/>
    <n v="1411.65"/>
    <n v="296.45"/>
    <n v="1708.1"/>
    <s v="Tarjeta"/>
    <x v="3"/>
    <d v="2024-11-04T00:00:00"/>
    <m/>
    <s v="PED-7076"/>
    <m/>
    <n v="5076"/>
  </r>
  <r>
    <s v="FAC-5077"/>
    <s v="B2024"/>
    <x v="72"/>
    <s v="CLI-1017"/>
    <x v="5"/>
    <x v="0"/>
    <s v="EUR"/>
    <n v="4489.05"/>
    <n v="0"/>
    <n v="4489.05"/>
    <n v="942.7"/>
    <n v="5431.75"/>
    <s v="Tarjeta"/>
    <x v="0"/>
    <d v="2024-12-31T00:00:00"/>
    <d v="2024-12-27T00:00:00"/>
    <s v="PED-7077"/>
    <m/>
    <n v="5077"/>
  </r>
  <r>
    <s v="FAC-5078"/>
    <s v="ONL2024"/>
    <x v="73"/>
    <s v="CLI-1063"/>
    <x v="4"/>
    <x v="3"/>
    <s v="EUR"/>
    <n v="448.52"/>
    <n v="17.940000000000001"/>
    <n v="430.58"/>
    <n v="90.42"/>
    <n v="521"/>
    <s v="Bizum"/>
    <x v="0"/>
    <d v="2024-07-20T00:00:00"/>
    <d v="2024-07-20T00:00:00"/>
    <s v="PED-7078"/>
    <s v="Cliente habitual"/>
    <n v="5078"/>
  </r>
  <r>
    <s v="FAC-5079"/>
    <s v="ONL2024"/>
    <x v="74"/>
    <s v="CLI-1089"/>
    <x v="3"/>
    <x v="1"/>
    <s v="EUR"/>
    <n v="727.74"/>
    <n v="14.55"/>
    <n v="713.19"/>
    <n v="149.77000000000001"/>
    <n v="862.96"/>
    <s v="Bizum"/>
    <x v="0"/>
    <d v="2024-05-22T00:00:00"/>
    <d v="2024-05-22T00:00:00"/>
    <s v="PED-7079"/>
    <s v="Prioridad alta"/>
    <n v="5079"/>
  </r>
  <r>
    <s v="FAC-5080"/>
    <s v="B2024"/>
    <x v="75"/>
    <s v="CLI-1086"/>
    <x v="5"/>
    <x v="3"/>
    <s v="EUR"/>
    <n v="89.19"/>
    <n v="0"/>
    <n v="89.19"/>
    <n v="18.73"/>
    <n v="107.92"/>
    <s v="Transferencia"/>
    <x v="2"/>
    <d v="2025-01-05T00:00:00"/>
    <m/>
    <s v="PED-7080"/>
    <m/>
    <n v="5080"/>
  </r>
  <r>
    <s v="FAC-5081"/>
    <s v="B2024"/>
    <x v="76"/>
    <s v="CLI-1064"/>
    <x v="3"/>
    <x v="3"/>
    <s v="EUR"/>
    <n v="3234.1"/>
    <n v="0"/>
    <n v="3234.1"/>
    <n v="679.16"/>
    <n v="3913.26"/>
    <s v="Domiciliación"/>
    <x v="0"/>
    <d v="2024-06-17T00:00:00"/>
    <d v="2024-04-26T00:00:00"/>
    <s v="PED-7081"/>
    <s v="Revisar stock"/>
    <n v="5081"/>
  </r>
  <r>
    <s v="FAC-5082"/>
    <s v="B2024"/>
    <x v="77"/>
    <s v="CLI-1115"/>
    <x v="5"/>
    <x v="2"/>
    <s v="EUR"/>
    <n v="1796.64"/>
    <n v="0"/>
    <n v="1796.64"/>
    <n v="377.29"/>
    <n v="2173.9299999999998"/>
    <s v="Transferencia"/>
    <x v="0"/>
    <d v="2024-08-08T00:00:00"/>
    <d v="2024-06-25T00:00:00"/>
    <s v="PED-7082"/>
    <m/>
    <n v="5082"/>
  </r>
  <r>
    <s v="FAC-5083"/>
    <s v="A2024"/>
    <x v="78"/>
    <s v="CLI-1059"/>
    <x v="2"/>
    <x v="1"/>
    <s v="EUR"/>
    <n v="4608.6000000000004"/>
    <n v="92.17"/>
    <n v="4516.43"/>
    <n v="948.45"/>
    <n v="5464.88"/>
    <s v="Tarjeta"/>
    <x v="3"/>
    <d v="2024-08-28T00:00:00"/>
    <m/>
    <s v="PED-7083"/>
    <s v="Prioridad alta"/>
    <n v="5083"/>
  </r>
  <r>
    <s v="FAC-5084"/>
    <s v="B2024"/>
    <x v="79"/>
    <s v="CLI-1112"/>
    <x v="3"/>
    <x v="2"/>
    <s v="EUR"/>
    <n v="4898.67"/>
    <n v="0"/>
    <n v="4898.67"/>
    <n v="1028.72"/>
    <n v="5927.39"/>
    <s v="Domiciliación"/>
    <x v="0"/>
    <d v="2024-04-21T00:00:00"/>
    <d v="2024-04-12T00:00:00"/>
    <s v="PED-7084"/>
    <s v="Prioridad alta"/>
    <n v="5084"/>
  </r>
  <r>
    <s v="FAC-5085"/>
    <s v="A2024"/>
    <x v="80"/>
    <s v="CLI-1051"/>
    <x v="5"/>
    <x v="3"/>
    <s v="EUR"/>
    <n v="3613.09"/>
    <n v="72.260000000000005"/>
    <n v="3540.83"/>
    <n v="743.57"/>
    <n v="4284.3999999999996"/>
    <s v="Tarjeta"/>
    <x v="0"/>
    <d v="2024-01-27T00:00:00"/>
    <d v="2024-01-27T00:00:00"/>
    <s v="PED-7085"/>
    <m/>
    <n v="5085"/>
  </r>
  <r>
    <s v="FAC-5086"/>
    <s v="A2024"/>
    <x v="81"/>
    <s v="CLI-1010"/>
    <x v="4"/>
    <x v="0"/>
    <s v="EUR"/>
    <n v="4998.99"/>
    <n v="99.98"/>
    <n v="4899.01"/>
    <n v="1028.79"/>
    <n v="5927.8"/>
    <s v="Bizum"/>
    <x v="0"/>
    <d v="2024-10-01T00:00:00"/>
    <d v="2024-09-27T00:00:00"/>
    <s v="PED-7086"/>
    <m/>
    <n v="5086"/>
  </r>
  <r>
    <s v="FAC-5087"/>
    <s v="B2024"/>
    <x v="82"/>
    <s v="CLI-1017"/>
    <x v="1"/>
    <x v="2"/>
    <s v="EUR"/>
    <n v="3582.95"/>
    <n v="0"/>
    <n v="3582.95"/>
    <n v="752.42"/>
    <n v="4335.37"/>
    <s v="Tarjeta"/>
    <x v="0"/>
    <d v="2024-12-21T00:00:00"/>
    <d v="2024-12-21T00:00:00"/>
    <s v="PED-7087"/>
    <s v="Entrega parcial"/>
    <n v="5087"/>
  </r>
  <r>
    <s v="FAC-5088"/>
    <s v="B2024"/>
    <x v="83"/>
    <s v="CLI-1018"/>
    <x v="1"/>
    <x v="0"/>
    <s v="EUR"/>
    <n v="1910.64"/>
    <n v="0"/>
    <n v="1910.64"/>
    <n v="401.23"/>
    <n v="2311.87"/>
    <s v="Tarjeta"/>
    <x v="0"/>
    <d v="2024-08-01T00:00:00"/>
    <d v="2024-06-02T00:00:00"/>
    <s v="PED-7088"/>
    <s v="Revisar stock"/>
    <n v="5088"/>
  </r>
  <r>
    <s v="FAC-5089"/>
    <s v="ONL2024"/>
    <x v="84"/>
    <s v="CLI-1057"/>
    <x v="3"/>
    <x v="0"/>
    <s v="EUR"/>
    <n v="2126.67"/>
    <n v="42.53"/>
    <n v="2084.14"/>
    <n v="437.67"/>
    <n v="2521.81"/>
    <s v="Tarjeta"/>
    <x v="1"/>
    <d v="2024-05-24T00:00:00"/>
    <m/>
    <s v="PED-7089"/>
    <s v="Prioridad alta"/>
    <n v="5089"/>
  </r>
  <r>
    <s v="FAC-5090"/>
    <s v="B2024"/>
    <x v="85"/>
    <s v="CLI-1012"/>
    <x v="2"/>
    <x v="0"/>
    <s v="EUR"/>
    <n v="1545.15"/>
    <n v="30.9"/>
    <n v="1514.25"/>
    <n v="317.99"/>
    <n v="1832.24"/>
    <s v="Transferencia"/>
    <x v="0"/>
    <d v="2024-06-05T00:00:00"/>
    <d v="2024-05-13T00:00:00"/>
    <s v="PED-7090"/>
    <s v="Cliente habitual"/>
    <n v="5090"/>
  </r>
  <r>
    <s v="FAC-5091"/>
    <s v="B2024"/>
    <x v="86"/>
    <s v="CLI-1032"/>
    <x v="3"/>
    <x v="2"/>
    <s v="EUR"/>
    <n v="347.32"/>
    <n v="13.89"/>
    <n v="333.43"/>
    <n v="70.02"/>
    <n v="403.45"/>
    <s v="Tarjeta"/>
    <x v="0"/>
    <d v="2024-05-11T00:00:00"/>
    <d v="2024-04-27T00:00:00"/>
    <s v="PED-7091"/>
    <s v="Revisar stock"/>
    <n v="5091"/>
  </r>
  <r>
    <s v="FAC-5092"/>
    <s v="B2024"/>
    <x v="87"/>
    <s v="CLI-1004"/>
    <x v="5"/>
    <x v="3"/>
    <s v="EUR"/>
    <n v="6140.97"/>
    <n v="245.64"/>
    <n v="5895.33"/>
    <n v="1238.02"/>
    <n v="7133.35"/>
    <s v="Tarjeta"/>
    <x v="0"/>
    <d v="2025-02-17T00:00:00"/>
    <d v="2024-12-31T00:00:00"/>
    <s v="PED-7092"/>
    <s v="Prioridad alta"/>
    <n v="5092"/>
  </r>
  <r>
    <s v="FAC-5093"/>
    <s v="B2024"/>
    <x v="38"/>
    <s v="CLI-1083"/>
    <x v="2"/>
    <x v="0"/>
    <s v="EUR"/>
    <n v="114.42"/>
    <n v="0"/>
    <n v="114.42"/>
    <n v="24.03"/>
    <n v="138.44999999999999"/>
    <s v="Bizum"/>
    <x v="0"/>
    <d v="2024-06-15T00:00:00"/>
    <d v="2024-06-15T00:00:00"/>
    <s v="PED-7093"/>
    <s v="Prioridad alta"/>
    <n v="5093"/>
  </r>
  <r>
    <s v="FAC-5094"/>
    <s v="ONL2024"/>
    <x v="88"/>
    <s v="CLI-1068"/>
    <x v="2"/>
    <x v="3"/>
    <s v="EUR"/>
    <n v="820.95"/>
    <n v="0"/>
    <n v="820.95"/>
    <n v="172.4"/>
    <n v="993.35"/>
    <s v="Domiciliación"/>
    <x v="0"/>
    <d v="2024-04-06T00:00:00"/>
    <d v="2024-03-03T00:00:00"/>
    <s v="PED-7094"/>
    <s v="Entrega parcial"/>
    <n v="5094"/>
  </r>
  <r>
    <s v="FAC-5095"/>
    <s v="ONL2024"/>
    <x v="6"/>
    <s v="CLI-1023"/>
    <x v="1"/>
    <x v="2"/>
    <s v="EUR"/>
    <n v="1960.12"/>
    <n v="0"/>
    <n v="1960.12"/>
    <n v="411.63"/>
    <n v="2371.75"/>
    <s v="Transferencia"/>
    <x v="0"/>
    <d v="2024-12-15T00:00:00"/>
    <d v="2024-12-16T00:00:00"/>
    <s v="PED-7095"/>
    <m/>
    <n v="5095"/>
  </r>
  <r>
    <s v="FAC-5096"/>
    <s v="A2024"/>
    <x v="4"/>
    <s v="CLI-1102"/>
    <x v="1"/>
    <x v="3"/>
    <s v="EUR"/>
    <n v="258.33999999999997"/>
    <n v="0"/>
    <n v="258.33999999999997"/>
    <n v="54.25"/>
    <n v="312.58999999999997"/>
    <s v="Bizum"/>
    <x v="0"/>
    <d v="2024-03-16T00:00:00"/>
    <d v="2024-02-05T00:00:00"/>
    <s v="PED-7096"/>
    <s v="Prioridad alta"/>
    <n v="5096"/>
  </r>
  <r>
    <s v="FAC-5097"/>
    <s v="ONL2024"/>
    <x v="89"/>
    <s v="CLI-1079"/>
    <x v="4"/>
    <x v="3"/>
    <s v="EUR"/>
    <n v="3941.8"/>
    <n v="0"/>
    <n v="3941.8"/>
    <n v="827.78"/>
    <n v="4769.58"/>
    <s v="Transferencia"/>
    <x v="0"/>
    <d v="2024-12-01T00:00:00"/>
    <d v="2024-11-29T00:00:00"/>
    <s v="PED-7097"/>
    <m/>
    <n v="5097"/>
  </r>
  <r>
    <s v="FAC-5098"/>
    <s v="A2024"/>
    <x v="90"/>
    <s v="CLI-1042"/>
    <x v="1"/>
    <x v="2"/>
    <s v="EUR"/>
    <n v="1479.4"/>
    <n v="0"/>
    <n v="1479.4"/>
    <n v="310.67"/>
    <n v="1790.07"/>
    <s v="Domiciliación"/>
    <x v="2"/>
    <d v="2024-10-16T00:00:00"/>
    <m/>
    <s v="PED-7098"/>
    <m/>
    <n v="5098"/>
  </r>
  <r>
    <s v="FAC-5099"/>
    <s v="A2024"/>
    <x v="91"/>
    <s v="CLI-1119"/>
    <x v="1"/>
    <x v="2"/>
    <s v="EUR"/>
    <n v="1546.78"/>
    <n v="30.94"/>
    <n v="1515.84"/>
    <n v="318.33"/>
    <n v="1834.17"/>
    <s v="Bizum"/>
    <x v="0"/>
    <d v="2024-02-14T00:00:00"/>
    <d v="2024-02-15T00:00:00"/>
    <s v="PED-7099"/>
    <s v="Prioridad alta"/>
    <n v="5099"/>
  </r>
  <r>
    <s v="FAC-5100"/>
    <s v="ONL2024"/>
    <x v="92"/>
    <s v="CLI-1095"/>
    <x v="4"/>
    <x v="2"/>
    <s v="EUR"/>
    <n v="795.61"/>
    <n v="15.91"/>
    <n v="779.7"/>
    <n v="163.74"/>
    <n v="943.44"/>
    <s v="Transferencia"/>
    <x v="2"/>
    <d v="2024-12-02T00:00:00"/>
    <m/>
    <s v="PED-7100"/>
    <m/>
    <n v="5100"/>
  </r>
  <r>
    <s v="FAC-5101"/>
    <s v="B2024"/>
    <x v="93"/>
    <s v="CLI-1067"/>
    <x v="0"/>
    <x v="3"/>
    <s v="EUR"/>
    <n v="798.55"/>
    <n v="0"/>
    <n v="798.55"/>
    <n v="167.7"/>
    <n v="966.25"/>
    <s v="Tarjeta"/>
    <x v="0"/>
    <d v="2024-07-26T00:00:00"/>
    <d v="2024-07-19T00:00:00"/>
    <s v="PED-7101"/>
    <m/>
    <n v="5101"/>
  </r>
  <r>
    <s v="FAC-5102"/>
    <s v="A2024"/>
    <x v="94"/>
    <s v="CLI-1104"/>
    <x v="1"/>
    <x v="3"/>
    <s v="EUR"/>
    <n v="5040.3"/>
    <n v="100.81"/>
    <n v="4939.49"/>
    <n v="1037.29"/>
    <n v="5976.78"/>
    <s v="Transferencia"/>
    <x v="0"/>
    <d v="2024-08-19T00:00:00"/>
    <d v="2024-07-30T00:00:00"/>
    <s v="PED-7102"/>
    <m/>
    <n v="5102"/>
  </r>
  <r>
    <s v="FAC-5103"/>
    <s v="B2024"/>
    <x v="27"/>
    <s v="CLI-1066"/>
    <x v="3"/>
    <x v="2"/>
    <s v="EUR"/>
    <n v="1260.05"/>
    <n v="50.4"/>
    <n v="1209.6500000000001"/>
    <n v="254.03"/>
    <n v="1463.68"/>
    <s v="Bizum"/>
    <x v="1"/>
    <d v="2024-09-05T00:00:00"/>
    <m/>
    <s v="PED-7103"/>
    <s v="Entrega parcial"/>
    <n v="5103"/>
  </r>
  <r>
    <s v="FAC-5104"/>
    <s v="A2024"/>
    <x v="3"/>
    <s v="CLI-1099"/>
    <x v="2"/>
    <x v="2"/>
    <s v="EUR"/>
    <n v="1305.33"/>
    <n v="0"/>
    <n v="1305.33"/>
    <n v="274.12"/>
    <n v="1579.45"/>
    <s v="Tarjeta"/>
    <x v="2"/>
    <d v="2024-05-10T00:00:00"/>
    <m/>
    <s v="PED-7104"/>
    <m/>
    <n v="5104"/>
  </r>
  <r>
    <s v="FAC-5105"/>
    <s v="A2024"/>
    <x v="23"/>
    <s v="CLI-1006"/>
    <x v="1"/>
    <x v="3"/>
    <s v="EUR"/>
    <n v="2132.08"/>
    <n v="42.64"/>
    <n v="2089.44"/>
    <n v="438.78"/>
    <n v="2528.2199999999998"/>
    <s v="Bizum"/>
    <x v="1"/>
    <d v="2024-05-20T00:00:00"/>
    <m/>
    <s v="PED-7105"/>
    <m/>
    <n v="5105"/>
  </r>
  <r>
    <s v="FAC-5106"/>
    <s v="ONL2024"/>
    <x v="95"/>
    <s v="CLI-1095"/>
    <x v="5"/>
    <x v="1"/>
    <s v="EUR"/>
    <n v="6220.36"/>
    <n v="248.81"/>
    <n v="5971.55"/>
    <n v="1254.03"/>
    <n v="7225.58"/>
    <s v="Tarjeta"/>
    <x v="0"/>
    <d v="2025-02-14T00:00:00"/>
    <d v="2025-01-20T00:00:00"/>
    <s v="PED-7106"/>
    <s v="Entrega parcial"/>
    <n v="5106"/>
  </r>
  <r>
    <s v="FAC-5107"/>
    <s v="A2024"/>
    <x v="96"/>
    <s v="CLI-1048"/>
    <x v="2"/>
    <x v="2"/>
    <s v="EUR"/>
    <n v="3436.33"/>
    <n v="0"/>
    <n v="3436.33"/>
    <n v="721.63"/>
    <n v="4157.96"/>
    <s v="Tarjeta"/>
    <x v="0"/>
    <d v="2024-12-18T00:00:00"/>
    <d v="2024-10-21T00:00:00"/>
    <s v="PED-7107"/>
    <s v="Cliente habitual"/>
    <n v="5107"/>
  </r>
  <r>
    <s v="FAC-5108"/>
    <s v="A2024"/>
    <x v="97"/>
    <s v="CLI-1111"/>
    <x v="3"/>
    <x v="3"/>
    <s v="EUR"/>
    <n v="643.05999999999995"/>
    <n v="0"/>
    <n v="643.05999999999995"/>
    <n v="135.04"/>
    <n v="778.1"/>
    <s v="Domiciliación"/>
    <x v="0"/>
    <d v="2024-10-10T00:00:00"/>
    <d v="2024-08-26T00:00:00"/>
    <s v="PED-7108"/>
    <s v="Entrega parcial"/>
    <n v="5108"/>
  </r>
  <r>
    <s v="FAC-5109"/>
    <s v="A2024"/>
    <x v="98"/>
    <s v="CLI-1073"/>
    <x v="3"/>
    <x v="0"/>
    <s v="EUR"/>
    <n v="2079.2199999999998"/>
    <n v="83.17"/>
    <n v="1996.05"/>
    <n v="419.17"/>
    <n v="2415.2199999999998"/>
    <s v="Bizum"/>
    <x v="0"/>
    <d v="2024-07-13T00:00:00"/>
    <d v="2024-06-10T00:00:00"/>
    <s v="PED-7109"/>
    <s v="Prioridad alta"/>
    <n v="5109"/>
  </r>
  <r>
    <s v="FAC-5110"/>
    <s v="ONL2024"/>
    <x v="23"/>
    <s v="CLI-1020"/>
    <x v="2"/>
    <x v="1"/>
    <s v="EUR"/>
    <n v="310.64999999999998"/>
    <n v="0"/>
    <n v="310.64999999999998"/>
    <n v="65.239999999999995"/>
    <n v="375.89"/>
    <s v="Transferencia"/>
    <x v="0"/>
    <d v="2024-06-04T00:00:00"/>
    <d v="2024-05-25T00:00:00"/>
    <s v="PED-7110"/>
    <s v="Prioridad alta"/>
    <n v="5110"/>
  </r>
  <r>
    <s v="FAC-5111"/>
    <s v="A2024"/>
    <x v="94"/>
    <s v="CLI-1001"/>
    <x v="5"/>
    <x v="1"/>
    <s v="EUR"/>
    <n v="18.25"/>
    <n v="0"/>
    <n v="18.25"/>
    <n v="3.83"/>
    <n v="22.08"/>
    <s v="Domiciliación"/>
    <x v="0"/>
    <d v="2024-08-19T00:00:00"/>
    <d v="2024-07-05T00:00:00"/>
    <s v="PED-7111"/>
    <s v="Cliente habitual"/>
    <n v="5111"/>
  </r>
  <r>
    <s v="FAC-5112"/>
    <s v="B2024"/>
    <x v="4"/>
    <s v="CLI-1019"/>
    <x v="5"/>
    <x v="3"/>
    <s v="EUR"/>
    <n v="400.13"/>
    <n v="8"/>
    <n v="392.13"/>
    <n v="82.35"/>
    <n v="474.48"/>
    <s v="Transferencia"/>
    <x v="0"/>
    <d v="2024-02-15T00:00:00"/>
    <d v="2024-02-13T00:00:00"/>
    <s v="PED-7112"/>
    <s v="Prioridad alta"/>
    <n v="5112"/>
  </r>
  <r>
    <s v="FAC-5113"/>
    <s v="B2024"/>
    <x v="62"/>
    <s v="CLI-1096"/>
    <x v="2"/>
    <x v="2"/>
    <s v="EUR"/>
    <n v="2687.65"/>
    <n v="107.51"/>
    <n v="2580.14"/>
    <n v="541.83000000000004"/>
    <n v="3121.97"/>
    <s v="Tarjeta"/>
    <x v="2"/>
    <d v="2024-10-06T00:00:00"/>
    <m/>
    <s v="PED-7113"/>
    <m/>
    <n v="5113"/>
  </r>
  <r>
    <s v="FAC-5114"/>
    <s v="ONL2024"/>
    <x v="99"/>
    <s v="CLI-1008"/>
    <x v="1"/>
    <x v="0"/>
    <s v="EUR"/>
    <n v="846.98"/>
    <n v="0"/>
    <n v="846.98"/>
    <n v="177.87"/>
    <n v="1024.8499999999999"/>
    <s v="Tarjeta"/>
    <x v="0"/>
    <d v="2024-11-16T00:00:00"/>
    <d v="2024-11-15T00:00:00"/>
    <s v="PED-7114"/>
    <s v="Cliente habitual"/>
    <n v="5114"/>
  </r>
  <r>
    <s v="FAC-5115"/>
    <s v="ONL2024"/>
    <x v="100"/>
    <s v="CLI-1041"/>
    <x v="1"/>
    <x v="3"/>
    <s v="EUR"/>
    <n v="1355.79"/>
    <n v="0"/>
    <n v="1355.79"/>
    <n v="284.72000000000003"/>
    <n v="1640.51"/>
    <s v="Tarjeta"/>
    <x v="0"/>
    <d v="2024-07-01T00:00:00"/>
    <d v="2024-06-20T00:00:00"/>
    <s v="PED-7115"/>
    <s v="Revisar stock"/>
    <n v="5115"/>
  </r>
  <r>
    <s v="FAC-5116"/>
    <s v="A2024"/>
    <x v="101"/>
    <s v="CLI-1014"/>
    <x v="4"/>
    <x v="1"/>
    <s v="EUR"/>
    <n v="278.47000000000003"/>
    <n v="0"/>
    <n v="278.47000000000003"/>
    <n v="58.48"/>
    <n v="336.95"/>
    <s v="Bizum"/>
    <x v="0"/>
    <d v="2024-03-20T00:00:00"/>
    <d v="2024-03-21T00:00:00"/>
    <s v="PED-7116"/>
    <m/>
    <n v="5116"/>
  </r>
  <r>
    <s v="FAC-5117"/>
    <s v="B2024"/>
    <x v="102"/>
    <s v="CLI-1060"/>
    <x v="3"/>
    <x v="2"/>
    <s v="EUR"/>
    <n v="468.65"/>
    <n v="0"/>
    <n v="468.65"/>
    <n v="98.42"/>
    <n v="567.07000000000005"/>
    <s v="Transferencia"/>
    <x v="0"/>
    <d v="2024-07-06T00:00:00"/>
    <d v="2024-07-02T00:00:00"/>
    <s v="PED-7117"/>
    <s v="Prioridad alta"/>
    <n v="5117"/>
  </r>
  <r>
    <s v="FAC-5118"/>
    <s v="ONL2024"/>
    <x v="103"/>
    <s v="CLI-1006"/>
    <x v="4"/>
    <x v="3"/>
    <s v="EUR"/>
    <n v="1057"/>
    <n v="0"/>
    <n v="1057"/>
    <n v="221.97"/>
    <n v="1278.97"/>
    <s v="Tarjeta"/>
    <x v="0"/>
    <d v="2024-11-19T00:00:00"/>
    <d v="2024-11-15T00:00:00"/>
    <s v="PED-7118"/>
    <s v="Cliente habitual"/>
    <n v="5118"/>
  </r>
  <r>
    <s v="FAC-5119"/>
    <s v="ONL2024"/>
    <x v="104"/>
    <s v="CLI-1087"/>
    <x v="3"/>
    <x v="3"/>
    <s v="EUR"/>
    <n v="1214.31"/>
    <n v="0"/>
    <n v="1214.31"/>
    <n v="255.01"/>
    <n v="1469.32"/>
    <s v="Tarjeta"/>
    <x v="0"/>
    <d v="2024-03-11T00:00:00"/>
    <d v="2024-02-23T00:00:00"/>
    <s v="PED-7119"/>
    <s v="Revisar stock"/>
    <n v="5119"/>
  </r>
  <r>
    <s v="FAC-5120"/>
    <s v="ONL2024"/>
    <x v="105"/>
    <s v="CLI-1032"/>
    <x v="2"/>
    <x v="1"/>
    <s v="EUR"/>
    <n v="1328.39"/>
    <n v="0"/>
    <n v="1328.39"/>
    <n v="278.95999999999998"/>
    <n v="1607.35"/>
    <s v="Transferencia"/>
    <x v="2"/>
    <d v="2024-10-23T00:00:00"/>
    <m/>
    <s v="PED-7120"/>
    <m/>
    <n v="5120"/>
  </r>
  <r>
    <s v="FAC-5121"/>
    <s v="A2024"/>
    <x v="106"/>
    <s v="CLI-1107"/>
    <x v="4"/>
    <x v="0"/>
    <s v="EUR"/>
    <n v="3464.68"/>
    <n v="138.59"/>
    <n v="3326.09"/>
    <n v="698.48"/>
    <n v="4024.57"/>
    <s v="Tarjeta"/>
    <x v="2"/>
    <d v="2024-03-02T00:00:00"/>
    <m/>
    <s v="PED-7121"/>
    <s v="Prioridad alta"/>
    <n v="5121"/>
  </r>
  <r>
    <s v="FAC-5122"/>
    <s v="ONL2024"/>
    <x v="5"/>
    <s v="CLI-1011"/>
    <x v="0"/>
    <x v="3"/>
    <s v="EUR"/>
    <n v="1587.44"/>
    <n v="63.5"/>
    <n v="1523.94"/>
    <n v="320.02999999999997"/>
    <n v="1843.97"/>
    <s v="Transferencia"/>
    <x v="0"/>
    <d v="2024-11-26T00:00:00"/>
    <d v="2024-11-26T00:00:00"/>
    <s v="PED-7122"/>
    <s v="Prioridad alta"/>
    <n v="5122"/>
  </r>
  <r>
    <s v="FAC-5123"/>
    <s v="B2024"/>
    <x v="107"/>
    <s v="CLI-1012"/>
    <x v="3"/>
    <x v="2"/>
    <s v="EUR"/>
    <n v="2164.46"/>
    <n v="0"/>
    <n v="2164.46"/>
    <n v="454.54"/>
    <n v="2619"/>
    <s v="Transferencia"/>
    <x v="3"/>
    <d v="2024-03-06T00:00:00"/>
    <m/>
    <s v="PED-7123"/>
    <m/>
    <n v="5123"/>
  </r>
  <r>
    <s v="FAC-5124"/>
    <s v="ONL2024"/>
    <x v="108"/>
    <s v="CLI-1106"/>
    <x v="5"/>
    <x v="1"/>
    <s v="EUR"/>
    <n v="449.57"/>
    <n v="0"/>
    <n v="449.57"/>
    <n v="94.41"/>
    <n v="543.98"/>
    <s v="Bizum"/>
    <x v="0"/>
    <d v="2024-09-23T00:00:00"/>
    <d v="2024-08-20T00:00:00"/>
    <s v="PED-7124"/>
    <s v="Entrega parcial"/>
    <n v="5124"/>
  </r>
  <r>
    <s v="FAC-5125"/>
    <s v="A2024"/>
    <x v="109"/>
    <s v="CLI-1036"/>
    <x v="3"/>
    <x v="1"/>
    <s v="EUR"/>
    <n v="1016.45"/>
    <n v="0"/>
    <n v="1016.45"/>
    <n v="213.45"/>
    <n v="1229.9000000000001"/>
    <s v="Tarjeta"/>
    <x v="0"/>
    <d v="2024-06-04T00:00:00"/>
    <d v="2024-05-14T00:00:00"/>
    <s v="PED-7125"/>
    <m/>
    <n v="5125"/>
  </r>
  <r>
    <s v="FAC-5126"/>
    <s v="ONL2024"/>
    <x v="38"/>
    <s v="CLI-1064"/>
    <x v="1"/>
    <x v="1"/>
    <s v="EUR"/>
    <n v="3944.02"/>
    <n v="0"/>
    <n v="3944.02"/>
    <n v="828.24"/>
    <n v="4772.26"/>
    <s v="Transferencia"/>
    <x v="0"/>
    <d v="2024-07-15T00:00:00"/>
    <d v="2024-06-08T00:00:00"/>
    <s v="PED-7126"/>
    <s v="Cliente habitual"/>
    <n v="5126"/>
  </r>
  <r>
    <s v="FAC-5127"/>
    <s v="A2024"/>
    <x v="110"/>
    <s v="CLI-1114"/>
    <x v="0"/>
    <x v="0"/>
    <s v="EUR"/>
    <n v="2560.7600000000002"/>
    <n v="0"/>
    <n v="2560.7600000000002"/>
    <n v="537.76"/>
    <n v="3098.52"/>
    <s v="Transferencia"/>
    <x v="3"/>
    <d v="2024-12-25T00:00:00"/>
    <m/>
    <s v="PED-7127"/>
    <s v="Cliente habitual"/>
    <n v="5127"/>
  </r>
  <r>
    <s v="FAC-5128"/>
    <s v="ONL2024"/>
    <x v="111"/>
    <s v="CLI-1045"/>
    <x v="0"/>
    <x v="3"/>
    <s v="EUR"/>
    <n v="375.81"/>
    <n v="0"/>
    <n v="375.81"/>
    <n v="78.92"/>
    <n v="454.73"/>
    <s v="Bizum"/>
    <x v="0"/>
    <d v="2024-09-05T00:00:00"/>
    <d v="2024-09-06T00:00:00"/>
    <s v="PED-7128"/>
    <s v="Revisar stock"/>
    <n v="5128"/>
  </r>
  <r>
    <s v="FAC-5129"/>
    <s v="A2024"/>
    <x v="112"/>
    <s v="CLI-1115"/>
    <x v="3"/>
    <x v="2"/>
    <s v="EUR"/>
    <n v="451.8"/>
    <n v="0"/>
    <n v="451.8"/>
    <n v="94.88"/>
    <n v="546.67999999999995"/>
    <s v="Bizum"/>
    <x v="0"/>
    <d v="2024-03-16T00:00:00"/>
    <d v="2024-01-30T00:00:00"/>
    <s v="PED-7129"/>
    <m/>
    <n v="5129"/>
  </r>
  <r>
    <s v="FAC-5130"/>
    <s v="A2024"/>
    <x v="68"/>
    <s v="CLI-1085"/>
    <x v="4"/>
    <x v="3"/>
    <s v="EUR"/>
    <n v="1218.3900000000001"/>
    <n v="0"/>
    <n v="1218.3900000000001"/>
    <n v="255.86"/>
    <n v="1474.25"/>
    <s v="Transferencia"/>
    <x v="2"/>
    <d v="2024-05-21T00:00:00"/>
    <m/>
    <s v="PED-7130"/>
    <s v="Revisar stock"/>
    <n v="5130"/>
  </r>
  <r>
    <s v="FAC-5131"/>
    <s v="B2024"/>
    <x v="113"/>
    <s v="CLI-1120"/>
    <x v="4"/>
    <x v="0"/>
    <s v="EUR"/>
    <n v="2542.17"/>
    <n v="101.69"/>
    <n v="2440.48"/>
    <n v="512.5"/>
    <n v="2952.98"/>
    <s v="Tarjeta"/>
    <x v="0"/>
    <d v="2024-07-30T00:00:00"/>
    <d v="2024-07-29T00:00:00"/>
    <s v="PED-7131"/>
    <s v="Revisar stock"/>
    <n v="5131"/>
  </r>
  <r>
    <s v="FAC-5132"/>
    <s v="A2024"/>
    <x v="114"/>
    <s v="CLI-1090"/>
    <x v="3"/>
    <x v="0"/>
    <s v="EUR"/>
    <n v="5406.7"/>
    <n v="0"/>
    <n v="5406.7"/>
    <n v="1135.4100000000001"/>
    <n v="6542.11"/>
    <s v="Tarjeta"/>
    <x v="2"/>
    <d v="2025-02-09T00:00:00"/>
    <m/>
    <s v="PED-7132"/>
    <s v="Revisar stock"/>
    <n v="5132"/>
  </r>
  <r>
    <s v="FAC-5133"/>
    <s v="B2024"/>
    <x v="115"/>
    <s v="CLI-1063"/>
    <x v="2"/>
    <x v="2"/>
    <s v="EUR"/>
    <n v="5906.96"/>
    <n v="236.28"/>
    <n v="5670.68"/>
    <n v="1190.8399999999999"/>
    <n v="6861.52"/>
    <s v="Transferencia"/>
    <x v="0"/>
    <d v="2024-04-14T00:00:00"/>
    <d v="2024-03-30T00:00:00"/>
    <s v="PED-7133"/>
    <s v="Revisar stock"/>
    <n v="5133"/>
  </r>
  <r>
    <s v="FAC-5134"/>
    <s v="B2024"/>
    <x v="116"/>
    <s v="CLI-1043"/>
    <x v="0"/>
    <x v="0"/>
    <s v="EUR"/>
    <n v="3192.31"/>
    <n v="0"/>
    <n v="3192.31"/>
    <n v="670.39"/>
    <n v="3862.7"/>
    <s v="Tarjeta"/>
    <x v="0"/>
    <d v="2024-01-16T00:00:00"/>
    <d v="2024-01-11T00:00:00"/>
    <s v="PED-7134"/>
    <m/>
    <n v="5134"/>
  </r>
  <r>
    <s v="FAC-5135"/>
    <s v="A2024"/>
    <x v="117"/>
    <s v="CLI-1076"/>
    <x v="5"/>
    <x v="0"/>
    <s v="EUR"/>
    <n v="396.73"/>
    <n v="0"/>
    <n v="396.73"/>
    <n v="83.31"/>
    <n v="480.04"/>
    <s v="Transferencia"/>
    <x v="1"/>
    <d v="2024-04-15T00:00:00"/>
    <m/>
    <s v="PED-7135"/>
    <m/>
    <n v="5135"/>
  </r>
  <r>
    <s v="FAC-5136"/>
    <s v="B2024"/>
    <x v="114"/>
    <s v="CLI-1085"/>
    <x v="1"/>
    <x v="2"/>
    <s v="EUR"/>
    <n v="3278.6"/>
    <n v="0"/>
    <n v="3278.6"/>
    <n v="688.51"/>
    <n v="3967.11"/>
    <s v="Domiciliación"/>
    <x v="0"/>
    <d v="2025-01-10T00:00:00"/>
    <d v="2024-12-31T00:00:00"/>
    <s v="PED-7136"/>
    <s v="Prioridad alta"/>
    <n v="5136"/>
  </r>
  <r>
    <s v="FAC-5137"/>
    <s v="B2024"/>
    <x v="118"/>
    <s v="CLI-1063"/>
    <x v="5"/>
    <x v="3"/>
    <s v="EUR"/>
    <n v="4245.08"/>
    <n v="84.9"/>
    <n v="4160.18"/>
    <n v="873.64"/>
    <n v="5033.82"/>
    <s v="Tarjeta"/>
    <x v="2"/>
    <d v="2025-01-22T00:00:00"/>
    <m/>
    <s v="PED-7137"/>
    <s v="Prioridad alta"/>
    <n v="5137"/>
  </r>
  <r>
    <s v="FAC-5138"/>
    <s v="ONL2024"/>
    <x v="37"/>
    <s v="CLI-1029"/>
    <x v="5"/>
    <x v="0"/>
    <s v="EUR"/>
    <n v="3462.62"/>
    <n v="0"/>
    <n v="3462.62"/>
    <n v="727.15"/>
    <n v="4189.7700000000004"/>
    <s v="Bizum"/>
    <x v="0"/>
    <d v="2024-07-31T00:00:00"/>
    <d v="2024-07-05T00:00:00"/>
    <s v="PED-7138"/>
    <m/>
    <n v="5138"/>
  </r>
  <r>
    <s v="FAC-5139"/>
    <s v="ONL2024"/>
    <x v="116"/>
    <s v="CLI-1090"/>
    <x v="0"/>
    <x v="1"/>
    <s v="EUR"/>
    <n v="2131.38"/>
    <n v="42.63"/>
    <n v="2088.75"/>
    <n v="438.64"/>
    <n v="2527.39"/>
    <s v="Transferencia"/>
    <x v="0"/>
    <d v="2024-01-31T00:00:00"/>
    <d v="2024-01-30T00:00:00"/>
    <s v="PED-7139"/>
    <s v="Revisar stock"/>
    <n v="5139"/>
  </r>
  <r>
    <s v="FAC-5140"/>
    <s v="A2024"/>
    <x v="118"/>
    <s v="CLI-1073"/>
    <x v="2"/>
    <x v="1"/>
    <s v="EUR"/>
    <n v="4836.38"/>
    <n v="193.46"/>
    <n v="4642.92"/>
    <n v="975.01"/>
    <n v="5617.93"/>
    <s v="Tarjeta"/>
    <x v="0"/>
    <d v="2024-11-23T00:00:00"/>
    <d v="2024-11-23T00:00:00"/>
    <s v="PED-7140"/>
    <s v="Entrega parcial"/>
    <n v="5140"/>
  </r>
  <r>
    <s v="FAC-5141"/>
    <s v="B2024"/>
    <x v="119"/>
    <s v="CLI-1082"/>
    <x v="2"/>
    <x v="3"/>
    <s v="EUR"/>
    <n v="4517.55"/>
    <n v="0"/>
    <n v="4517.55"/>
    <n v="948.69"/>
    <n v="5466.24"/>
    <s v="Bizum"/>
    <x v="0"/>
    <d v="2024-04-10T00:00:00"/>
    <d v="2024-04-02T00:00:00"/>
    <s v="PED-7141"/>
    <s v="Prioridad alta"/>
    <n v="5141"/>
  </r>
  <r>
    <s v="FAC-5142"/>
    <s v="A2024"/>
    <x v="120"/>
    <s v="CLI-1033"/>
    <x v="2"/>
    <x v="2"/>
    <s v="EUR"/>
    <n v="1038.48"/>
    <n v="0"/>
    <n v="1038.48"/>
    <n v="218.08"/>
    <n v="1256.56"/>
    <s v="Transferencia"/>
    <x v="0"/>
    <d v="2024-08-12T00:00:00"/>
    <d v="2024-07-08T00:00:00"/>
    <s v="PED-7142"/>
    <s v="Cliente habitual"/>
    <n v="5142"/>
  </r>
  <r>
    <s v="FAC-5143"/>
    <s v="B2024"/>
    <x v="121"/>
    <s v="CLI-1045"/>
    <x v="0"/>
    <x v="1"/>
    <s v="EUR"/>
    <n v="2025.65"/>
    <n v="0"/>
    <n v="2025.65"/>
    <n v="425.39"/>
    <n v="2451.04"/>
    <s v="Transferencia"/>
    <x v="2"/>
    <d v="2024-09-10T00:00:00"/>
    <m/>
    <s v="PED-7143"/>
    <s v="Prioridad alta"/>
    <n v="5143"/>
  </r>
  <r>
    <s v="FAC-5144"/>
    <s v="ONL2024"/>
    <x v="122"/>
    <s v="CLI-1021"/>
    <x v="1"/>
    <x v="2"/>
    <s v="EUR"/>
    <n v="1691.49"/>
    <n v="33.83"/>
    <n v="1657.66"/>
    <n v="348.11"/>
    <n v="2005.77"/>
    <s v="Transferencia"/>
    <x v="0"/>
    <d v="2024-05-25T00:00:00"/>
    <d v="2024-05-03T00:00:00"/>
    <s v="PED-7144"/>
    <m/>
    <n v="5144"/>
  </r>
  <r>
    <s v="FAC-5145"/>
    <s v="A2024"/>
    <x v="77"/>
    <s v="CLI-1022"/>
    <x v="1"/>
    <x v="0"/>
    <s v="EUR"/>
    <n v="1278.5"/>
    <n v="0"/>
    <n v="1278.5"/>
    <n v="268.49"/>
    <n v="1546.99"/>
    <s v="Transferencia"/>
    <x v="0"/>
    <d v="2024-06-24T00:00:00"/>
    <d v="2024-06-25T00:00:00"/>
    <s v="PED-7145"/>
    <s v="Revisar stock"/>
    <n v="5145"/>
  </r>
  <r>
    <s v="FAC-5146"/>
    <s v="ONL2024"/>
    <x v="123"/>
    <s v="CLI-1091"/>
    <x v="2"/>
    <x v="1"/>
    <s v="EUR"/>
    <n v="3839.44"/>
    <n v="0"/>
    <n v="3839.44"/>
    <n v="806.28"/>
    <n v="4645.72"/>
    <s v="Tarjeta"/>
    <x v="0"/>
    <d v="2024-10-19T00:00:00"/>
    <d v="2024-09-14T00:00:00"/>
    <s v="PED-7146"/>
    <m/>
    <n v="5146"/>
  </r>
  <r>
    <s v="FAC-5147"/>
    <s v="A2024"/>
    <x v="124"/>
    <s v="CLI-1027"/>
    <x v="4"/>
    <x v="1"/>
    <s v="EUR"/>
    <n v="2844.58"/>
    <n v="0"/>
    <n v="2844.58"/>
    <n v="597.36"/>
    <n v="3441.94"/>
    <s v="Domiciliación"/>
    <x v="2"/>
    <d v="2024-07-18T00:00:00"/>
    <m/>
    <s v="PED-7147"/>
    <m/>
    <n v="5147"/>
  </r>
  <r>
    <s v="FAC-5148"/>
    <s v="A2024"/>
    <x v="104"/>
    <s v="CLI-1051"/>
    <x v="0"/>
    <x v="1"/>
    <s v="EUR"/>
    <n v="898.89"/>
    <n v="0"/>
    <n v="898.89"/>
    <n v="188.77"/>
    <n v="1087.6600000000001"/>
    <s v="Tarjeta"/>
    <x v="0"/>
    <d v="2024-01-26T00:00:00"/>
    <d v="2024-01-27T00:00:00"/>
    <s v="PED-7148"/>
    <m/>
    <n v="5148"/>
  </r>
  <r>
    <s v="FAC-5149"/>
    <s v="B2024"/>
    <x v="125"/>
    <s v="CLI-1081"/>
    <x v="0"/>
    <x v="1"/>
    <s v="EUR"/>
    <n v="2658.84"/>
    <n v="0"/>
    <n v="2658.84"/>
    <n v="558.36"/>
    <n v="3217.2"/>
    <s v="Tarjeta"/>
    <x v="0"/>
    <d v="2024-12-19T00:00:00"/>
    <d v="2024-12-09T00:00:00"/>
    <s v="PED-7149"/>
    <s v="Prioridad alta"/>
    <n v="5149"/>
  </r>
  <r>
    <s v="FAC-5150"/>
    <s v="B2024"/>
    <x v="126"/>
    <s v="CLI-1061"/>
    <x v="2"/>
    <x v="3"/>
    <s v="EUR"/>
    <n v="370.56"/>
    <n v="0"/>
    <n v="370.56"/>
    <n v="77.819999999999993"/>
    <n v="448.38"/>
    <s v="Bizum"/>
    <x v="0"/>
    <d v="2024-03-12T00:00:00"/>
    <d v="2024-02-13T00:00:00"/>
    <s v="PED-7150"/>
    <s v="Prioridad alta"/>
    <n v="5150"/>
  </r>
  <r>
    <s v="FAC-5151"/>
    <s v="ONL2024"/>
    <x v="42"/>
    <s v="CLI-1024"/>
    <x v="3"/>
    <x v="1"/>
    <s v="EUR"/>
    <n v="1727.83"/>
    <n v="34.56"/>
    <n v="1693.27"/>
    <n v="355.59"/>
    <n v="2048.86"/>
    <s v="Domiciliación"/>
    <x v="0"/>
    <d v="2024-07-17T00:00:00"/>
    <d v="2024-07-18T00:00:00"/>
    <s v="PED-7151"/>
    <s v="Cliente habitual"/>
    <n v="5151"/>
  </r>
  <r>
    <s v="FAC-5152"/>
    <s v="B2024"/>
    <x v="127"/>
    <s v="CLI-1029"/>
    <x v="3"/>
    <x v="2"/>
    <s v="EUR"/>
    <n v="4724.6499999999996"/>
    <n v="188.99"/>
    <n v="4535.66"/>
    <n v="952.49"/>
    <n v="5488.15"/>
    <s v="Tarjeta"/>
    <x v="2"/>
    <d v="2024-05-14T00:00:00"/>
    <m/>
    <s v="PED-7152"/>
    <m/>
    <n v="5152"/>
  </r>
  <r>
    <s v="FAC-5153"/>
    <s v="ONL2024"/>
    <x v="128"/>
    <s v="CLI-1104"/>
    <x v="0"/>
    <x v="1"/>
    <s v="EUR"/>
    <n v="6957.67"/>
    <n v="0"/>
    <n v="6957.67"/>
    <n v="1461.11"/>
    <n v="8418.7800000000007"/>
    <s v="Tarjeta"/>
    <x v="0"/>
    <d v="2024-08-09T00:00:00"/>
    <d v="2024-07-28T00:00:00"/>
    <s v="PED-7153"/>
    <s v="Cliente habitual"/>
    <n v="5153"/>
  </r>
  <r>
    <s v="FAC-5154"/>
    <s v="ONL2024"/>
    <x v="129"/>
    <s v="CLI-1111"/>
    <x v="1"/>
    <x v="0"/>
    <s v="EUR"/>
    <n v="2511.6"/>
    <n v="0"/>
    <n v="2511.6"/>
    <n v="527.44000000000005"/>
    <n v="3039.04"/>
    <s v="Bizum"/>
    <x v="0"/>
    <d v="2025-01-31T00:00:00"/>
    <d v="2025-01-31T00:00:00"/>
    <s v="PED-7154"/>
    <m/>
    <n v="5154"/>
  </r>
  <r>
    <s v="FAC-5155"/>
    <s v="ONL2024"/>
    <x v="96"/>
    <s v="CLI-1116"/>
    <x v="0"/>
    <x v="0"/>
    <s v="EUR"/>
    <n v="968.33"/>
    <n v="0"/>
    <n v="968.33"/>
    <n v="203.35"/>
    <n v="1171.68"/>
    <s v="Transferencia"/>
    <x v="3"/>
    <d v="2024-12-03T00:00:00"/>
    <m/>
    <s v="PED-7155"/>
    <m/>
    <n v="5155"/>
  </r>
  <r>
    <s v="FAC-5156"/>
    <s v="A2024"/>
    <x v="76"/>
    <s v="CLI-1104"/>
    <x v="4"/>
    <x v="0"/>
    <s v="EUR"/>
    <n v="3336.88"/>
    <n v="0"/>
    <n v="3336.88"/>
    <n v="700.74"/>
    <n v="4037.62"/>
    <s v="Transferencia"/>
    <x v="0"/>
    <d v="2024-06-02T00:00:00"/>
    <d v="2024-04-30T00:00:00"/>
    <s v="PED-7156"/>
    <s v="Prioridad alta"/>
    <n v="5156"/>
  </r>
  <r>
    <s v="FAC-5157"/>
    <s v="A2024"/>
    <x v="130"/>
    <s v="CLI-1034"/>
    <x v="3"/>
    <x v="2"/>
    <s v="EUR"/>
    <n v="16.73"/>
    <n v="0.67"/>
    <n v="16.059999999999999"/>
    <n v="3.37"/>
    <n v="19.43"/>
    <s v="Transferencia"/>
    <x v="0"/>
    <d v="2024-12-15T00:00:00"/>
    <d v="2024-12-05T00:00:00"/>
    <s v="PED-7157"/>
    <s v="Entrega parcial"/>
    <n v="5157"/>
  </r>
  <r>
    <s v="FAC-5158"/>
    <s v="B2024"/>
    <x v="131"/>
    <s v="CLI-1059"/>
    <x v="2"/>
    <x v="1"/>
    <s v="EUR"/>
    <n v="4797.4799999999996"/>
    <n v="95.95"/>
    <n v="4701.53"/>
    <n v="987.32"/>
    <n v="5688.85"/>
    <s v="Transferencia"/>
    <x v="0"/>
    <d v="2024-10-08T00:00:00"/>
    <d v="2024-09-26T00:00:00"/>
    <s v="PED-7158"/>
    <m/>
    <n v="5158"/>
  </r>
  <r>
    <s v="FAC-5159"/>
    <s v="ONL2024"/>
    <x v="132"/>
    <s v="CLI-1101"/>
    <x v="3"/>
    <x v="3"/>
    <s v="EUR"/>
    <n v="1111.45"/>
    <n v="0"/>
    <n v="1111.45"/>
    <n v="233.4"/>
    <n v="1344.85"/>
    <s v="Bizum"/>
    <x v="0"/>
    <d v="2024-04-06T00:00:00"/>
    <d v="2024-03-28T00:00:00"/>
    <s v="PED-7159"/>
    <s v="Revisar stock"/>
    <n v="5159"/>
  </r>
  <r>
    <s v="FAC-5160"/>
    <s v="B2024"/>
    <x v="133"/>
    <s v="CLI-1023"/>
    <x v="3"/>
    <x v="1"/>
    <s v="EUR"/>
    <n v="265.73"/>
    <n v="0"/>
    <n v="265.73"/>
    <n v="55.8"/>
    <n v="321.52999999999997"/>
    <s v="Tarjeta"/>
    <x v="0"/>
    <d v="2024-03-05T00:00:00"/>
    <d v="2024-01-22T00:00:00"/>
    <s v="PED-7160"/>
    <s v="Cliente habitual"/>
    <n v="5160"/>
  </r>
  <r>
    <s v="FAC-5161"/>
    <s v="B2024"/>
    <x v="87"/>
    <s v="CLI-1031"/>
    <x v="2"/>
    <x v="1"/>
    <s v="EUR"/>
    <n v="897.11"/>
    <n v="0"/>
    <n v="897.11"/>
    <n v="188.39"/>
    <n v="1085.5"/>
    <s v="Domiciliación"/>
    <x v="1"/>
    <d v="2024-12-19T00:00:00"/>
    <m/>
    <s v="PED-7161"/>
    <s v="Entrega parcial"/>
    <n v="5161"/>
  </r>
  <r>
    <s v="FAC-5162"/>
    <s v="B2024"/>
    <x v="134"/>
    <s v="CLI-1036"/>
    <x v="1"/>
    <x v="2"/>
    <s v="EUR"/>
    <n v="167.56"/>
    <n v="0"/>
    <n v="167.56"/>
    <n v="35.19"/>
    <n v="202.75"/>
    <s v="Tarjeta"/>
    <x v="0"/>
    <d v="2024-07-23T00:00:00"/>
    <d v="2024-06-28T00:00:00"/>
    <s v="PED-7162"/>
    <s v="Entrega parcial"/>
    <n v="5162"/>
  </r>
  <r>
    <s v="FAC-5163"/>
    <s v="ONL2024"/>
    <x v="15"/>
    <s v="CLI-1078"/>
    <x v="5"/>
    <x v="2"/>
    <s v="EUR"/>
    <n v="223.34"/>
    <n v="0"/>
    <n v="223.34"/>
    <n v="46.9"/>
    <n v="270.24"/>
    <s v="Tarjeta"/>
    <x v="0"/>
    <d v="2024-09-15T00:00:00"/>
    <d v="2024-09-01T00:00:00"/>
    <s v="PED-7163"/>
    <s v="Revisar stock"/>
    <n v="5163"/>
  </r>
  <r>
    <s v="FAC-5164"/>
    <s v="B2024"/>
    <x v="135"/>
    <s v="CLI-1066"/>
    <x v="4"/>
    <x v="2"/>
    <s v="EUR"/>
    <n v="5316.22"/>
    <n v="0"/>
    <n v="5316.22"/>
    <n v="1116.4100000000001"/>
    <n v="6432.63"/>
    <s v="Domiciliación"/>
    <x v="2"/>
    <d v="2024-03-14T00:00:00"/>
    <m/>
    <s v="PED-7164"/>
    <m/>
    <n v="5164"/>
  </r>
  <r>
    <s v="FAC-5165"/>
    <s v="ONL2024"/>
    <x v="70"/>
    <s v="CLI-1004"/>
    <x v="4"/>
    <x v="0"/>
    <s v="EUR"/>
    <n v="681.91"/>
    <n v="27.28"/>
    <n v="654.63"/>
    <n v="137.47"/>
    <n v="792.1"/>
    <s v="Tarjeta"/>
    <x v="2"/>
    <d v="2024-11-02T00:00:00"/>
    <m/>
    <s v="PED-7165"/>
    <m/>
    <n v="5165"/>
  </r>
  <r>
    <s v="FAC-5166"/>
    <s v="B2024"/>
    <x v="104"/>
    <s v="CLI-1118"/>
    <x v="3"/>
    <x v="0"/>
    <s v="EUR"/>
    <n v="3176.15"/>
    <n v="63.52"/>
    <n v="3112.63"/>
    <n v="653.65"/>
    <n v="3766.28"/>
    <s v="Domiciliación"/>
    <x v="0"/>
    <d v="2024-03-11T00:00:00"/>
    <d v="2024-02-27T00:00:00"/>
    <s v="PED-7166"/>
    <s v="Cliente habitual"/>
    <n v="5166"/>
  </r>
  <r>
    <s v="FAC-5167"/>
    <s v="ONL2024"/>
    <x v="136"/>
    <s v="CLI-1088"/>
    <x v="2"/>
    <x v="0"/>
    <s v="EUR"/>
    <n v="2659.54"/>
    <n v="53.19"/>
    <n v="2606.35"/>
    <n v="547.33000000000004"/>
    <n v="3153.68"/>
    <s v="Domiciliación"/>
    <x v="0"/>
    <d v="2024-04-18T00:00:00"/>
    <d v="2024-03-15T00:00:00"/>
    <s v="PED-7167"/>
    <s v="Cliente habitual"/>
    <n v="5167"/>
  </r>
  <r>
    <s v="FAC-5168"/>
    <s v="ONL2024"/>
    <x v="19"/>
    <s v="CLI-1045"/>
    <x v="3"/>
    <x v="0"/>
    <s v="EUR"/>
    <n v="846.23"/>
    <n v="0"/>
    <n v="846.23"/>
    <n v="177.71"/>
    <n v="1023.94"/>
    <s v="Domiciliación"/>
    <x v="2"/>
    <d v="2024-10-09T00:00:00"/>
    <m/>
    <s v="PED-7168"/>
    <s v="Entrega parcial"/>
    <n v="5168"/>
  </r>
  <r>
    <s v="FAC-5169"/>
    <s v="A2024"/>
    <x v="137"/>
    <s v="CLI-1007"/>
    <x v="4"/>
    <x v="0"/>
    <s v="EUR"/>
    <n v="757.22"/>
    <n v="0"/>
    <n v="757.22"/>
    <n v="159.02000000000001"/>
    <n v="916.24"/>
    <s v="Tarjeta"/>
    <x v="2"/>
    <d v="2024-07-31T00:00:00"/>
    <m/>
    <s v="PED-7169"/>
    <s v="Entrega parcial"/>
    <n v="5169"/>
  </r>
  <r>
    <s v="FAC-5170"/>
    <s v="ONL2024"/>
    <x v="138"/>
    <s v="CLI-1066"/>
    <x v="2"/>
    <x v="2"/>
    <s v="EUR"/>
    <n v="661.44"/>
    <n v="13.23"/>
    <n v="648.21"/>
    <n v="136.12"/>
    <n v="784.33"/>
    <s v="Bizum"/>
    <x v="1"/>
    <d v="2024-08-12T00:00:00"/>
    <m/>
    <s v="PED-7170"/>
    <s v="Revisar stock"/>
    <n v="5170"/>
  </r>
  <r>
    <s v="FAC-5171"/>
    <s v="A2024"/>
    <x v="7"/>
    <s v="CLI-1033"/>
    <x v="0"/>
    <x v="3"/>
    <s v="EUR"/>
    <n v="5422.47"/>
    <n v="0"/>
    <n v="5422.47"/>
    <n v="1138.72"/>
    <n v="6561.19"/>
    <s v="Domiciliación"/>
    <x v="0"/>
    <d v="2024-06-08T00:00:00"/>
    <d v="2024-05-16T00:00:00"/>
    <s v="PED-7171"/>
    <s v="Cliente habitual"/>
    <n v="5171"/>
  </r>
  <r>
    <s v="FAC-5172"/>
    <s v="B2024"/>
    <x v="85"/>
    <s v="CLI-1060"/>
    <x v="3"/>
    <x v="1"/>
    <s v="EUR"/>
    <n v="2287.5700000000002"/>
    <n v="45.75"/>
    <n v="2241.8200000000002"/>
    <n v="470.78"/>
    <n v="2712.6"/>
    <s v="Transferencia"/>
    <x v="0"/>
    <d v="2024-05-21T00:00:00"/>
    <d v="2024-05-08T00:00:00"/>
    <s v="PED-7172"/>
    <s v="Prioridad alta"/>
    <n v="5172"/>
  </r>
  <r>
    <s v="FAC-5173"/>
    <s v="ONL2024"/>
    <x v="139"/>
    <s v="CLI-1037"/>
    <x v="3"/>
    <x v="2"/>
    <s v="EUR"/>
    <n v="5536.47"/>
    <n v="110.73"/>
    <n v="5425.74"/>
    <n v="1139.4100000000001"/>
    <n v="6565.15"/>
    <s v="Bizum"/>
    <x v="0"/>
    <d v="2024-12-07T00:00:00"/>
    <d v="2024-11-27T00:00:00"/>
    <s v="PED-7173"/>
    <s v="Entrega parcial"/>
    <n v="5173"/>
  </r>
  <r>
    <s v="FAC-5174"/>
    <s v="B2024"/>
    <x v="140"/>
    <s v="CLI-1084"/>
    <x v="5"/>
    <x v="3"/>
    <s v="EUR"/>
    <n v="300.64999999999998"/>
    <n v="12.03"/>
    <n v="288.62"/>
    <n v="60.61"/>
    <n v="349.23"/>
    <s v="Tarjeta"/>
    <x v="0"/>
    <d v="2024-05-28T00:00:00"/>
    <d v="2024-05-14T00:00:00"/>
    <s v="PED-7174"/>
    <s v="Revisar stock"/>
    <n v="5174"/>
  </r>
  <r>
    <s v="FAC-5175"/>
    <s v="B2024"/>
    <x v="125"/>
    <s v="CLI-1041"/>
    <x v="5"/>
    <x v="0"/>
    <s v="EUR"/>
    <n v="2659.23"/>
    <n v="53.18"/>
    <n v="2606.0500000000002"/>
    <n v="547.27"/>
    <n v="3153.32"/>
    <s v="Transferencia"/>
    <x v="2"/>
    <d v="2025-01-03T00:00:00"/>
    <m/>
    <s v="PED-7175"/>
    <s v="Entrega parcial"/>
    <n v="5175"/>
  </r>
  <r>
    <s v="FAC-5176"/>
    <s v="B2024"/>
    <x v="141"/>
    <s v="CLI-1050"/>
    <x v="5"/>
    <x v="2"/>
    <s v="EUR"/>
    <n v="1800.46"/>
    <n v="36.01"/>
    <n v="1764.45"/>
    <n v="370.53"/>
    <n v="2134.98"/>
    <s v="Tarjeta"/>
    <x v="0"/>
    <d v="2024-08-10T00:00:00"/>
    <d v="2024-08-10T00:00:00"/>
    <s v="PED-7176"/>
    <s v="Prioridad alta"/>
    <n v="5176"/>
  </r>
  <r>
    <s v="FAC-5177"/>
    <s v="B2024"/>
    <x v="142"/>
    <s v="CLI-1039"/>
    <x v="4"/>
    <x v="0"/>
    <s v="EUR"/>
    <n v="2770.2"/>
    <n v="110.81"/>
    <n v="2659.39"/>
    <n v="558.47"/>
    <n v="3217.86"/>
    <s v="Domiciliación"/>
    <x v="0"/>
    <d v="2024-10-01T00:00:00"/>
    <d v="2024-09-24T00:00:00"/>
    <s v="PED-7177"/>
    <s v="Prioridad alta"/>
    <n v="5177"/>
  </r>
  <r>
    <s v="FAC-5178"/>
    <s v="ONL2024"/>
    <x v="143"/>
    <s v="CLI-1088"/>
    <x v="3"/>
    <x v="2"/>
    <s v="EUR"/>
    <n v="641.09"/>
    <n v="0"/>
    <n v="641.09"/>
    <n v="134.63"/>
    <n v="775.72"/>
    <s v="Tarjeta"/>
    <x v="0"/>
    <d v="2024-05-03T00:00:00"/>
    <d v="2024-04-16T00:00:00"/>
    <s v="PED-7178"/>
    <s v="Entrega parcial"/>
    <n v="5178"/>
  </r>
  <r>
    <s v="FAC-5179"/>
    <s v="B2024"/>
    <x v="140"/>
    <s v="CLI-1075"/>
    <x v="3"/>
    <x v="1"/>
    <s v="EUR"/>
    <n v="3596.81"/>
    <n v="0"/>
    <n v="3596.81"/>
    <n v="755.33"/>
    <n v="4352.1400000000003"/>
    <s v="Transferencia"/>
    <x v="0"/>
    <d v="2024-07-12T00:00:00"/>
    <d v="2024-06-19T00:00:00"/>
    <s v="PED-7179"/>
    <s v="Revisar stock"/>
    <n v="5179"/>
  </r>
  <r>
    <s v="FAC-5180"/>
    <s v="A2024"/>
    <x v="144"/>
    <s v="CLI-1114"/>
    <x v="4"/>
    <x v="2"/>
    <s v="EUR"/>
    <n v="482.19"/>
    <n v="0"/>
    <n v="482.19"/>
    <n v="101.26"/>
    <n v="583.45000000000005"/>
    <s v="Bizum"/>
    <x v="0"/>
    <d v="2024-10-13T00:00:00"/>
    <d v="2024-09-01T00:00:00"/>
    <s v="PED-7180"/>
    <m/>
    <n v="5180"/>
  </r>
  <r>
    <s v="FAC-5181"/>
    <s v="A2024"/>
    <x v="145"/>
    <s v="CLI-1044"/>
    <x v="1"/>
    <x v="1"/>
    <s v="EUR"/>
    <n v="495.63"/>
    <n v="0"/>
    <n v="495.63"/>
    <n v="104.08"/>
    <n v="599.71"/>
    <s v="Tarjeta"/>
    <x v="0"/>
    <d v="2024-04-27T00:00:00"/>
    <d v="2024-04-14T00:00:00"/>
    <s v="PED-7181"/>
    <s v="Cliente habitual"/>
    <n v="5181"/>
  </r>
  <r>
    <s v="FAC-5182"/>
    <s v="B2024"/>
    <x v="146"/>
    <s v="CLI-1023"/>
    <x v="3"/>
    <x v="2"/>
    <s v="EUR"/>
    <n v="2169.64"/>
    <n v="0"/>
    <n v="2169.64"/>
    <n v="455.62"/>
    <n v="2625.26"/>
    <s v="Transferencia"/>
    <x v="0"/>
    <d v="2024-12-04T00:00:00"/>
    <d v="2024-11-24T00:00:00"/>
    <s v="PED-7182"/>
    <s v="Revisar stock"/>
    <n v="5182"/>
  </r>
  <r>
    <s v="FAC-5183"/>
    <s v="A2024"/>
    <x v="61"/>
    <s v="CLI-1101"/>
    <x v="2"/>
    <x v="0"/>
    <s v="EUR"/>
    <n v="3162.05"/>
    <n v="0"/>
    <n v="3162.05"/>
    <n v="664.03"/>
    <n v="3826.08"/>
    <s v="Bizum"/>
    <x v="2"/>
    <d v="2024-10-22T00:00:00"/>
    <m/>
    <s v="PED-7183"/>
    <s v="Cliente habitual"/>
    <n v="5183"/>
  </r>
  <r>
    <s v="FAC-5184"/>
    <s v="B2024"/>
    <x v="64"/>
    <s v="CLI-1001"/>
    <x v="2"/>
    <x v="0"/>
    <s v="EUR"/>
    <n v="850.18"/>
    <n v="0"/>
    <n v="850.18"/>
    <n v="178.54"/>
    <n v="1028.72"/>
    <s v="Domiciliación"/>
    <x v="3"/>
    <d v="2024-08-14T00:00:00"/>
    <m/>
    <s v="PED-7184"/>
    <s v="Revisar stock"/>
    <n v="5184"/>
  </r>
  <r>
    <s v="FAC-5185"/>
    <s v="A2024"/>
    <x v="147"/>
    <s v="CLI-1087"/>
    <x v="2"/>
    <x v="0"/>
    <s v="EUR"/>
    <n v="2933.93"/>
    <n v="0"/>
    <n v="2933.93"/>
    <n v="616.13"/>
    <n v="3550.06"/>
    <s v="Tarjeta"/>
    <x v="2"/>
    <d v="2024-02-09T00:00:00"/>
    <m/>
    <s v="PED-7185"/>
    <s v="Entrega parcial"/>
    <n v="5185"/>
  </r>
  <r>
    <s v="FAC-5186"/>
    <s v="A2024"/>
    <x v="40"/>
    <s v="CLI-1050"/>
    <x v="0"/>
    <x v="3"/>
    <s v="EUR"/>
    <n v="2788.56"/>
    <n v="111.54"/>
    <n v="2677.02"/>
    <n v="562.16999999999996"/>
    <n v="3239.19"/>
    <s v="Tarjeta"/>
    <x v="0"/>
    <d v="2024-02-22T00:00:00"/>
    <d v="2024-02-23T00:00:00"/>
    <s v="PED-7186"/>
    <s v="Entrega parcial"/>
    <n v="5186"/>
  </r>
  <r>
    <s v="FAC-5187"/>
    <s v="B2024"/>
    <x v="131"/>
    <s v="CLI-1077"/>
    <x v="0"/>
    <x v="3"/>
    <s v="EUR"/>
    <n v="1304.71"/>
    <n v="0"/>
    <n v="1304.71"/>
    <n v="273.99"/>
    <n v="1578.7"/>
    <s v="Bizum"/>
    <x v="1"/>
    <d v="2024-10-08T00:00:00"/>
    <m/>
    <s v="PED-7187"/>
    <s v="Entrega parcial"/>
    <n v="5187"/>
  </r>
  <r>
    <s v="FAC-5188"/>
    <s v="B2024"/>
    <x v="148"/>
    <s v="CLI-1097"/>
    <x v="4"/>
    <x v="0"/>
    <s v="EUR"/>
    <n v="2625"/>
    <n v="105"/>
    <n v="2520"/>
    <n v="529.20000000000005"/>
    <n v="3049.2"/>
    <s v="Bizum"/>
    <x v="0"/>
    <d v="2024-07-17T00:00:00"/>
    <d v="2024-07-06T00:00:00"/>
    <s v="PED-7188"/>
    <m/>
    <n v="5188"/>
  </r>
  <r>
    <s v="FAC-5189"/>
    <s v="ONL2024"/>
    <x v="149"/>
    <s v="CLI-1076"/>
    <x v="0"/>
    <x v="0"/>
    <s v="EUR"/>
    <n v="1989.04"/>
    <n v="0"/>
    <n v="1989.04"/>
    <n v="417.7"/>
    <n v="2406.7399999999998"/>
    <s v="Transferencia"/>
    <x v="0"/>
    <d v="2024-01-12T00:00:00"/>
    <d v="2024-01-13T00:00:00"/>
    <s v="PED-7189"/>
    <s v="Prioridad alta"/>
    <n v="5189"/>
  </r>
  <r>
    <s v="FAC-5190"/>
    <s v="B2024"/>
    <x v="150"/>
    <s v="CLI-1080"/>
    <x v="2"/>
    <x v="2"/>
    <s v="EUR"/>
    <n v="3676.17"/>
    <n v="147.05000000000001"/>
    <n v="3529.12"/>
    <n v="741.12"/>
    <n v="4270.24"/>
    <s v="Transferencia"/>
    <x v="2"/>
    <d v="2024-09-30T00:00:00"/>
    <m/>
    <s v="PED-7190"/>
    <m/>
    <n v="5190"/>
  </r>
  <r>
    <s v="FAC-5191"/>
    <s v="ONL2024"/>
    <x v="151"/>
    <s v="CLI-1054"/>
    <x v="1"/>
    <x v="1"/>
    <s v="EUR"/>
    <n v="1496.03"/>
    <n v="0"/>
    <n v="1496.03"/>
    <n v="314.17"/>
    <n v="1810.2"/>
    <s v="Transferencia"/>
    <x v="0"/>
    <d v="2024-04-14T00:00:00"/>
    <d v="2024-04-13T00:00:00"/>
    <s v="PED-7191"/>
    <m/>
    <n v="5191"/>
  </r>
  <r>
    <s v="FAC-5192"/>
    <s v="A2024"/>
    <x v="82"/>
    <s v="CLI-1088"/>
    <x v="5"/>
    <x v="2"/>
    <s v="EUR"/>
    <n v="489.91"/>
    <n v="19.600000000000001"/>
    <n v="470.31"/>
    <n v="98.77"/>
    <n v="569.08000000000004"/>
    <s v="Domiciliación"/>
    <x v="0"/>
    <d v="2024-12-21T00:00:00"/>
    <d v="2024-12-22T00:00:00"/>
    <s v="PED-7192"/>
    <s v="Revisar stock"/>
    <n v="5192"/>
  </r>
  <r>
    <s v="FAC-5193"/>
    <s v="ONL2024"/>
    <x v="152"/>
    <s v="CLI-1018"/>
    <x v="1"/>
    <x v="2"/>
    <s v="EUR"/>
    <n v="59.04"/>
    <n v="2.36"/>
    <n v="56.68"/>
    <n v="11.9"/>
    <n v="68.58"/>
    <s v="Transferencia"/>
    <x v="0"/>
    <d v="2024-12-24T00:00:00"/>
    <d v="2024-12-25T00:00:00"/>
    <s v="PED-7193"/>
    <m/>
    <n v="5193"/>
  </r>
  <r>
    <s v="FAC-5194"/>
    <s v="ONL2024"/>
    <x v="145"/>
    <s v="CLI-1100"/>
    <x v="3"/>
    <x v="0"/>
    <s v="EUR"/>
    <n v="5768.29"/>
    <n v="115.37"/>
    <n v="5652.92"/>
    <n v="1187.1099999999999"/>
    <n v="6840.03"/>
    <s v="Domiciliación"/>
    <x v="2"/>
    <d v="2024-05-12T00:00:00"/>
    <m/>
    <s v="PED-7194"/>
    <m/>
    <n v="5194"/>
  </r>
  <r>
    <s v="FAC-5195"/>
    <s v="A2024"/>
    <x v="153"/>
    <s v="CLI-1064"/>
    <x v="4"/>
    <x v="1"/>
    <s v="EUR"/>
    <n v="920.06"/>
    <n v="0"/>
    <n v="920.06"/>
    <n v="193.21"/>
    <n v="1113.27"/>
    <s v="Domiciliación"/>
    <x v="0"/>
    <d v="2024-10-07T00:00:00"/>
    <d v="2024-10-07T00:00:00"/>
    <s v="PED-7195"/>
    <m/>
    <n v="5195"/>
  </r>
  <r>
    <s v="FAC-5196"/>
    <s v="ONL2024"/>
    <x v="154"/>
    <s v="CLI-1064"/>
    <x v="4"/>
    <x v="2"/>
    <s v="EUR"/>
    <n v="156.41"/>
    <n v="6.26"/>
    <n v="150.15"/>
    <n v="31.53"/>
    <n v="181.68"/>
    <s v="Transferencia"/>
    <x v="2"/>
    <d v="2024-12-08T00:00:00"/>
    <m/>
    <s v="PED-7196"/>
    <s v="Entrega parcial"/>
    <n v="5196"/>
  </r>
  <r>
    <s v="FAC-5197"/>
    <s v="ONL2024"/>
    <x v="155"/>
    <s v="CLI-1059"/>
    <x v="3"/>
    <x v="3"/>
    <s v="EUR"/>
    <n v="1325.27"/>
    <n v="0"/>
    <n v="1325.27"/>
    <n v="278.31"/>
    <n v="1603.58"/>
    <s v="Bizum"/>
    <x v="0"/>
    <d v="2024-05-13T00:00:00"/>
    <d v="2024-04-29T00:00:00"/>
    <s v="PED-7197"/>
    <s v="Entrega parcial"/>
    <n v="5197"/>
  </r>
  <r>
    <s v="FAC-5198"/>
    <s v="B2024"/>
    <x v="35"/>
    <s v="CLI-1041"/>
    <x v="1"/>
    <x v="2"/>
    <s v="EUR"/>
    <n v="124.64"/>
    <n v="2.4900000000000002"/>
    <n v="122.15"/>
    <n v="25.65"/>
    <n v="147.80000000000001"/>
    <s v="Transferencia"/>
    <x v="1"/>
    <d v="2024-12-12T00:00:00"/>
    <m/>
    <s v="PED-7198"/>
    <m/>
    <n v="5198"/>
  </r>
  <r>
    <s v="FAC-5199"/>
    <s v="A2024"/>
    <x v="156"/>
    <s v="CLI-1083"/>
    <x v="4"/>
    <x v="3"/>
    <s v="EUR"/>
    <n v="842.59"/>
    <n v="0"/>
    <n v="842.59"/>
    <n v="176.94"/>
    <n v="1019.53"/>
    <s v="Domiciliación"/>
    <x v="1"/>
    <d v="2025-02-03T00:00:00"/>
    <m/>
    <s v="PED-7199"/>
    <s v="Entrega parcial"/>
    <n v="5199"/>
  </r>
  <r>
    <s v="FAC-5200"/>
    <s v="ONL2024"/>
    <x v="157"/>
    <s v="CLI-1048"/>
    <x v="3"/>
    <x v="0"/>
    <s v="EUR"/>
    <n v="7228.95"/>
    <n v="289.16000000000003"/>
    <n v="6939.79"/>
    <n v="1457.36"/>
    <n v="8397.15"/>
    <s v="Transferencia"/>
    <x v="0"/>
    <d v="2024-04-02T00:00:00"/>
    <d v="2024-03-05T00:00:00"/>
    <s v="PED-7200"/>
    <s v="Cliente habitual"/>
    <n v="5200"/>
  </r>
  <r>
    <s v="FAC-5201"/>
    <s v="ONL2024"/>
    <x v="81"/>
    <s v="CLI-1103"/>
    <x v="1"/>
    <x v="0"/>
    <s v="EUR"/>
    <n v="8540.2000000000007"/>
    <n v="0"/>
    <n v="8540.2000000000007"/>
    <n v="1793.44"/>
    <n v="10333.64"/>
    <s v="Transferencia"/>
    <x v="0"/>
    <d v="2024-09-01T00:00:00"/>
    <d v="2024-09-01T00:00:00"/>
    <s v="PED-7201"/>
    <m/>
    <n v="5201"/>
  </r>
  <r>
    <s v="FAC-5202"/>
    <s v="B2024"/>
    <x v="158"/>
    <s v="CLI-1062"/>
    <x v="0"/>
    <x v="1"/>
    <s v="EUR"/>
    <n v="415.67"/>
    <n v="0"/>
    <n v="415.67"/>
    <n v="87.29"/>
    <n v="502.96"/>
    <s v="Tarjeta"/>
    <x v="0"/>
    <d v="2024-11-28T00:00:00"/>
    <d v="2024-11-17T00:00:00"/>
    <s v="PED-7202"/>
    <m/>
    <n v="5202"/>
  </r>
  <r>
    <s v="FAC-5203"/>
    <s v="ONL2024"/>
    <x v="159"/>
    <s v="CLI-1062"/>
    <x v="1"/>
    <x v="2"/>
    <s v="EUR"/>
    <n v="784.95"/>
    <n v="31.4"/>
    <n v="753.55"/>
    <n v="158.25"/>
    <n v="911.8"/>
    <s v="Bizum"/>
    <x v="0"/>
    <d v="2024-03-07T00:00:00"/>
    <d v="2024-03-08T00:00:00"/>
    <s v="PED-7203"/>
    <s v="Prioridad alta"/>
    <n v="5203"/>
  </r>
  <r>
    <s v="FAC-5204"/>
    <s v="B2024"/>
    <x v="160"/>
    <s v="CLI-1091"/>
    <x v="5"/>
    <x v="0"/>
    <s v="EUR"/>
    <n v="1075.3699999999999"/>
    <n v="43.01"/>
    <n v="1032.3599999999999"/>
    <n v="216.8"/>
    <n v="1249.1600000000001"/>
    <s v="Domiciliación"/>
    <x v="0"/>
    <d v="2024-03-07T00:00:00"/>
    <d v="2024-01-13T00:00:00"/>
    <s v="PED-7204"/>
    <s v="Cliente habitual"/>
    <n v="5204"/>
  </r>
  <r>
    <s v="FAC-5205"/>
    <s v="ONL2024"/>
    <x v="161"/>
    <s v="CLI-1062"/>
    <x v="3"/>
    <x v="1"/>
    <s v="EUR"/>
    <n v="6468.14"/>
    <n v="0"/>
    <n v="6468.14"/>
    <n v="1358.31"/>
    <n v="7826.45"/>
    <s v="Tarjeta"/>
    <x v="2"/>
    <d v="2024-07-06T00:00:00"/>
    <m/>
    <s v="PED-7205"/>
    <s v="Revisar stock"/>
    <n v="5205"/>
  </r>
  <r>
    <s v="FAC-5206"/>
    <s v="A2024"/>
    <x v="162"/>
    <s v="CLI-1083"/>
    <x v="4"/>
    <x v="1"/>
    <s v="EUR"/>
    <n v="1979.97"/>
    <n v="79.2"/>
    <n v="1900.77"/>
    <n v="399.16"/>
    <n v="2299.9299999999998"/>
    <s v="Bizum"/>
    <x v="1"/>
    <d v="2024-01-06T00:00:00"/>
    <m/>
    <s v="PED-7206"/>
    <s v="Cliente habitual"/>
    <n v="5206"/>
  </r>
  <r>
    <s v="FAC-5207"/>
    <s v="B2024"/>
    <x v="163"/>
    <s v="CLI-1043"/>
    <x v="3"/>
    <x v="2"/>
    <s v="EUR"/>
    <n v="3323.97"/>
    <n v="66.48"/>
    <n v="3257.49"/>
    <n v="684.07"/>
    <n v="3941.56"/>
    <s v="Tarjeta"/>
    <x v="0"/>
    <d v="2024-06-17T00:00:00"/>
    <d v="2024-05-28T00:00:00"/>
    <s v="PED-7207"/>
    <m/>
    <n v="5207"/>
  </r>
  <r>
    <s v="FAC-5208"/>
    <s v="A2024"/>
    <x v="164"/>
    <s v="CLI-1057"/>
    <x v="0"/>
    <x v="1"/>
    <s v="EUR"/>
    <n v="488.47"/>
    <n v="0"/>
    <n v="488.47"/>
    <n v="102.58"/>
    <n v="591.04999999999995"/>
    <s v="Transferencia"/>
    <x v="1"/>
    <d v="2024-10-07T00:00:00"/>
    <m/>
    <s v="PED-7208"/>
    <s v="Entrega parcial"/>
    <n v="5208"/>
  </r>
  <r>
    <s v="FAC-5209"/>
    <s v="A2024"/>
    <x v="165"/>
    <s v="CLI-1096"/>
    <x v="5"/>
    <x v="2"/>
    <s v="EUR"/>
    <n v="4815.09"/>
    <n v="0"/>
    <n v="4815.09"/>
    <n v="1011.17"/>
    <n v="5826.26"/>
    <s v="Transferencia"/>
    <x v="0"/>
    <d v="2024-09-11T00:00:00"/>
    <d v="2024-09-11T00:00:00"/>
    <s v="PED-7209"/>
    <m/>
    <n v="5209"/>
  </r>
  <r>
    <s v="FAC-5210"/>
    <s v="ONL2024"/>
    <x v="166"/>
    <s v="CLI-1082"/>
    <x v="3"/>
    <x v="0"/>
    <s v="EUR"/>
    <n v="31.81"/>
    <n v="0"/>
    <n v="31.81"/>
    <n v="6.68"/>
    <n v="38.49"/>
    <s v="Bizum"/>
    <x v="3"/>
    <d v="2024-12-12T00:00:00"/>
    <m/>
    <s v="PED-7210"/>
    <m/>
    <n v="5210"/>
  </r>
  <r>
    <s v="FAC-5211"/>
    <s v="A2024"/>
    <x v="167"/>
    <s v="CLI-1043"/>
    <x v="0"/>
    <x v="1"/>
    <s v="EUR"/>
    <n v="4599.09"/>
    <n v="0"/>
    <n v="4599.09"/>
    <n v="965.81"/>
    <n v="5564.9"/>
    <s v="Domiciliación"/>
    <x v="2"/>
    <d v="2024-08-20T00:00:00"/>
    <m/>
    <s v="PED-7211"/>
    <m/>
    <n v="5211"/>
  </r>
  <r>
    <s v="FAC-5212"/>
    <s v="ONL2024"/>
    <x v="168"/>
    <s v="CLI-1001"/>
    <x v="3"/>
    <x v="3"/>
    <s v="EUR"/>
    <n v="3157.22"/>
    <n v="0"/>
    <n v="3157.22"/>
    <n v="663.02"/>
    <n v="3820.24"/>
    <s v="Domiciliación"/>
    <x v="0"/>
    <d v="2024-05-23T00:00:00"/>
    <d v="2024-05-15T00:00:00"/>
    <s v="PED-7212"/>
    <m/>
    <n v="5212"/>
  </r>
  <r>
    <s v="FAC-5213"/>
    <s v="A2024"/>
    <x v="84"/>
    <s v="CLI-1064"/>
    <x v="4"/>
    <x v="1"/>
    <s v="EUR"/>
    <n v="2811.46"/>
    <n v="0"/>
    <n v="2811.46"/>
    <n v="590.41"/>
    <n v="3401.87"/>
    <s v="Transferencia"/>
    <x v="0"/>
    <d v="2024-04-09T00:00:00"/>
    <d v="2024-03-31T00:00:00"/>
    <s v="PED-7213"/>
    <m/>
    <n v="5213"/>
  </r>
  <r>
    <s v="FAC-5214"/>
    <s v="B2024"/>
    <x v="169"/>
    <s v="CLI-1059"/>
    <x v="4"/>
    <x v="3"/>
    <s v="EUR"/>
    <n v="319.75"/>
    <n v="0"/>
    <n v="319.75"/>
    <n v="67.150000000000006"/>
    <n v="386.9"/>
    <s v="Transferencia"/>
    <x v="2"/>
    <d v="2024-04-20T00:00:00"/>
    <m/>
    <s v="PED-7214"/>
    <s v="Prioridad alta"/>
    <n v="5214"/>
  </r>
  <r>
    <s v="FAC-5215"/>
    <s v="ONL2024"/>
    <x v="170"/>
    <s v="CLI-1016"/>
    <x v="1"/>
    <x v="1"/>
    <s v="EUR"/>
    <n v="1115.8699999999999"/>
    <n v="22.32"/>
    <n v="1093.55"/>
    <n v="229.65"/>
    <n v="1323.2"/>
    <s v="Tarjeta"/>
    <x v="3"/>
    <d v="2024-10-28T00:00:00"/>
    <m/>
    <s v="PED-7215"/>
    <s v="Revisar stock"/>
    <n v="5215"/>
  </r>
  <r>
    <s v="FAC-5216"/>
    <s v="ONL2024"/>
    <x v="171"/>
    <s v="CLI-1071"/>
    <x v="1"/>
    <x v="1"/>
    <s v="EUR"/>
    <n v="3762.36"/>
    <n v="0"/>
    <n v="3762.36"/>
    <n v="790.1"/>
    <n v="4552.46"/>
    <s v="Tarjeta"/>
    <x v="2"/>
    <d v="2024-02-09T00:00:00"/>
    <m/>
    <s v="PED-7216"/>
    <s v="Prioridad alta"/>
    <n v="5216"/>
  </r>
  <r>
    <s v="FAC-5217"/>
    <s v="A2024"/>
    <x v="172"/>
    <s v="CLI-1050"/>
    <x v="5"/>
    <x v="3"/>
    <s v="EUR"/>
    <n v="81.11"/>
    <n v="0"/>
    <n v="81.11"/>
    <n v="17.03"/>
    <n v="98.14"/>
    <s v="Bizum"/>
    <x v="0"/>
    <d v="2024-04-23T00:00:00"/>
    <d v="2024-04-21T00:00:00"/>
    <s v="PED-7217"/>
    <s v="Prioridad alta"/>
    <n v="5217"/>
  </r>
  <r>
    <s v="FAC-5218"/>
    <s v="A2024"/>
    <x v="12"/>
    <s v="CLI-1051"/>
    <x v="3"/>
    <x v="3"/>
    <s v="EUR"/>
    <n v="2072.91"/>
    <n v="0"/>
    <n v="2072.91"/>
    <n v="435.31"/>
    <n v="2508.2199999999998"/>
    <s v="Bizum"/>
    <x v="2"/>
    <d v="2024-06-04T00:00:00"/>
    <m/>
    <s v="PED-7218"/>
    <s v="Cliente habitual"/>
    <n v="5218"/>
  </r>
  <r>
    <s v="FAC-5219"/>
    <s v="ONL2024"/>
    <x v="152"/>
    <s v="CLI-1114"/>
    <x v="5"/>
    <x v="3"/>
    <s v="EUR"/>
    <n v="1605.05"/>
    <n v="0"/>
    <n v="1605.05"/>
    <n v="337.06"/>
    <n v="1942.11"/>
    <s v="Domiciliación"/>
    <x v="2"/>
    <d v="2025-02-22T00:00:00"/>
    <m/>
    <s v="PED-7219"/>
    <s v="Prioridad alta"/>
    <n v="5219"/>
  </r>
  <r>
    <s v="FAC-5220"/>
    <s v="A2024"/>
    <x v="145"/>
    <s v="CLI-1027"/>
    <x v="0"/>
    <x v="3"/>
    <s v="EUR"/>
    <n v="1042.73"/>
    <n v="0"/>
    <n v="1042.73"/>
    <n v="218.97"/>
    <n v="1261.7"/>
    <s v="Domiciliación"/>
    <x v="1"/>
    <d v="2024-04-27T00:00:00"/>
    <m/>
    <s v="PED-7220"/>
    <s v="Prioridad alta"/>
    <n v="5220"/>
  </r>
  <r>
    <s v="FAC-5221"/>
    <s v="ONL2024"/>
    <x v="173"/>
    <s v="CLI-1065"/>
    <x v="0"/>
    <x v="3"/>
    <s v="EUR"/>
    <n v="5242.29"/>
    <n v="209.69"/>
    <n v="5032.6000000000004"/>
    <n v="1056.8499999999999"/>
    <n v="6089.45"/>
    <s v="Transferencia"/>
    <x v="2"/>
    <d v="2024-05-31T00:00:00"/>
    <m/>
    <s v="PED-7221"/>
    <s v="Cliente habitual"/>
    <n v="5221"/>
  </r>
  <r>
    <s v="FAC-5222"/>
    <s v="ONL2024"/>
    <x v="96"/>
    <s v="CLI-1086"/>
    <x v="5"/>
    <x v="1"/>
    <s v="EUR"/>
    <n v="2619.83"/>
    <n v="0"/>
    <n v="2619.83"/>
    <n v="550.16"/>
    <n v="3169.99"/>
    <s v="Domiciliación"/>
    <x v="1"/>
    <d v="2024-12-03T00:00:00"/>
    <m/>
    <s v="PED-7222"/>
    <m/>
    <n v="5222"/>
  </r>
  <r>
    <s v="FAC-5223"/>
    <s v="ONL2024"/>
    <x v="174"/>
    <s v="CLI-1004"/>
    <x v="1"/>
    <x v="0"/>
    <s v="EUR"/>
    <n v="2854.25"/>
    <n v="0"/>
    <n v="2854.25"/>
    <n v="599.39"/>
    <n v="3453.64"/>
    <s v="Transferencia"/>
    <x v="2"/>
    <d v="2024-03-10T00:00:00"/>
    <m/>
    <s v="PED-7223"/>
    <s v="Entrega parcial"/>
    <n v="5223"/>
  </r>
  <r>
    <s v="FAC-5224"/>
    <s v="A2024"/>
    <x v="175"/>
    <s v="CLI-1088"/>
    <x v="3"/>
    <x v="0"/>
    <s v="EUR"/>
    <n v="122.9"/>
    <n v="4.92"/>
    <n v="117.98"/>
    <n v="24.78"/>
    <n v="142.76"/>
    <s v="Transferencia"/>
    <x v="2"/>
    <d v="2024-06-25T00:00:00"/>
    <m/>
    <s v="PED-7224"/>
    <m/>
    <n v="5224"/>
  </r>
  <r>
    <s v="FAC-5225"/>
    <s v="ONL2024"/>
    <x v="176"/>
    <s v="CLI-1046"/>
    <x v="1"/>
    <x v="2"/>
    <s v="EUR"/>
    <n v="3520"/>
    <n v="0"/>
    <n v="3520"/>
    <n v="739.2"/>
    <n v="4259.2"/>
    <s v="Tarjeta"/>
    <x v="2"/>
    <d v="2024-03-17T00:00:00"/>
    <m/>
    <s v="PED-7225"/>
    <s v="Cliente habitual"/>
    <n v="5225"/>
  </r>
  <r>
    <s v="FAC-5226"/>
    <s v="A2024"/>
    <x v="177"/>
    <s v="CLI-1101"/>
    <x v="5"/>
    <x v="3"/>
    <s v="EUR"/>
    <n v="1939.65"/>
    <n v="38.79"/>
    <n v="1900.86"/>
    <n v="399.18"/>
    <n v="2300.04"/>
    <s v="Transferencia"/>
    <x v="1"/>
    <d v="2024-11-02T00:00:00"/>
    <m/>
    <s v="PED-7226"/>
    <s v="Cliente habitual"/>
    <n v="5226"/>
  </r>
  <r>
    <s v="FAC-5227"/>
    <s v="ONL2024"/>
    <x v="178"/>
    <s v="CLI-1071"/>
    <x v="2"/>
    <x v="2"/>
    <s v="EUR"/>
    <n v="3293.39"/>
    <n v="0"/>
    <n v="3293.39"/>
    <n v="691.61"/>
    <n v="3985"/>
    <s v="Domiciliación"/>
    <x v="0"/>
    <d v="2024-07-24T00:00:00"/>
    <d v="2024-06-23T00:00:00"/>
    <s v="PED-7227"/>
    <s v="Prioridad alta"/>
    <n v="5227"/>
  </r>
  <r>
    <s v="FAC-5228"/>
    <s v="ONL2024"/>
    <x v="179"/>
    <s v="CLI-1083"/>
    <x v="3"/>
    <x v="0"/>
    <s v="EUR"/>
    <n v="446.87"/>
    <n v="0"/>
    <n v="446.87"/>
    <n v="93.84"/>
    <n v="540.71"/>
    <s v="Tarjeta"/>
    <x v="0"/>
    <d v="2025-01-13T00:00:00"/>
    <d v="2024-12-31T00:00:00"/>
    <s v="PED-7228"/>
    <m/>
    <n v="5228"/>
  </r>
  <r>
    <s v="FAC-5229"/>
    <s v="A2024"/>
    <x v="71"/>
    <s v="CLI-1016"/>
    <x v="1"/>
    <x v="2"/>
    <s v="EUR"/>
    <n v="138.74"/>
    <n v="0"/>
    <n v="138.74"/>
    <n v="29.14"/>
    <n v="167.88"/>
    <s v="Bizum"/>
    <x v="0"/>
    <d v="2024-10-20T00:00:00"/>
    <d v="2024-09-24T00:00:00"/>
    <s v="PED-7229"/>
    <m/>
    <n v="5229"/>
  </r>
  <r>
    <s v="FAC-5230"/>
    <s v="ONL2024"/>
    <x v="3"/>
    <s v="CLI-1001"/>
    <x v="3"/>
    <x v="1"/>
    <s v="EUR"/>
    <n v="1379.29"/>
    <n v="55.17"/>
    <n v="1324.12"/>
    <n v="278.07"/>
    <n v="1602.19"/>
    <s v="Tarjeta"/>
    <x v="0"/>
    <d v="2024-06-09T00:00:00"/>
    <d v="2024-05-29T00:00:00"/>
    <s v="PED-7230"/>
    <m/>
    <n v="5230"/>
  </r>
  <r>
    <s v="FAC-5231"/>
    <s v="ONL2024"/>
    <x v="180"/>
    <s v="CLI-1108"/>
    <x v="5"/>
    <x v="3"/>
    <s v="EUR"/>
    <n v="250.2"/>
    <n v="0"/>
    <n v="250.2"/>
    <n v="52.54"/>
    <n v="302.74"/>
    <s v="Bizum"/>
    <x v="2"/>
    <d v="2025-01-10T00:00:00"/>
    <m/>
    <s v="PED-7231"/>
    <s v="Entrega parcial"/>
    <n v="5231"/>
  </r>
  <r>
    <s v="FAC-5232"/>
    <s v="A2024"/>
    <x v="181"/>
    <s v="CLI-1041"/>
    <x v="0"/>
    <x v="0"/>
    <s v="EUR"/>
    <n v="1373.05"/>
    <n v="0"/>
    <n v="1373.05"/>
    <n v="288.33999999999997"/>
    <n v="1661.39"/>
    <s v="Tarjeta"/>
    <x v="0"/>
    <d v="2025-02-26T00:00:00"/>
    <d v="2025-01-07T00:00:00"/>
    <s v="PED-7232"/>
    <s v="Cliente habitual"/>
    <n v="5232"/>
  </r>
  <r>
    <s v="FAC-5233"/>
    <s v="ONL2024"/>
    <x v="90"/>
    <s v="CLI-1052"/>
    <x v="2"/>
    <x v="3"/>
    <s v="EUR"/>
    <n v="393.26"/>
    <n v="0"/>
    <n v="393.26"/>
    <n v="82.58"/>
    <n v="475.84"/>
    <s v="Tarjeta"/>
    <x v="1"/>
    <d v="2024-10-31T00:00:00"/>
    <m/>
    <s v="PED-7233"/>
    <s v="Entrega parcial"/>
    <n v="5233"/>
  </r>
  <r>
    <s v="FAC-5234"/>
    <s v="B2024"/>
    <x v="182"/>
    <s v="CLI-1028"/>
    <x v="0"/>
    <x v="1"/>
    <s v="EUR"/>
    <n v="5661.28"/>
    <n v="0"/>
    <n v="5661.28"/>
    <n v="1188.8699999999999"/>
    <n v="6850.15"/>
    <s v="Transferencia"/>
    <x v="0"/>
    <d v="2024-06-29T00:00:00"/>
    <d v="2024-06-13T00:00:00"/>
    <s v="PED-7234"/>
    <m/>
    <n v="5234"/>
  </r>
  <r>
    <s v="FAC-5235"/>
    <s v="ONL2024"/>
    <x v="9"/>
    <s v="CLI-1118"/>
    <x v="0"/>
    <x v="0"/>
    <s v="EUR"/>
    <n v="2093.59"/>
    <n v="41.87"/>
    <n v="2051.7199999999998"/>
    <n v="430.86"/>
    <n v="2482.58"/>
    <s v="Transferencia"/>
    <x v="2"/>
    <d v="2024-12-10T00:00:00"/>
    <m/>
    <s v="PED-7235"/>
    <s v="Cliente habitual"/>
    <n v="5235"/>
  </r>
  <r>
    <s v="FAC-5236"/>
    <s v="A2024"/>
    <x v="137"/>
    <s v="CLI-1033"/>
    <x v="0"/>
    <x v="3"/>
    <s v="EUR"/>
    <n v="1151.32"/>
    <n v="23.03"/>
    <n v="1128.29"/>
    <n v="236.94"/>
    <n v="1365.23"/>
    <s v="Transferencia"/>
    <x v="1"/>
    <d v="2024-08-15T00:00:00"/>
    <m/>
    <s v="PED-7236"/>
    <s v="Revisar stock"/>
    <n v="5236"/>
  </r>
  <r>
    <s v="FAC-5237"/>
    <s v="ONL2024"/>
    <x v="183"/>
    <s v="CLI-1063"/>
    <x v="2"/>
    <x v="3"/>
    <s v="EUR"/>
    <n v="4641.37"/>
    <n v="0"/>
    <n v="4641.37"/>
    <n v="974.69"/>
    <n v="5616.06"/>
    <s v="Tarjeta"/>
    <x v="0"/>
    <d v="2024-08-16T00:00:00"/>
    <d v="2024-08-16T00:00:00"/>
    <s v="PED-7237"/>
    <m/>
    <n v="5237"/>
  </r>
  <r>
    <s v="FAC-5238"/>
    <s v="ONL2024"/>
    <x v="150"/>
    <s v="CLI-1001"/>
    <x v="5"/>
    <x v="2"/>
    <s v="EUR"/>
    <n v="1694.11"/>
    <n v="33.880000000000003"/>
    <n v="1660.23"/>
    <n v="348.65"/>
    <n v="2008.88"/>
    <s v="Tarjeta"/>
    <x v="2"/>
    <d v="2024-10-15T00:00:00"/>
    <m/>
    <s v="PED-7238"/>
    <s v="Prioridad alta"/>
    <n v="5238"/>
  </r>
  <r>
    <s v="FAC-5239"/>
    <s v="B2024"/>
    <x v="172"/>
    <s v="CLI-1027"/>
    <x v="0"/>
    <x v="1"/>
    <s v="EUR"/>
    <n v="2005.83"/>
    <n v="80.23"/>
    <n v="1925.6"/>
    <n v="404.38"/>
    <n v="2329.98"/>
    <s v="Transferencia"/>
    <x v="2"/>
    <d v="2024-03-09T00:00:00"/>
    <m/>
    <s v="PED-7239"/>
    <m/>
    <n v="5239"/>
  </r>
  <r>
    <s v="FAC-5240"/>
    <s v="B2024"/>
    <x v="124"/>
    <s v="CLI-1005"/>
    <x v="2"/>
    <x v="2"/>
    <s v="EUR"/>
    <n v="1596.02"/>
    <n v="63.84"/>
    <n v="1532.18"/>
    <n v="321.76"/>
    <n v="1853.94"/>
    <s v="Transferencia"/>
    <x v="0"/>
    <d v="2024-07-18T00:00:00"/>
    <d v="2024-07-05T00:00:00"/>
    <s v="PED-7240"/>
    <m/>
    <n v="5240"/>
  </r>
  <r>
    <s v="FAC-5241"/>
    <s v="ONL2024"/>
    <x v="184"/>
    <s v="CLI-1117"/>
    <x v="3"/>
    <x v="1"/>
    <s v="EUR"/>
    <n v="1471.33"/>
    <n v="0"/>
    <n v="1471.33"/>
    <n v="308.98"/>
    <n v="1780.31"/>
    <s v="Bizum"/>
    <x v="0"/>
    <d v="2024-06-10T00:00:00"/>
    <d v="2024-05-23T00:00:00"/>
    <s v="PED-7241"/>
    <s v="Entrega parcial"/>
    <n v="5241"/>
  </r>
  <r>
    <s v="FAC-5242"/>
    <s v="A2024"/>
    <x v="39"/>
    <s v="CLI-1087"/>
    <x v="2"/>
    <x v="2"/>
    <s v="EUR"/>
    <n v="6798.91"/>
    <n v="135.97999999999999"/>
    <n v="6662.93"/>
    <n v="1399.22"/>
    <n v="8062.15"/>
    <s v="Transferencia"/>
    <x v="2"/>
    <d v="2024-09-16T00:00:00"/>
    <m/>
    <s v="PED-7242"/>
    <m/>
    <n v="5242"/>
  </r>
  <r>
    <s v="FAC-5243"/>
    <s v="ONL2024"/>
    <x v="185"/>
    <s v="CLI-1046"/>
    <x v="0"/>
    <x v="2"/>
    <s v="EUR"/>
    <n v="1895.46"/>
    <n v="75.819999999999993"/>
    <n v="1819.64"/>
    <n v="382.12"/>
    <n v="2201.7600000000002"/>
    <s v="Domiciliación"/>
    <x v="2"/>
    <d v="2024-03-08T00:00:00"/>
    <m/>
    <s v="PED-7243"/>
    <s v="Revisar stock"/>
    <n v="5243"/>
  </r>
  <r>
    <s v="FAC-5244"/>
    <s v="A2024"/>
    <x v="186"/>
    <s v="CLI-1098"/>
    <x v="1"/>
    <x v="1"/>
    <s v="EUR"/>
    <n v="3264.98"/>
    <n v="0"/>
    <n v="3264.98"/>
    <n v="685.65"/>
    <n v="3950.63"/>
    <s v="Bizum"/>
    <x v="2"/>
    <d v="2024-05-24T00:00:00"/>
    <m/>
    <s v="PED-7244"/>
    <s v="Cliente habitual"/>
    <n v="5244"/>
  </r>
  <r>
    <s v="FAC-5245"/>
    <s v="A2024"/>
    <x v="150"/>
    <s v="CLI-1029"/>
    <x v="4"/>
    <x v="1"/>
    <s v="EUR"/>
    <n v="642.92999999999995"/>
    <n v="0"/>
    <n v="642.92999999999995"/>
    <n v="135.02000000000001"/>
    <n v="777.95"/>
    <s v="Domiciliación"/>
    <x v="3"/>
    <d v="2024-10-15T00:00:00"/>
    <m/>
    <s v="PED-7245"/>
    <s v="Entrega parcial"/>
    <n v="5245"/>
  </r>
  <r>
    <s v="FAC-5246"/>
    <s v="ONL2024"/>
    <x v="58"/>
    <s v="CLI-1048"/>
    <x v="2"/>
    <x v="0"/>
    <s v="EUR"/>
    <n v="636.36"/>
    <n v="0"/>
    <n v="636.36"/>
    <n v="133.63999999999999"/>
    <n v="770"/>
    <s v="Transferencia"/>
    <x v="0"/>
    <d v="2025-01-26T00:00:00"/>
    <d v="2025-01-04T00:00:00"/>
    <s v="PED-7246"/>
    <s v="Cliente habitual"/>
    <n v="5246"/>
  </r>
  <r>
    <s v="FAC-5247"/>
    <s v="ONL2024"/>
    <x v="153"/>
    <s v="CLI-1011"/>
    <x v="3"/>
    <x v="0"/>
    <s v="EUR"/>
    <n v="1263.96"/>
    <n v="0"/>
    <n v="1263.96"/>
    <n v="265.43"/>
    <n v="1529.39"/>
    <s v="Domiciliación"/>
    <x v="0"/>
    <d v="2024-12-06T00:00:00"/>
    <d v="2024-10-16T00:00:00"/>
    <s v="PED-7247"/>
    <m/>
    <n v="5247"/>
  </r>
  <r>
    <s v="FAC-5248"/>
    <s v="A2024"/>
    <x v="168"/>
    <s v="CLI-1079"/>
    <x v="3"/>
    <x v="0"/>
    <s v="EUR"/>
    <n v="310.8"/>
    <n v="12.43"/>
    <n v="298.37"/>
    <n v="62.66"/>
    <n v="361.03"/>
    <s v="Transferencia"/>
    <x v="0"/>
    <d v="2024-06-22T00:00:00"/>
    <d v="2024-06-16T00:00:00"/>
    <s v="PED-7248"/>
    <m/>
    <n v="5248"/>
  </r>
  <r>
    <s v="FAC-5249"/>
    <s v="ONL2024"/>
    <x v="49"/>
    <s v="CLI-1083"/>
    <x v="0"/>
    <x v="2"/>
    <s v="EUR"/>
    <n v="2000.32"/>
    <n v="40.01"/>
    <n v="1960.31"/>
    <n v="411.67"/>
    <n v="2371.98"/>
    <s v="Domiciliación"/>
    <x v="2"/>
    <d v="2024-09-23T00:00:00"/>
    <m/>
    <s v="PED-7249"/>
    <m/>
    <n v="5249"/>
  </r>
  <r>
    <s v="FAC-5250"/>
    <s v="A2024"/>
    <x v="187"/>
    <s v="CLI-1063"/>
    <x v="3"/>
    <x v="3"/>
    <s v="EUR"/>
    <n v="2743.11"/>
    <n v="109.72"/>
    <n v="2633.39"/>
    <n v="553.01"/>
    <n v="3186.4"/>
    <s v="Tarjeta"/>
    <x v="2"/>
    <d v="2024-11-08T00:00:00"/>
    <m/>
    <s v="PED-7250"/>
    <m/>
    <n v="52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E9D5AE-A2AD-4FEC-94D6-C812C0DD4251}" name="TablaDinámica4" cacheId="9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8" indent="0" outline="1" outlineData="1" multipleFieldFilters="0" rowHeaderCaption="Cliente">
  <location ref="A27:C38" firstHeaderRow="0" firstDataRow="1" firstDataCol="1"/>
  <pivotFields count="3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 v="6"/>
    </i>
    <i>
      <x v="4"/>
    </i>
    <i>
      <x v="2"/>
    </i>
    <i>
      <x v="9"/>
    </i>
    <i>
      <x v="7"/>
    </i>
    <i>
      <x v="8"/>
    </i>
    <i>
      <x v="5"/>
    </i>
    <i>
      <x v="3"/>
    </i>
    <i>
      <x v="1"/>
    </i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total" fld="2" baseField="0" baseItem="2" numFmtId="167"/>
    <dataField name="Facturas" fld="1" subtotal="count" baseField="0" baseItem="0"/>
  </dataFields>
  <formats count="2">
    <format dxfId="12">
      <pivotArea field="0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Facturas"/>
  </pivotHierarchies>
  <pivotTableStyleInfo name="PivotStyleLight16" showRowHeaders="1" showColHeaders="1" showRowStripes="0" showColStripes="0" showLastColumn="1"/>
  <filters count="1">
    <filter fld="0" type="count" id="1" iMeasureHier="76">
      <autoFilter ref="A1">
        <filterColumn colId="0">
          <top10 val="10" filterVal="10"/>
        </filterColumn>
      </autoFilter>
    </filter>
  </filters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Clientes]"/>
        <x15:activeTabTopLevelEntity name="[TablaFactur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787B4A-AC55-4FA8-BD4B-6EFC05DE6850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Vendedor">
  <location ref="A41:C48" firstHeaderRow="0" firstDataRow="1" firstDataCol="1"/>
  <pivotFields count="21">
    <pivotField dataField="1" showAll="0"/>
    <pivotField showAll="0"/>
    <pivotField numFmtId="14" showAll="0">
      <items count="189">
        <item x="116"/>
        <item x="162"/>
        <item x="160"/>
        <item x="28"/>
        <item x="147"/>
        <item x="149"/>
        <item x="41"/>
        <item x="112"/>
        <item x="176"/>
        <item x="133"/>
        <item x="17"/>
        <item x="171"/>
        <item x="104"/>
        <item x="80"/>
        <item x="135"/>
        <item x="4"/>
        <item x="106"/>
        <item x="60"/>
        <item x="88"/>
        <item x="185"/>
        <item x="33"/>
        <item x="44"/>
        <item x="36"/>
        <item x="126"/>
        <item x="91"/>
        <item x="157"/>
        <item x="54"/>
        <item x="132"/>
        <item x="40"/>
        <item x="172"/>
        <item x="174"/>
        <item x="48"/>
        <item x="151"/>
        <item x="136"/>
        <item x="107"/>
        <item x="159"/>
        <item x="2"/>
        <item x="26"/>
        <item x="86"/>
        <item x="56"/>
        <item x="117"/>
        <item x="101"/>
        <item x="79"/>
        <item x="84"/>
        <item x="119"/>
        <item x="66"/>
        <item x="115"/>
        <item x="173"/>
        <item x="143"/>
        <item x="109"/>
        <item x="18"/>
        <item x="145"/>
        <item x="1"/>
        <item x="69"/>
        <item x="76"/>
        <item x="169"/>
        <item x="85"/>
        <item x="168"/>
        <item x="7"/>
        <item x="122"/>
        <item x="184"/>
        <item x="8"/>
        <item x="155"/>
        <item x="163"/>
        <item x="23"/>
        <item x="68"/>
        <item x="161"/>
        <item x="3"/>
        <item x="140"/>
        <item x="127"/>
        <item x="12"/>
        <item x="74"/>
        <item x="186"/>
        <item x="175"/>
        <item x="98"/>
        <item x="182"/>
        <item x="38"/>
        <item x="83"/>
        <item x="43"/>
        <item x="45"/>
        <item x="63"/>
        <item x="102"/>
        <item x="134"/>
        <item x="178"/>
        <item x="65"/>
        <item x="100"/>
        <item x="124"/>
        <item x="94"/>
        <item x="77"/>
        <item x="128"/>
        <item x="93"/>
        <item x="120"/>
        <item x="113"/>
        <item x="37"/>
        <item x="148"/>
        <item x="21"/>
        <item x="30"/>
        <item x="121"/>
        <item x="31"/>
        <item x="13"/>
        <item x="64"/>
        <item x="137"/>
        <item x="42"/>
        <item x="39"/>
        <item x="73"/>
        <item x="47"/>
        <item x="141"/>
        <item x="138"/>
        <item x="15"/>
        <item x="59"/>
        <item x="46"/>
        <item x="108"/>
        <item x="32"/>
        <item x="78"/>
        <item x="183"/>
        <item x="51"/>
        <item x="16"/>
        <item x="167"/>
        <item x="27"/>
        <item x="62"/>
        <item x="164"/>
        <item x="49"/>
        <item x="97"/>
        <item x="144"/>
        <item x="14"/>
        <item x="57"/>
        <item x="81"/>
        <item x="123"/>
        <item x="111"/>
        <item x="61"/>
        <item x="24"/>
        <item x="165"/>
        <item x="50"/>
        <item x="55"/>
        <item x="11"/>
        <item x="0"/>
        <item x="142"/>
        <item x="177"/>
        <item x="20"/>
        <item x="71"/>
        <item x="131"/>
        <item x="29"/>
        <item x="150"/>
        <item x="90"/>
        <item x="89"/>
        <item x="67"/>
        <item x="153"/>
        <item x="105"/>
        <item x="19"/>
        <item x="99"/>
        <item x="70"/>
        <item x="96"/>
        <item x="187"/>
        <item x="22"/>
        <item x="34"/>
        <item x="170"/>
        <item x="158"/>
        <item x="130"/>
        <item x="103"/>
        <item x="139"/>
        <item x="53"/>
        <item x="9"/>
        <item x="180"/>
        <item x="166"/>
        <item x="146"/>
        <item x="75"/>
        <item x="52"/>
        <item x="118"/>
        <item x="25"/>
        <item x="110"/>
        <item x="5"/>
        <item x="58"/>
        <item x="72"/>
        <item x="92"/>
        <item x="125"/>
        <item x="156"/>
        <item x="154"/>
        <item x="10"/>
        <item x="35"/>
        <item x="6"/>
        <item x="129"/>
        <item x="87"/>
        <item x="82"/>
        <item x="152"/>
        <item x="114"/>
        <item x="181"/>
        <item x="179"/>
        <item x="95"/>
        <item t="default"/>
      </items>
    </pivotField>
    <pivotField showAll="0"/>
    <pivotField axis="axisRow" showAll="0" sortType="descending">
      <items count="7">
        <item x="5"/>
        <item x="4"/>
        <item x="3"/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numFmtId="14"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4"/>
  </rowFields>
  <rowItems count="7">
    <i>
      <x v="2"/>
    </i>
    <i>
      <x v="4"/>
    </i>
    <i>
      <x v="5"/>
    </i>
    <i>
      <x v="3"/>
    </i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Facturado" fld="11" baseField="0" baseItem="0" numFmtId="44"/>
    <dataField name="Facturas" fld="0" subtotal="count" baseField="0" baseItem="0"/>
  </dataFields>
  <formats count="2">
    <format dxfId="14">
      <pivotArea field="4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267D97-DC9A-4BFB-9322-3D728DD4E53E}" name="TablaDinámica6" cacheId="1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rowHeaderCaption="Nombre de producto">
  <location ref="E27:G38" firstHeaderRow="0" firstDataRow="1" firstDataCol="1"/>
  <pivotFields count="3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dataField="1" subtotalTop="0" showAll="0" defaultSubtotal="0"/>
  </pivotFields>
  <rowFields count="1">
    <field x="0"/>
  </rowFields>
  <rowItems count="11">
    <i>
      <x v="3"/>
    </i>
    <i>
      <x v="6"/>
    </i>
    <i>
      <x v="4"/>
    </i>
    <i>
      <x/>
    </i>
    <i>
      <x v="8"/>
    </i>
    <i>
      <x v="7"/>
    </i>
    <i>
      <x v="9"/>
    </i>
    <i>
      <x v="1"/>
    </i>
    <i>
      <x v="2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Beneficio de su venta" fld="1" baseField="0" baseItem="1" numFmtId="167"/>
    <dataField name="Unidades vendidas" fld="2" baseField="0" baseItem="0"/>
  </dataFields>
  <formats count="2">
    <format dxfId="16">
      <pivotArea field="0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Beneficio de su venta"/>
    <pivotHierarchy dragToData="1" caption="Unidades vendidas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77">
      <autoFilter ref="A1">
        <filterColumn colId="0">
          <top10 val="10" filterVal="10"/>
        </filterColumn>
      </autoFilter>
    </filter>
  </filters>
  <rowHierarchiesUsage count="1">
    <rowHierarchyUsage hierarchyUsage="5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aProductos]"/>
        <x15:activeTabTopLevelEntity name="[TablaFacturas]"/>
        <x15:activeTabTopLevelEntity name="[TablaDetalleFactur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2A74AC-0609-4C0C-AAF0-5FE97882DA06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Mes">
  <location ref="A11:B24" firstHeaderRow="1" firstDataRow="1" firstDataCol="1"/>
  <pivotFields count="21">
    <pivotField showAll="0"/>
    <pivotField showAll="0"/>
    <pivotField axis="axisRow" numFmtId="14" showAll="0">
      <items count="189">
        <item x="116"/>
        <item x="162"/>
        <item x="160"/>
        <item x="28"/>
        <item x="147"/>
        <item x="149"/>
        <item x="41"/>
        <item x="112"/>
        <item x="176"/>
        <item x="133"/>
        <item x="17"/>
        <item x="171"/>
        <item x="104"/>
        <item x="80"/>
        <item x="135"/>
        <item x="4"/>
        <item x="106"/>
        <item x="60"/>
        <item x="88"/>
        <item x="185"/>
        <item x="33"/>
        <item x="44"/>
        <item x="36"/>
        <item x="126"/>
        <item x="91"/>
        <item x="157"/>
        <item x="54"/>
        <item x="132"/>
        <item x="40"/>
        <item x="172"/>
        <item x="174"/>
        <item x="48"/>
        <item x="151"/>
        <item x="136"/>
        <item x="107"/>
        <item x="159"/>
        <item x="2"/>
        <item x="26"/>
        <item x="86"/>
        <item x="56"/>
        <item x="117"/>
        <item x="101"/>
        <item x="79"/>
        <item x="84"/>
        <item x="119"/>
        <item x="66"/>
        <item x="115"/>
        <item x="173"/>
        <item x="143"/>
        <item x="109"/>
        <item x="18"/>
        <item x="145"/>
        <item x="1"/>
        <item x="69"/>
        <item x="76"/>
        <item x="169"/>
        <item x="85"/>
        <item x="168"/>
        <item x="7"/>
        <item x="122"/>
        <item x="184"/>
        <item x="8"/>
        <item x="155"/>
        <item x="163"/>
        <item x="23"/>
        <item x="68"/>
        <item x="161"/>
        <item x="3"/>
        <item x="140"/>
        <item x="127"/>
        <item x="12"/>
        <item x="74"/>
        <item x="186"/>
        <item x="175"/>
        <item x="98"/>
        <item x="182"/>
        <item x="38"/>
        <item x="83"/>
        <item x="43"/>
        <item x="45"/>
        <item x="63"/>
        <item x="102"/>
        <item x="134"/>
        <item x="178"/>
        <item x="65"/>
        <item x="100"/>
        <item x="124"/>
        <item x="94"/>
        <item x="77"/>
        <item x="128"/>
        <item x="93"/>
        <item x="120"/>
        <item x="113"/>
        <item x="37"/>
        <item x="148"/>
        <item x="21"/>
        <item x="30"/>
        <item x="121"/>
        <item x="31"/>
        <item x="13"/>
        <item x="64"/>
        <item x="137"/>
        <item x="42"/>
        <item x="39"/>
        <item x="73"/>
        <item x="47"/>
        <item x="141"/>
        <item x="138"/>
        <item x="15"/>
        <item x="59"/>
        <item x="46"/>
        <item x="108"/>
        <item x="32"/>
        <item x="78"/>
        <item x="183"/>
        <item x="51"/>
        <item x="16"/>
        <item x="167"/>
        <item x="27"/>
        <item x="62"/>
        <item x="164"/>
        <item x="49"/>
        <item x="97"/>
        <item x="144"/>
        <item x="14"/>
        <item x="57"/>
        <item x="81"/>
        <item x="123"/>
        <item x="111"/>
        <item x="61"/>
        <item x="24"/>
        <item x="165"/>
        <item x="50"/>
        <item x="55"/>
        <item x="11"/>
        <item x="0"/>
        <item x="142"/>
        <item x="177"/>
        <item x="20"/>
        <item x="71"/>
        <item x="131"/>
        <item x="29"/>
        <item x="150"/>
        <item x="90"/>
        <item x="89"/>
        <item x="67"/>
        <item x="153"/>
        <item x="105"/>
        <item x="19"/>
        <item x="99"/>
        <item x="70"/>
        <item x="96"/>
        <item x="187"/>
        <item x="22"/>
        <item x="34"/>
        <item x="170"/>
        <item x="158"/>
        <item x="130"/>
        <item x="103"/>
        <item x="139"/>
        <item x="53"/>
        <item x="9"/>
        <item x="180"/>
        <item x="166"/>
        <item x="146"/>
        <item x="75"/>
        <item x="52"/>
        <item x="118"/>
        <item x="25"/>
        <item x="110"/>
        <item x="5"/>
        <item x="58"/>
        <item x="72"/>
        <item x="92"/>
        <item x="125"/>
        <item x="156"/>
        <item x="154"/>
        <item x="10"/>
        <item x="35"/>
        <item x="6"/>
        <item x="129"/>
        <item x="87"/>
        <item x="82"/>
        <item x="152"/>
        <item x="114"/>
        <item x="181"/>
        <item x="179"/>
        <item x="95"/>
        <item t="default"/>
      </items>
    </pivotField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numFmtId="14"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20"/>
    <field x="19"/>
    <field x="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a de total" fld="11" baseField="0" baseItem="0" numFmtId="44"/>
  </dataFields>
  <formats count="2">
    <format dxfId="18">
      <pivotArea field="20" type="button" dataOnly="0" labelOnly="1" outline="0" axis="axisRow" fieldPosition="0"/>
    </format>
    <format dxfId="1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BCD98-0234-4DF3-AD99-0452AE392B0D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rowHeaderCaption="Canal">
  <location ref="D11:E16" firstHeaderRow="1" firstDataRow="1" firstDataCol="1"/>
  <pivotFields count="21">
    <pivotField showAll="0"/>
    <pivotField showAll="0"/>
    <pivotField numFmtId="14" showAll="0">
      <items count="189">
        <item x="116"/>
        <item x="162"/>
        <item x="160"/>
        <item x="28"/>
        <item x="147"/>
        <item x="149"/>
        <item x="41"/>
        <item x="112"/>
        <item x="176"/>
        <item x="133"/>
        <item x="17"/>
        <item x="171"/>
        <item x="104"/>
        <item x="80"/>
        <item x="135"/>
        <item x="4"/>
        <item x="106"/>
        <item x="60"/>
        <item x="88"/>
        <item x="185"/>
        <item x="33"/>
        <item x="44"/>
        <item x="36"/>
        <item x="126"/>
        <item x="91"/>
        <item x="157"/>
        <item x="54"/>
        <item x="132"/>
        <item x="40"/>
        <item x="172"/>
        <item x="174"/>
        <item x="48"/>
        <item x="151"/>
        <item x="136"/>
        <item x="107"/>
        <item x="159"/>
        <item x="2"/>
        <item x="26"/>
        <item x="86"/>
        <item x="56"/>
        <item x="117"/>
        <item x="101"/>
        <item x="79"/>
        <item x="84"/>
        <item x="119"/>
        <item x="66"/>
        <item x="115"/>
        <item x="173"/>
        <item x="143"/>
        <item x="109"/>
        <item x="18"/>
        <item x="145"/>
        <item x="1"/>
        <item x="69"/>
        <item x="76"/>
        <item x="169"/>
        <item x="85"/>
        <item x="168"/>
        <item x="7"/>
        <item x="122"/>
        <item x="184"/>
        <item x="8"/>
        <item x="155"/>
        <item x="163"/>
        <item x="23"/>
        <item x="68"/>
        <item x="161"/>
        <item x="3"/>
        <item x="140"/>
        <item x="127"/>
        <item x="12"/>
        <item x="74"/>
        <item x="186"/>
        <item x="175"/>
        <item x="98"/>
        <item x="182"/>
        <item x="38"/>
        <item x="83"/>
        <item x="43"/>
        <item x="45"/>
        <item x="63"/>
        <item x="102"/>
        <item x="134"/>
        <item x="178"/>
        <item x="65"/>
        <item x="100"/>
        <item x="124"/>
        <item x="94"/>
        <item x="77"/>
        <item x="128"/>
        <item x="93"/>
        <item x="120"/>
        <item x="113"/>
        <item x="37"/>
        <item x="148"/>
        <item x="21"/>
        <item x="30"/>
        <item x="121"/>
        <item x="31"/>
        <item x="13"/>
        <item x="64"/>
        <item x="137"/>
        <item x="42"/>
        <item x="39"/>
        <item x="73"/>
        <item x="47"/>
        <item x="141"/>
        <item x="138"/>
        <item x="15"/>
        <item x="59"/>
        <item x="46"/>
        <item x="108"/>
        <item x="32"/>
        <item x="78"/>
        <item x="183"/>
        <item x="51"/>
        <item x="16"/>
        <item x="167"/>
        <item x="27"/>
        <item x="62"/>
        <item x="164"/>
        <item x="49"/>
        <item x="97"/>
        <item x="144"/>
        <item x="14"/>
        <item x="57"/>
        <item x="81"/>
        <item x="123"/>
        <item x="111"/>
        <item x="61"/>
        <item x="24"/>
        <item x="165"/>
        <item x="50"/>
        <item x="55"/>
        <item x="11"/>
        <item x="0"/>
        <item x="142"/>
        <item x="177"/>
        <item x="20"/>
        <item x="71"/>
        <item x="131"/>
        <item x="29"/>
        <item x="150"/>
        <item x="90"/>
        <item x="89"/>
        <item x="67"/>
        <item x="153"/>
        <item x="105"/>
        <item x="19"/>
        <item x="99"/>
        <item x="70"/>
        <item x="96"/>
        <item x="187"/>
        <item x="22"/>
        <item x="34"/>
        <item x="170"/>
        <item x="158"/>
        <item x="130"/>
        <item x="103"/>
        <item x="139"/>
        <item x="53"/>
        <item x="9"/>
        <item x="180"/>
        <item x="166"/>
        <item x="146"/>
        <item x="75"/>
        <item x="52"/>
        <item x="118"/>
        <item x="25"/>
        <item x="110"/>
        <item x="5"/>
        <item x="58"/>
        <item x="72"/>
        <item x="92"/>
        <item x="125"/>
        <item x="156"/>
        <item x="154"/>
        <item x="10"/>
        <item x="35"/>
        <item x="6"/>
        <item x="129"/>
        <item x="87"/>
        <item x="82"/>
        <item x="152"/>
        <item x="114"/>
        <item x="181"/>
        <item x="179"/>
        <item x="95"/>
        <item t="default"/>
      </items>
    </pivotField>
    <pivotField showAll="0"/>
    <pivotField showAll="0"/>
    <pivotField axis="axisRow" showAll="0" sortType="descending">
      <items count="5">
        <item x="1"/>
        <item x="2"/>
        <item x="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44"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numFmtId="14"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5"/>
  </rowFields>
  <rowItems count="5">
    <i>
      <x/>
    </i>
    <i>
      <x v="3"/>
    </i>
    <i>
      <x v="2"/>
    </i>
    <i>
      <x v="1"/>
    </i>
    <i t="grand">
      <x/>
    </i>
  </rowItems>
  <colItems count="1">
    <i/>
  </colItems>
  <dataFields count="1">
    <dataField name="Suma de total" fld="11" baseField="0" baseItem="0" numFmtId="44"/>
  </dataFields>
  <formats count="2">
    <format dxfId="20">
      <pivotArea field="5" type="button" dataOnly="0" labelOnly="1" outline="0" axis="axisRow" fieldPosition="0"/>
    </format>
    <format dxfId="1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13B26E-F49A-4638-BC76-B5F43DF3A186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Estado">
  <location ref="G11:I16" firstHeaderRow="0" firstDataRow="1" firstDataCol="1"/>
  <pivotFields count="21">
    <pivotField dataField="1" showAll="0"/>
    <pivotField showAll="0"/>
    <pivotField numFmtId="14" showAll="0">
      <items count="189">
        <item x="116"/>
        <item x="162"/>
        <item x="160"/>
        <item x="28"/>
        <item x="147"/>
        <item x="149"/>
        <item x="41"/>
        <item x="112"/>
        <item x="176"/>
        <item x="133"/>
        <item x="17"/>
        <item x="171"/>
        <item x="104"/>
        <item x="80"/>
        <item x="135"/>
        <item x="4"/>
        <item x="106"/>
        <item x="60"/>
        <item x="88"/>
        <item x="185"/>
        <item x="33"/>
        <item x="44"/>
        <item x="36"/>
        <item x="126"/>
        <item x="91"/>
        <item x="157"/>
        <item x="54"/>
        <item x="132"/>
        <item x="40"/>
        <item x="172"/>
        <item x="174"/>
        <item x="48"/>
        <item x="151"/>
        <item x="136"/>
        <item x="107"/>
        <item x="159"/>
        <item x="2"/>
        <item x="26"/>
        <item x="86"/>
        <item x="56"/>
        <item x="117"/>
        <item x="101"/>
        <item x="79"/>
        <item x="84"/>
        <item x="119"/>
        <item x="66"/>
        <item x="115"/>
        <item x="173"/>
        <item x="143"/>
        <item x="109"/>
        <item x="18"/>
        <item x="145"/>
        <item x="1"/>
        <item x="69"/>
        <item x="76"/>
        <item x="169"/>
        <item x="85"/>
        <item x="168"/>
        <item x="7"/>
        <item x="122"/>
        <item x="184"/>
        <item x="8"/>
        <item x="155"/>
        <item x="163"/>
        <item x="23"/>
        <item x="68"/>
        <item x="161"/>
        <item x="3"/>
        <item x="140"/>
        <item x="127"/>
        <item x="12"/>
        <item x="74"/>
        <item x="186"/>
        <item x="175"/>
        <item x="98"/>
        <item x="182"/>
        <item x="38"/>
        <item x="83"/>
        <item x="43"/>
        <item x="45"/>
        <item x="63"/>
        <item x="102"/>
        <item x="134"/>
        <item x="178"/>
        <item x="65"/>
        <item x="100"/>
        <item x="124"/>
        <item x="94"/>
        <item x="77"/>
        <item x="128"/>
        <item x="93"/>
        <item x="120"/>
        <item x="113"/>
        <item x="37"/>
        <item x="148"/>
        <item x="21"/>
        <item x="30"/>
        <item x="121"/>
        <item x="31"/>
        <item x="13"/>
        <item x="64"/>
        <item x="137"/>
        <item x="42"/>
        <item x="39"/>
        <item x="73"/>
        <item x="47"/>
        <item x="141"/>
        <item x="138"/>
        <item x="15"/>
        <item x="59"/>
        <item x="46"/>
        <item x="108"/>
        <item x="32"/>
        <item x="78"/>
        <item x="183"/>
        <item x="51"/>
        <item x="16"/>
        <item x="167"/>
        <item x="27"/>
        <item x="62"/>
        <item x="164"/>
        <item x="49"/>
        <item x="97"/>
        <item x="144"/>
        <item x="14"/>
        <item x="57"/>
        <item x="81"/>
        <item x="123"/>
        <item x="111"/>
        <item x="61"/>
        <item x="24"/>
        <item x="165"/>
        <item x="50"/>
        <item x="55"/>
        <item x="11"/>
        <item x="0"/>
        <item x="142"/>
        <item x="177"/>
        <item x="20"/>
        <item x="71"/>
        <item x="131"/>
        <item x="29"/>
        <item x="150"/>
        <item x="90"/>
        <item x="89"/>
        <item x="67"/>
        <item x="153"/>
        <item x="105"/>
        <item x="19"/>
        <item x="99"/>
        <item x="70"/>
        <item x="96"/>
        <item x="187"/>
        <item x="22"/>
        <item x="34"/>
        <item x="170"/>
        <item x="158"/>
        <item x="130"/>
        <item x="103"/>
        <item x="139"/>
        <item x="53"/>
        <item x="9"/>
        <item x="180"/>
        <item x="166"/>
        <item x="146"/>
        <item x="75"/>
        <item x="52"/>
        <item x="118"/>
        <item x="25"/>
        <item x="110"/>
        <item x="5"/>
        <item x="58"/>
        <item x="72"/>
        <item x="92"/>
        <item x="125"/>
        <item x="156"/>
        <item x="154"/>
        <item x="10"/>
        <item x="35"/>
        <item x="6"/>
        <item x="129"/>
        <item x="87"/>
        <item x="82"/>
        <item x="152"/>
        <item x="114"/>
        <item x="181"/>
        <item x="179"/>
        <item x="95"/>
        <item t="default"/>
      </items>
    </pivotField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dataField="1" numFmtId="44" showAll="0"/>
    <pivotField showAll="0"/>
    <pivotField axis="axisRow" showAll="0">
      <items count="5">
        <item x="3"/>
        <item x="0"/>
        <item x="2"/>
        <item x="1"/>
        <item t="default"/>
      </items>
    </pivotField>
    <pivotField numFmtId="14"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3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total" fld="11" baseField="0" baseItem="0" numFmtId="44"/>
    <dataField name="Facturas" fld="0" subtotal="count" baseField="0" baseItem="0"/>
  </dataFields>
  <formats count="2">
    <format dxfId="22">
      <pivotArea field="13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F5E456A-0556-4443-A69E-4FAFB998B9C0}" name="TablaFormularioFactura" displayName="TablaFormularioFactura" ref="A11:F13" totalsRowShown="0" headerRowDxfId="9" headerRowBorderDxfId="7" tableBorderDxfId="8" totalsRowBorderDxfId="6">
  <tableColumns count="6">
    <tableColumn id="1" xr3:uid="{17EF5E43-B0C6-444E-8425-941045FC2CD0}" name="ID Producto" dataDxfId="5"/>
    <tableColumn id="2" xr3:uid="{DCCB625B-E5A9-4AA2-AB8B-346CFAB850D4}" name="Nombre" dataDxfId="4">
      <calculatedColumnFormula>IFERROR(VLOOKUP(A12,[1]!TablaProductos[id_producto]:[1]!TablaProductos[nombre_producto],2,FALSE),"")</calculatedColumnFormula>
    </tableColumn>
    <tableColumn id="3" xr3:uid="{45950360-4619-44C0-B71B-3280F3E19C85}" name="Cantidad" dataDxfId="3"/>
    <tableColumn id="4" xr3:uid="{D26ECA35-5D58-4F30-A21F-7B88C5115FF8}" name="Precio" dataDxfId="2" dataCellStyle="Moneda">
      <calculatedColumnFormula>IFERROR(VLOOKUP(A12,[1]!TablaProductos[[id_producto]:[precio_venta]],7,FALSE),"")</calculatedColumnFormula>
    </tableColumn>
    <tableColumn id="5" xr3:uid="{3853D62C-FD68-435C-B139-6547696A8DB3}" name="Total" dataDxfId="1" dataCellStyle="Moneda">
      <calculatedColumnFormula>IFERROR(C12*D12,"")</calculatedColumnFormula>
    </tableColumn>
    <tableColumn id="6" xr3:uid="{865C04A1-A6B5-4131-AA3E-8F595AB73369}" name="Categoría" dataDxfId="0">
      <calculatedColumnFormula>IFERROR(VLOOKUP(A12,[1]!TablaProductos[[id_producto]:[categoria]],3,FALSE),"")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Clientes" displayName="TablaClientes" ref="A1:S124">
  <autoFilter ref="A1:S124" xr:uid="{00000000-0009-0000-0100-000001000000}"/>
  <tableColumns count="19">
    <tableColumn id="1" xr3:uid="{00000000-0010-0000-0000-000001000000}" name="id_cliente"/>
    <tableColumn id="2" xr3:uid="{00000000-0010-0000-0000-000002000000}" name="nombre"/>
    <tableColumn id="3" xr3:uid="{00000000-0010-0000-0000-000003000000}" name="empresa"/>
    <tableColumn id="4" xr3:uid="{00000000-0010-0000-0000-000004000000}" name="tipo_cliente"/>
    <tableColumn id="5" xr3:uid="{00000000-0010-0000-0000-000005000000}" name="NIF"/>
    <tableColumn id="6" xr3:uid="{00000000-0010-0000-0000-000006000000}" name="email"/>
    <tableColumn id="7" xr3:uid="{00000000-0010-0000-0000-000007000000}" name="telefono"/>
    <tableColumn id="8" xr3:uid="{00000000-0010-0000-0000-000008000000}" name="direccion"/>
    <tableColumn id="9" xr3:uid="{00000000-0010-0000-0000-000009000000}" name="codigo_postal"/>
    <tableColumn id="10" xr3:uid="{00000000-0010-0000-0000-00000A000000}" name="ciudad"/>
    <tableColumn id="11" xr3:uid="{00000000-0010-0000-0000-00000B000000}" name="provincia"/>
    <tableColumn id="12" xr3:uid="{00000000-0010-0000-0000-00000C000000}" name="pais"/>
    <tableColumn id="13" xr3:uid="{00000000-0010-0000-0000-00000D000000}" name="fecha_alta"/>
    <tableColumn id="14" xr3:uid="{00000000-0010-0000-0000-00000E000000}" name="estado"/>
    <tableColumn id="15" xr3:uid="{00000000-0010-0000-0000-00000F000000}" name="segmento"/>
    <tableColumn id="16" xr3:uid="{00000000-0010-0000-0000-000010000000}" name="limite_credito" dataCellStyle="Moneda"/>
    <tableColumn id="17" xr3:uid="{00000000-0010-0000-0000-000011000000}" name="dias_credito"/>
    <tableColumn id="18" xr3:uid="{00000000-0010-0000-0000-000012000000}" name="riesgo"/>
    <tableColumn id="19" xr3:uid="{00000000-0010-0000-0000-000013000000}" name="comercial_asignad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Productos" displayName="TablaProductos" ref="A1:P21">
  <autoFilter ref="A1:P21" xr:uid="{00000000-0009-0000-0100-000002000000}"/>
  <tableColumns count="16">
    <tableColumn id="1" xr3:uid="{00000000-0010-0000-0100-000001000000}" name="id_producto"/>
    <tableColumn id="2" xr3:uid="{00000000-0010-0000-0100-000002000000}" name="nombre_producto"/>
    <tableColumn id="3" xr3:uid="{00000000-0010-0000-0100-000003000000}" name="categoria"/>
    <tableColumn id="4" xr3:uid="{00000000-0010-0000-0100-000004000000}" name="subcategoria"/>
    <tableColumn id="5" xr3:uid="{00000000-0010-0000-0100-000005000000}" name="marca"/>
    <tableColumn id="6" xr3:uid="{00000000-0010-0000-0100-000006000000}" name="costo" dataCellStyle="Moneda"/>
    <tableColumn id="7" xr3:uid="{00000000-0010-0000-0100-000007000000}" name="precio_venta" dataCellStyle="Moneda"/>
    <tableColumn id="8" xr3:uid="{00000000-0010-0000-0100-000008000000}" name="margen_pct"/>
    <tableColumn id="9" xr3:uid="{00000000-0010-0000-0100-000009000000}" name="stock"/>
    <tableColumn id="10" xr3:uid="{00000000-0010-0000-0100-00000A000000}" name="stock_minimo"/>
    <tableColumn id="11" xr3:uid="{00000000-0010-0000-0100-00000B000000}" name="proveedor"/>
    <tableColumn id="12" xr3:uid="{00000000-0010-0000-0100-00000C000000}" name="fecha_alta"/>
    <tableColumn id="13" xr3:uid="{00000000-0010-0000-0100-00000D000000}" name="estado"/>
    <tableColumn id="14" xr3:uid="{00000000-0010-0000-0100-00000E000000}" name="unidad_medida"/>
    <tableColumn id="15" xr3:uid="{00000000-0010-0000-0100-00000F000000}" name="ubicacion_almacen"/>
    <tableColumn id="16" xr3:uid="{00000000-0010-0000-0100-000010000000}" name="iva_pc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Facturas" displayName="TablaFacturas" ref="A1:S251">
  <autoFilter ref="A1:S251" xr:uid="{00000000-0009-0000-0100-000003000000}"/>
  <tableColumns count="19">
    <tableColumn id="1" xr3:uid="{00000000-0010-0000-0200-000001000000}" name="id_factura"/>
    <tableColumn id="2" xr3:uid="{00000000-0010-0000-0200-000002000000}" name="serie"/>
    <tableColumn id="3" xr3:uid="{00000000-0010-0000-0200-000003000000}" name="fecha_factura"/>
    <tableColumn id="4" xr3:uid="{00000000-0010-0000-0200-000004000000}" name="id_cliente"/>
    <tableColumn id="5" xr3:uid="{00000000-0010-0000-0200-000005000000}" name="vendedor"/>
    <tableColumn id="6" xr3:uid="{00000000-0010-0000-0200-000006000000}" name="canal"/>
    <tableColumn id="7" xr3:uid="{00000000-0010-0000-0200-000007000000}" name="moneda"/>
    <tableColumn id="8" xr3:uid="{00000000-0010-0000-0200-000008000000}" name="subtotal" dataCellStyle="Moneda"/>
    <tableColumn id="9" xr3:uid="{00000000-0010-0000-0200-000009000000}" name="descuento_factura" dataCellStyle="Moneda"/>
    <tableColumn id="10" xr3:uid="{00000000-0010-0000-0200-00000A000000}" name="base_imponible" dataCellStyle="Moneda"/>
    <tableColumn id="11" xr3:uid="{00000000-0010-0000-0200-00000B000000}" name="impuestos" dataCellStyle="Moneda"/>
    <tableColumn id="12" xr3:uid="{00000000-0010-0000-0200-00000C000000}" name="total" dataCellStyle="Moneda"/>
    <tableColumn id="13" xr3:uid="{00000000-0010-0000-0200-00000D000000}" name="metodo_pago"/>
    <tableColumn id="14" xr3:uid="{00000000-0010-0000-0200-00000E000000}" name="estado"/>
    <tableColumn id="15" xr3:uid="{00000000-0010-0000-0200-00000F000000}" name="fecha_vencimiento"/>
    <tableColumn id="16" xr3:uid="{00000000-0010-0000-0200-000010000000}" name="fecha_pago"/>
    <tableColumn id="17" xr3:uid="{00000000-0010-0000-0200-000011000000}" name="referencia_pedido"/>
    <tableColumn id="18" xr3:uid="{00000000-0010-0000-0200-000012000000}" name="observaciones"/>
    <tableColumn id="19" xr3:uid="{319BD265-72CA-43A5-86D5-0A02744F451E}" name="nº factura" dataDxfId="10">
      <calculatedColumnFormula>VALUE(MID(TablaFacturas[[#This Row],[id_factura]],5,4))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DetalleFactura" displayName="TablaDetalleFactura" ref="A1:O746">
  <autoFilter ref="A1:O746" xr:uid="{00000000-0009-0000-0100-000004000000}"/>
  <tableColumns count="15">
    <tableColumn id="1" xr3:uid="{00000000-0010-0000-0300-000001000000}" name="id_detalle"/>
    <tableColumn id="2" xr3:uid="{00000000-0010-0000-0300-000002000000}" name="id_factura"/>
    <tableColumn id="3" xr3:uid="{00000000-0010-0000-0300-000003000000}" name="linea"/>
    <tableColumn id="4" xr3:uid="{00000000-0010-0000-0300-000004000000}" name="id_producto"/>
    <tableColumn id="5" xr3:uid="{00000000-0010-0000-0300-000005000000}" name="descripcion"/>
    <tableColumn id="6" xr3:uid="{00000000-0010-0000-0300-000006000000}" name="cantidad"/>
    <tableColumn id="7" xr3:uid="{00000000-0010-0000-0300-000007000000}" name="precio_unitario" dataCellStyle="Moneda"/>
    <tableColumn id="8" xr3:uid="{00000000-0010-0000-0300-000008000000}" name="descuento_linea_pct"/>
    <tableColumn id="9" xr3:uid="{00000000-0010-0000-0300-000009000000}" name="subtotal_linea" dataCellStyle="Moneda"/>
    <tableColumn id="10" xr3:uid="{00000000-0010-0000-0300-00000A000000}" name="impuesto_linea" dataCellStyle="Moneda"/>
    <tableColumn id="11" xr3:uid="{00000000-0010-0000-0300-00000B000000}" name="total_linea" dataCellStyle="Moneda"/>
    <tableColumn id="12" xr3:uid="{00000000-0010-0000-0300-00000C000000}" name="costo_unitario" dataCellStyle="Moneda"/>
    <tableColumn id="13" xr3:uid="{00000000-0010-0000-0300-00000D000000}" name="beneficio_linea" dataCellStyle="Moneda"/>
    <tableColumn id="14" xr3:uid="{00000000-0010-0000-0300-00000E000000}" name="almacen"/>
    <tableColumn id="15" xr3:uid="{00000000-0010-0000-0300-00000F000000}" name="entreg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4F2D-5F4C-4B24-9D7B-D8FC7A7832F6}">
  <sheetPr codeName="Hoja7"/>
  <dimension ref="A1:F19"/>
  <sheetViews>
    <sheetView tabSelected="1" zoomScale="115" zoomScaleNormal="115" workbookViewId="0">
      <pane xSplit="6" ySplit="11" topLeftCell="G12" activePane="bottomRight" state="frozen"/>
      <selection pane="topRight" activeCell="G1" sqref="G1"/>
      <selection pane="bottomLeft" activeCell="A12" sqref="A12"/>
      <selection pane="bottomRight" activeCell="G4" sqref="G4"/>
    </sheetView>
  </sheetViews>
  <sheetFormatPr baseColWidth="10" defaultColWidth="8.7265625" defaultRowHeight="14.5" x14ac:dyDescent="0.35"/>
  <cols>
    <col min="1" max="1" width="18" customWidth="1"/>
    <col min="2" max="2" width="23.1796875" customWidth="1"/>
    <col min="3" max="3" width="11.54296875" customWidth="1"/>
    <col min="4" max="4" width="14.81640625" customWidth="1"/>
    <col min="5" max="5" width="16.7265625" bestFit="1" customWidth="1"/>
    <col min="6" max="6" width="22.81640625" customWidth="1"/>
  </cols>
  <sheetData>
    <row r="1" spans="1:6" ht="18.5" x14ac:dyDescent="0.45">
      <c r="A1" s="71" t="s">
        <v>2410</v>
      </c>
      <c r="B1" s="60"/>
      <c r="C1" s="60"/>
      <c r="D1" s="60"/>
      <c r="E1" s="60"/>
      <c r="F1" s="60"/>
    </row>
    <row r="3" spans="1:6" x14ac:dyDescent="0.35">
      <c r="A3" s="70" t="s">
        <v>2411</v>
      </c>
      <c r="B3" s="61"/>
      <c r="E3" s="70" t="s">
        <v>2412</v>
      </c>
      <c r="F3" s="70"/>
    </row>
    <row r="4" spans="1:6" x14ac:dyDescent="0.35">
      <c r="A4" s="65" t="s">
        <v>2413</v>
      </c>
      <c r="B4" s="16" t="s">
        <v>52</v>
      </c>
      <c r="E4" s="65" t="s">
        <v>2414</v>
      </c>
      <c r="F4" s="16" t="str">
        <f>CONCATENATE("FAC-",MAX([1]!TablaFacturas[nº factura])+1)</f>
        <v>FAC-5251</v>
      </c>
    </row>
    <row r="5" spans="1:6" x14ac:dyDescent="0.35">
      <c r="A5" s="65" t="s">
        <v>2415</v>
      </c>
      <c r="B5" t="str">
        <f>IFERROR(VLOOKUP(B4,[1]!TablaClientes[#Data],2,FALSE),"")</f>
        <v>Lucía Díaz</v>
      </c>
      <c r="E5" s="65" t="s">
        <v>2279</v>
      </c>
      <c r="F5" s="17">
        <f ca="1">TODAY()</f>
        <v>46140</v>
      </c>
    </row>
    <row r="6" spans="1:6" x14ac:dyDescent="0.35">
      <c r="A6" s="65" t="s">
        <v>2273</v>
      </c>
      <c r="B6" t="str">
        <f>IFERROR(VLOOKUP(B4,[1]!TablaClientes[#Data],10,FALSE),"")</f>
        <v>Murcia</v>
      </c>
      <c r="E6" s="65" t="s">
        <v>2293</v>
      </c>
      <c r="F6" s="16" t="s">
        <v>175</v>
      </c>
    </row>
    <row r="7" spans="1:6" x14ac:dyDescent="0.35">
      <c r="A7" s="65" t="s">
        <v>2416</v>
      </c>
      <c r="B7" t="str">
        <f>IFERROR(VLOOKUP(B4,[1]!TablaClientes[#Data],15,FALSE),"")</f>
        <v>Regular</v>
      </c>
      <c r="E7" s="65" t="s">
        <v>2417</v>
      </c>
      <c r="F7" s="16" t="s">
        <v>944</v>
      </c>
    </row>
    <row r="8" spans="1:6" x14ac:dyDescent="0.35">
      <c r="A8" s="42" t="s">
        <v>5</v>
      </c>
      <c r="B8" s="43" t="str">
        <f>VLOOKUP(VLOOKUP(B4,[1]!TablaClientes[#Data],5,FALSE),[1]!TablaClientes[[NIF]:[email]],2,FALSE)</f>
        <v>lucia.diaz@mail.es</v>
      </c>
      <c r="E8" s="65" t="s">
        <v>2418</v>
      </c>
      <c r="F8" s="16" t="s">
        <v>962</v>
      </c>
    </row>
    <row r="9" spans="1:6" x14ac:dyDescent="0.35">
      <c r="D9" s="65"/>
    </row>
    <row r="10" spans="1:6" x14ac:dyDescent="0.35">
      <c r="A10" s="70" t="s">
        <v>2419</v>
      </c>
      <c r="B10" s="61"/>
      <c r="C10" s="61"/>
      <c r="D10" s="61"/>
      <c r="E10" s="61"/>
      <c r="F10" s="61"/>
    </row>
    <row r="11" spans="1:6" x14ac:dyDescent="0.35">
      <c r="A11" s="69" t="s">
        <v>2420</v>
      </c>
      <c r="B11" s="68" t="s">
        <v>2415</v>
      </c>
      <c r="C11" s="68" t="s">
        <v>2377</v>
      </c>
      <c r="D11" s="68" t="s">
        <v>2421</v>
      </c>
      <c r="E11" s="68" t="s">
        <v>2352</v>
      </c>
      <c r="F11" s="67" t="s">
        <v>2301</v>
      </c>
    </row>
    <row r="12" spans="1:6" x14ac:dyDescent="0.35">
      <c r="A12" s="20" t="s">
        <v>902</v>
      </c>
      <c r="B12" s="18" t="str">
        <f>IFERROR(VLOOKUP(A12,[1]!TablaProductos[id_producto]:[1]!TablaProductos[nombre_producto],2,FALSE),"")</f>
        <v>Cable HDMI 2m</v>
      </c>
      <c r="C12" s="21">
        <v>1</v>
      </c>
      <c r="D12" s="22">
        <f>IFERROR(VLOOKUP(A12,[1]!TablaProductos[[id_producto]:[precio_venta]],7,FALSE),"")</f>
        <v>12</v>
      </c>
      <c r="E12" s="22">
        <f>IFERROR(C12*D12,"")</f>
        <v>12</v>
      </c>
      <c r="F12" s="19" t="str">
        <f>IFERROR(VLOOKUP(A12,[1]!TablaProductos[[id_producto]:[categoria]],3,FALSE),"")</f>
        <v>Accesorios</v>
      </c>
    </row>
    <row r="13" spans="1:6" x14ac:dyDescent="0.35">
      <c r="A13" s="44" t="s">
        <v>916</v>
      </c>
      <c r="B13" s="45" t="str">
        <f>IFERROR(VLOOKUP(A13,[1]!TablaProductos[id_producto]:[1]!TablaProductos[nombre_producto],2,FALSE),"")</f>
        <v>Servidor NAS 2 bahías</v>
      </c>
      <c r="C13" s="46">
        <v>3</v>
      </c>
      <c r="D13" s="47">
        <f>IFERROR(VLOOKUP(A13,[1]!TablaProductos[[id_producto]:[precio_venta]],7,FALSE),"")</f>
        <v>399</v>
      </c>
      <c r="E13" s="47">
        <f>IFERROR(C13*D13,"")</f>
        <v>1197</v>
      </c>
      <c r="F13" s="48" t="str">
        <f>IFERROR(VLOOKUP(A13,[1]!TablaProductos[[id_producto]:[categoria]],3,FALSE),"")</f>
        <v>Redes</v>
      </c>
    </row>
    <row r="15" spans="1:6" x14ac:dyDescent="0.35">
      <c r="A15" s="66" t="s">
        <v>2422</v>
      </c>
      <c r="B15" s="60"/>
      <c r="C15" s="60"/>
      <c r="D15" s="60"/>
      <c r="E15" s="60"/>
      <c r="F15" s="60"/>
    </row>
    <row r="16" spans="1:6" x14ac:dyDescent="0.35">
      <c r="A16" s="65" t="s">
        <v>2382</v>
      </c>
      <c r="B16" s="14">
        <f>SUM(E12:E13)</f>
        <v>1209</v>
      </c>
    </row>
    <row r="17" spans="1:4" x14ac:dyDescent="0.35">
      <c r="A17" s="65" t="s">
        <v>2423</v>
      </c>
      <c r="B17" s="14">
        <f>B16*0.21</f>
        <v>253.89</v>
      </c>
    </row>
    <row r="18" spans="1:4" x14ac:dyDescent="0.35">
      <c r="A18" s="65" t="s">
        <v>2424</v>
      </c>
      <c r="B18" s="14">
        <f>B16+B17</f>
        <v>1462.8899999999999</v>
      </c>
    </row>
    <row r="19" spans="1:4" x14ac:dyDescent="0.35">
      <c r="D19" s="40"/>
    </row>
  </sheetData>
  <sheetProtection formatCells="0"/>
  <mergeCells count="5">
    <mergeCell ref="E3:F3"/>
    <mergeCell ref="A1:F1"/>
    <mergeCell ref="A3:B3"/>
    <mergeCell ref="A10:F10"/>
    <mergeCell ref="A15:F15"/>
  </mergeCells>
  <dataValidations count="5">
    <dataValidation type="list" allowBlank="1" showInputMessage="1" showErrorMessage="1" sqref="B4" xr:uid="{04A0219A-EDB3-417A-B18C-051718CAF30E}">
      <formula1>lista_clientes</formula1>
    </dataValidation>
    <dataValidation type="list" allowBlank="1" showInputMessage="1" showErrorMessage="1" sqref="A12:A13" xr:uid="{9B5AC45D-FEBE-4B9C-A781-C8957E35CF6E}">
      <formula1>lista_productos</formula1>
    </dataValidation>
    <dataValidation type="list" allowBlank="1" sqref="F6" xr:uid="{08565C4A-2186-4658-9E88-82DB2B7ABF80}">
      <formula1>"María Prieto,David Soto,Elena Cruz,Javier León,Paula Serra,Álvaro Nieto"</formula1>
    </dataValidation>
    <dataValidation type="list" allowBlank="1" sqref="F7" xr:uid="{64998DEB-D74A-4546-9CD8-09F746A1D6C4}">
      <formula1>"Online,Tienda,Telefónico,Comercial"</formula1>
    </dataValidation>
    <dataValidation type="list" allowBlank="1" sqref="F8" xr:uid="{27AED4FB-4D4E-4969-8A8E-CB55BE47FBA1}">
      <formula1>"Transferencia,Tarjeta,Domiciliación,Bizum"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otón10_Haga_clic_en">
                <anchor moveWithCells="1" sizeWithCells="1">
                  <from>
                    <xdr:col>2</xdr:col>
                    <xdr:colOff>450850</xdr:colOff>
                    <xdr:row>1</xdr:row>
                    <xdr:rowOff>6350</xdr:rowOff>
                  </from>
                  <to>
                    <xdr:col>3</xdr:col>
                    <xdr:colOff>514350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63432-8BAF-43D4-875C-29517A4CD755}">
  <sheetPr codeName="Hoja18"/>
  <dimension ref="A1:N48"/>
  <sheetViews>
    <sheetView topLeftCell="A41" zoomScale="115" zoomScaleNormal="115" workbookViewId="0">
      <selection activeCell="G8" sqref="G8"/>
    </sheetView>
  </sheetViews>
  <sheetFormatPr baseColWidth="10" defaultColWidth="15" defaultRowHeight="14.5" x14ac:dyDescent="0.35"/>
  <cols>
    <col min="2" max="2" width="13.1796875" customWidth="1"/>
    <col min="3" max="3" width="13.36328125" customWidth="1"/>
    <col min="5" max="5" width="14.26953125" customWidth="1"/>
    <col min="6" max="6" width="15" customWidth="1"/>
    <col min="8" max="8" width="13.6328125" customWidth="1"/>
    <col min="9" max="9" width="9.7265625" customWidth="1"/>
  </cols>
  <sheetData>
    <row r="1" spans="1:14" s="23" customFormat="1" ht="18.649999999999999" customHeight="1" x14ac:dyDescent="0.55000000000000004">
      <c r="A1" s="62" t="s">
        <v>2452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</row>
    <row r="2" spans="1:14" s="23" customFormat="1" ht="13.4" customHeight="1" x14ac:dyDescent="0.35">
      <c r="A2" s="64" t="s">
        <v>2428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</row>
    <row r="3" spans="1:14" s="23" customFormat="1" x14ac:dyDescent="0.35"/>
    <row r="4" spans="1:14" s="55" customFormat="1" ht="29" x14ac:dyDescent="0.35">
      <c r="A4" s="54" t="s">
        <v>2429</v>
      </c>
      <c r="B4" s="54" t="s">
        <v>2430</v>
      </c>
      <c r="C4" s="54" t="s">
        <v>2431</v>
      </c>
      <c r="D4" s="54" t="s">
        <v>2432</v>
      </c>
      <c r="E4" s="54" t="s">
        <v>2433</v>
      </c>
      <c r="F4" s="54" t="s">
        <v>2434</v>
      </c>
      <c r="G4" s="54" t="s">
        <v>2435</v>
      </c>
      <c r="I4" s="56"/>
    </row>
    <row r="5" spans="1:14" s="23" customFormat="1" ht="16" customHeight="1" x14ac:dyDescent="0.4">
      <c r="A5" s="34">
        <f>SUM(TablaFacturas[total])</f>
        <v>637833.27999999991</v>
      </c>
      <c r="B5" s="33">
        <f>COUNTA(TablaFacturas[id_factura])</f>
        <v>250</v>
      </c>
      <c r="C5" s="26">
        <f>IFERROR(A5/B5,0)</f>
        <v>2551.3331199999998</v>
      </c>
      <c r="D5" s="38">
        <f>SUM(TablaDetalleFactura[beneficio_linea])</f>
        <v>188062.22999999963</v>
      </c>
      <c r="E5" s="39">
        <f>IFERROR(D5/SUM(TablaDetalleFactura[total_linea]),0)</f>
        <v>0.29134666512799701</v>
      </c>
      <c r="F5" s="26">
        <f>SUMIF(TablaFacturas[estado],"Pendiente",TablaFacturas[total])</f>
        <v>183746.32000000004</v>
      </c>
      <c r="G5" s="29">
        <f>COUNTIF(TablaFacturas[estado],"Vencida")</f>
        <v>20</v>
      </c>
    </row>
    <row r="6" spans="1:14" s="23" customFormat="1" ht="16" customHeight="1" x14ac:dyDescent="0.4">
      <c r="A6" s="34"/>
      <c r="B6" s="35"/>
      <c r="C6" s="36"/>
      <c r="F6" s="36"/>
      <c r="G6" s="37"/>
    </row>
    <row r="7" spans="1:14" s="55" customFormat="1" ht="29" x14ac:dyDescent="0.35">
      <c r="A7" s="57" t="s">
        <v>2436</v>
      </c>
      <c r="B7" s="54" t="s">
        <v>2437</v>
      </c>
      <c r="C7" s="54" t="s">
        <v>2438</v>
      </c>
      <c r="D7" s="54" t="s">
        <v>2439</v>
      </c>
      <c r="E7" s="54" t="s">
        <v>2440</v>
      </c>
      <c r="F7" s="54" t="s">
        <v>2441</v>
      </c>
      <c r="G7" s="58" t="s">
        <v>2442</v>
      </c>
    </row>
    <row r="8" spans="1:14" s="23" customFormat="1" ht="16" customHeight="1" x14ac:dyDescent="0.35">
      <c r="A8" s="31">
        <f>COUNTIF(TablaClientes[estado],"Activo")</f>
        <v>109</v>
      </c>
      <c r="B8" s="30">
        <f>COUNTIF(TablaProductos[estado],"Activo")</f>
        <v>18</v>
      </c>
      <c r="C8" s="59" cm="1">
        <f t="array" ref="C8">SUMPRODUCT(--(TablaProductos[stock]&lt;=TablaProductos[stock_minimo]))</f>
        <v>1</v>
      </c>
      <c r="D8" s="32" t="str">
        <f>INDEX(D12:D15,MATCH(MAX(E12:E15),E12:E15,0))</f>
        <v>Comercial</v>
      </c>
      <c r="E8" s="32" t="str">
        <f>INDEX(A28:A37,MATCH(MAX(B28:B37),B28:B37,0))</f>
        <v>María Delgado</v>
      </c>
      <c r="F8" s="32" t="str">
        <f>INDEX(E28:E37,MATCH(MAX(G28:G37),G28:G37,0))</f>
        <v>Router WiFi 6</v>
      </c>
      <c r="G8" s="27">
        <f>SUMIF(TablaFacturas[estado],"Pagada",TablaFacturas[total])</f>
        <v>395063.18000000017</v>
      </c>
    </row>
    <row r="9" spans="1:14" s="23" customFormat="1" ht="16" customHeight="1" x14ac:dyDescent="0.35">
      <c r="A9" s="49"/>
      <c r="B9" s="49"/>
      <c r="C9" s="50"/>
      <c r="D9" s="51"/>
      <c r="E9" s="51"/>
      <c r="F9" s="51"/>
      <c r="G9" s="52"/>
    </row>
    <row r="10" spans="1:14" s="23" customFormat="1" x14ac:dyDescent="0.35">
      <c r="A10" s="28" t="s">
        <v>2443</v>
      </c>
      <c r="D10" s="28" t="s">
        <v>2444</v>
      </c>
      <c r="G10" s="28" t="s">
        <v>2445</v>
      </c>
    </row>
    <row r="11" spans="1:14" s="53" customFormat="1" ht="29" x14ac:dyDescent="0.35">
      <c r="A11" s="53" t="s">
        <v>2446</v>
      </c>
      <c r="B11" s="53" t="s">
        <v>2394</v>
      </c>
      <c r="D11" s="53" t="s">
        <v>2417</v>
      </c>
      <c r="E11" s="53" t="s">
        <v>2394</v>
      </c>
      <c r="G11" s="53" t="s">
        <v>2356</v>
      </c>
      <c r="H11" s="53" t="s">
        <v>2394</v>
      </c>
      <c r="I11" s="53" t="s">
        <v>2331</v>
      </c>
    </row>
    <row r="12" spans="1:14" x14ac:dyDescent="0.35">
      <c r="A12" s="13" t="s">
        <v>2398</v>
      </c>
      <c r="B12" s="24">
        <v>62380.799999999988</v>
      </c>
      <c r="D12" s="13" t="s">
        <v>944</v>
      </c>
      <c r="E12" s="24">
        <v>185501.41999999998</v>
      </c>
      <c r="G12" s="13" t="s">
        <v>1006</v>
      </c>
      <c r="H12" s="24">
        <v>27483.070000000003</v>
      </c>
      <c r="I12">
        <v>13</v>
      </c>
    </row>
    <row r="13" spans="1:14" x14ac:dyDescent="0.35">
      <c r="A13" s="13" t="s">
        <v>2399</v>
      </c>
      <c r="B13" s="24">
        <v>39999.050000000003</v>
      </c>
      <c r="D13" s="13" t="s">
        <v>938</v>
      </c>
      <c r="E13" s="24">
        <v>159185.79999999999</v>
      </c>
      <c r="G13" s="13" t="s">
        <v>941</v>
      </c>
      <c r="H13" s="24">
        <v>395063.18000000017</v>
      </c>
      <c r="I13">
        <v>156</v>
      </c>
    </row>
    <row r="14" spans="1:14" x14ac:dyDescent="0.35">
      <c r="A14" s="13" t="s">
        <v>2400</v>
      </c>
      <c r="B14" s="24">
        <v>43382.180000000015</v>
      </c>
      <c r="D14" s="13" t="s">
        <v>969</v>
      </c>
      <c r="E14" s="24">
        <v>150861.79000000004</v>
      </c>
      <c r="G14" s="13" t="s">
        <v>982</v>
      </c>
      <c r="H14" s="24">
        <v>183746.32000000004</v>
      </c>
      <c r="I14">
        <v>61</v>
      </c>
    </row>
    <row r="15" spans="1:14" x14ac:dyDescent="0.35">
      <c r="A15" s="13" t="s">
        <v>2401</v>
      </c>
      <c r="B15" s="24">
        <v>50500.659999999989</v>
      </c>
      <c r="D15" s="13" t="s">
        <v>966</v>
      </c>
      <c r="E15" s="24">
        <v>142284.27000000002</v>
      </c>
      <c r="G15" s="13" t="s">
        <v>946</v>
      </c>
      <c r="H15" s="24">
        <v>31540.71</v>
      </c>
      <c r="I15">
        <v>20</v>
      </c>
    </row>
    <row r="16" spans="1:14" x14ac:dyDescent="0.35">
      <c r="A16" s="13" t="s">
        <v>2402</v>
      </c>
      <c r="B16" s="24">
        <v>64631.69</v>
      </c>
      <c r="D16" s="13" t="s">
        <v>2395</v>
      </c>
      <c r="E16" s="24">
        <v>637833.28</v>
      </c>
      <c r="G16" s="13" t="s">
        <v>2395</v>
      </c>
      <c r="H16" s="24">
        <v>637833.28000000014</v>
      </c>
      <c r="I16">
        <v>250</v>
      </c>
    </row>
    <row r="17" spans="1:7" x14ac:dyDescent="0.35">
      <c r="A17" s="13" t="s">
        <v>2403</v>
      </c>
      <c r="B17" s="24">
        <v>42746.8</v>
      </c>
    </row>
    <row r="18" spans="1:7" x14ac:dyDescent="0.35">
      <c r="A18" s="13" t="s">
        <v>2404</v>
      </c>
      <c r="B18" s="24">
        <v>51986.29</v>
      </c>
    </row>
    <row r="19" spans="1:7" x14ac:dyDescent="0.35">
      <c r="A19" s="13" t="s">
        <v>2405</v>
      </c>
      <c r="B19" s="24">
        <v>60776.44</v>
      </c>
    </row>
    <row r="20" spans="1:7" x14ac:dyDescent="0.35">
      <c r="A20" s="13" t="s">
        <v>2406</v>
      </c>
      <c r="B20" s="24">
        <v>73892.429999999993</v>
      </c>
    </row>
    <row r="21" spans="1:7" x14ac:dyDescent="0.35">
      <c r="A21" s="13" t="s">
        <v>2407</v>
      </c>
      <c r="B21" s="24">
        <v>38369.569999999992</v>
      </c>
    </row>
    <row r="22" spans="1:7" x14ac:dyDescent="0.35">
      <c r="A22" s="13" t="s">
        <v>2408</v>
      </c>
      <c r="B22" s="24">
        <v>50753.020000000004</v>
      </c>
    </row>
    <row r="23" spans="1:7" x14ac:dyDescent="0.35">
      <c r="A23" s="13" t="s">
        <v>2409</v>
      </c>
      <c r="B23" s="24">
        <v>58414.35</v>
      </c>
    </row>
    <row r="24" spans="1:7" x14ac:dyDescent="0.35">
      <c r="A24" s="13" t="s">
        <v>2395</v>
      </c>
      <c r="B24" s="24">
        <v>637833.27999999991</v>
      </c>
    </row>
    <row r="25" spans="1:7" x14ac:dyDescent="0.35">
      <c r="A25" s="13"/>
      <c r="B25" s="24"/>
    </row>
    <row r="26" spans="1:7" x14ac:dyDescent="0.35">
      <c r="A26" s="13" t="s">
        <v>2448</v>
      </c>
      <c r="E26" t="s">
        <v>2451</v>
      </c>
    </row>
    <row r="27" spans="1:7" s="53" customFormat="1" ht="29" x14ac:dyDescent="0.35">
      <c r="A27" s="53" t="s">
        <v>2447</v>
      </c>
      <c r="B27" s="53" t="s">
        <v>2394</v>
      </c>
      <c r="C27" s="53" t="s">
        <v>2331</v>
      </c>
      <c r="E27" s="53" t="s">
        <v>2450</v>
      </c>
      <c r="F27" s="53" t="s">
        <v>2449</v>
      </c>
      <c r="G27" s="53" t="s">
        <v>2396</v>
      </c>
    </row>
    <row r="28" spans="1:7" x14ac:dyDescent="0.35">
      <c r="A28" s="13" t="s">
        <v>210</v>
      </c>
      <c r="B28" s="25">
        <v>42464.61</v>
      </c>
      <c r="C28">
        <v>14</v>
      </c>
      <c r="E28" s="13" t="s">
        <v>809</v>
      </c>
      <c r="F28" s="25">
        <v>146270.62</v>
      </c>
      <c r="G28">
        <v>175</v>
      </c>
    </row>
    <row r="29" spans="1:7" x14ac:dyDescent="0.35">
      <c r="A29" s="13" t="s">
        <v>53</v>
      </c>
      <c r="B29" s="25">
        <v>34852.61</v>
      </c>
      <c r="C29">
        <v>8</v>
      </c>
      <c r="E29" s="13" t="s">
        <v>917</v>
      </c>
      <c r="F29" s="25">
        <v>78120.539999999994</v>
      </c>
      <c r="G29">
        <v>169</v>
      </c>
    </row>
    <row r="30" spans="1:7" x14ac:dyDescent="0.35">
      <c r="A30" s="13" t="s">
        <v>455</v>
      </c>
      <c r="B30" s="25">
        <v>21379.439999999999</v>
      </c>
      <c r="C30">
        <v>7</v>
      </c>
      <c r="E30" s="13" t="s">
        <v>879</v>
      </c>
      <c r="F30" s="25">
        <v>75961.77</v>
      </c>
      <c r="G30">
        <v>186</v>
      </c>
    </row>
    <row r="31" spans="1:7" x14ac:dyDescent="0.35">
      <c r="A31" s="13" t="s">
        <v>443</v>
      </c>
      <c r="B31" s="25">
        <v>21218.799999999999</v>
      </c>
      <c r="C31">
        <v>5</v>
      </c>
      <c r="E31" s="13" t="s">
        <v>875</v>
      </c>
      <c r="F31" s="25">
        <v>53521.5</v>
      </c>
      <c r="G31">
        <v>152</v>
      </c>
    </row>
    <row r="32" spans="1:7" x14ac:dyDescent="0.35">
      <c r="A32" s="13" t="s">
        <v>20</v>
      </c>
      <c r="B32" s="25">
        <v>20916.61</v>
      </c>
      <c r="C32">
        <v>10</v>
      </c>
      <c r="E32" s="13" t="s">
        <v>913</v>
      </c>
      <c r="F32" s="25">
        <v>48447.81</v>
      </c>
      <c r="G32">
        <v>117</v>
      </c>
    </row>
    <row r="33" spans="1:7" x14ac:dyDescent="0.35">
      <c r="A33" s="13" t="s">
        <v>688</v>
      </c>
      <c r="B33" s="25">
        <v>19059.2</v>
      </c>
      <c r="C33">
        <v>4</v>
      </c>
      <c r="E33" s="13" t="s">
        <v>869</v>
      </c>
      <c r="F33" s="25">
        <v>46122.04</v>
      </c>
      <c r="G33">
        <v>207</v>
      </c>
    </row>
    <row r="34" spans="1:7" x14ac:dyDescent="0.35">
      <c r="A34" s="13" t="s">
        <v>473</v>
      </c>
      <c r="B34" s="25">
        <v>15039.41</v>
      </c>
      <c r="C34">
        <v>4</v>
      </c>
      <c r="E34" s="13" t="s">
        <v>852</v>
      </c>
      <c r="F34" s="25">
        <v>34660.910000000003</v>
      </c>
      <c r="G34">
        <v>127</v>
      </c>
    </row>
    <row r="35" spans="1:7" x14ac:dyDescent="0.35">
      <c r="A35" s="13" t="s">
        <v>281</v>
      </c>
      <c r="B35" s="25">
        <v>13669.72</v>
      </c>
      <c r="C35">
        <v>5</v>
      </c>
      <c r="E35" s="13" t="s">
        <v>834</v>
      </c>
      <c r="F35" s="25">
        <v>30773.66</v>
      </c>
      <c r="G35">
        <v>172</v>
      </c>
    </row>
    <row r="36" spans="1:7" x14ac:dyDescent="0.35">
      <c r="A36" s="13" t="s">
        <v>417</v>
      </c>
      <c r="B36" s="25">
        <v>13522.52</v>
      </c>
      <c r="C36">
        <v>5</v>
      </c>
      <c r="E36" s="13" t="s">
        <v>817</v>
      </c>
      <c r="F36" s="25">
        <v>29317.98</v>
      </c>
      <c r="G36">
        <v>158</v>
      </c>
    </row>
    <row r="37" spans="1:7" x14ac:dyDescent="0.35">
      <c r="A37" s="13" t="s">
        <v>327</v>
      </c>
      <c r="B37" s="25">
        <v>13369.16</v>
      </c>
      <c r="C37">
        <v>3</v>
      </c>
      <c r="E37" s="13" t="s">
        <v>863</v>
      </c>
      <c r="F37" s="25">
        <v>25199.23</v>
      </c>
      <c r="G37">
        <v>239</v>
      </c>
    </row>
    <row r="38" spans="1:7" x14ac:dyDescent="0.35">
      <c r="A38" s="13" t="s">
        <v>2395</v>
      </c>
      <c r="B38" s="25">
        <v>215492.08</v>
      </c>
      <c r="C38">
        <v>65</v>
      </c>
      <c r="E38" s="13" t="s">
        <v>2395</v>
      </c>
      <c r="F38" s="25">
        <v>568396.06000000006</v>
      </c>
      <c r="G38">
        <v>1702</v>
      </c>
    </row>
    <row r="39" spans="1:7" x14ac:dyDescent="0.35">
      <c r="A39" s="13"/>
      <c r="B39" s="25"/>
      <c r="E39" s="13"/>
      <c r="F39" s="25"/>
    </row>
    <row r="40" spans="1:7" x14ac:dyDescent="0.35">
      <c r="A40" s="13" t="s">
        <v>2453</v>
      </c>
    </row>
    <row r="41" spans="1:7" s="53" customFormat="1" x14ac:dyDescent="0.35">
      <c r="A41" s="53" t="s">
        <v>2293</v>
      </c>
      <c r="B41" s="53" t="s">
        <v>2397</v>
      </c>
      <c r="C41" s="53" t="s">
        <v>2331</v>
      </c>
    </row>
    <row r="42" spans="1:7" x14ac:dyDescent="0.35">
      <c r="A42" s="13" t="s">
        <v>175</v>
      </c>
      <c r="B42" s="24">
        <v>132045.41999999998</v>
      </c>
      <c r="C42">
        <v>52</v>
      </c>
    </row>
    <row r="43" spans="1:7" x14ac:dyDescent="0.35">
      <c r="A43" s="13" t="s">
        <v>51</v>
      </c>
      <c r="B43" s="24">
        <v>113309.45</v>
      </c>
      <c r="C43">
        <v>44</v>
      </c>
    </row>
    <row r="44" spans="1:7" x14ac:dyDescent="0.35">
      <c r="A44" s="13" t="s">
        <v>42</v>
      </c>
      <c r="B44" s="24">
        <v>109367.06999999998</v>
      </c>
      <c r="C44">
        <v>41</v>
      </c>
    </row>
    <row r="45" spans="1:7" x14ac:dyDescent="0.35">
      <c r="A45" s="13" t="s">
        <v>60</v>
      </c>
      <c r="B45" s="24">
        <v>105340.38000000002</v>
      </c>
      <c r="C45">
        <v>41</v>
      </c>
    </row>
    <row r="46" spans="1:7" x14ac:dyDescent="0.35">
      <c r="A46" s="13" t="s">
        <v>85</v>
      </c>
      <c r="B46" s="24">
        <v>94527.810000000027</v>
      </c>
      <c r="C46">
        <v>36</v>
      </c>
    </row>
    <row r="47" spans="1:7" x14ac:dyDescent="0.35">
      <c r="A47" s="13" t="s">
        <v>31</v>
      </c>
      <c r="B47" s="24">
        <v>83243.149999999994</v>
      </c>
      <c r="C47">
        <v>36</v>
      </c>
    </row>
    <row r="48" spans="1:7" x14ac:dyDescent="0.35">
      <c r="A48" s="13" t="s">
        <v>2395</v>
      </c>
      <c r="B48" s="24">
        <v>637833.2799999998</v>
      </c>
      <c r="C48">
        <v>250</v>
      </c>
    </row>
  </sheetData>
  <mergeCells count="2">
    <mergeCell ref="A1:N1"/>
    <mergeCell ref="A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D4F87-8A80-4527-91C6-36E1355AC4B6}">
  <sheetPr codeName="Hoja5"/>
  <dimension ref="A1:B29"/>
  <sheetViews>
    <sheetView workbookViewId="0">
      <selection sqref="A1:F1"/>
    </sheetView>
  </sheetViews>
  <sheetFormatPr baseColWidth="10" defaultColWidth="8.7265625" defaultRowHeight="14.5" x14ac:dyDescent="0.35"/>
  <cols>
    <col min="1" max="1" width="18" customWidth="1"/>
    <col min="2" max="2" width="66.453125" bestFit="1" customWidth="1"/>
  </cols>
  <sheetData>
    <row r="1" spans="1:2" ht="18.5" x14ac:dyDescent="0.45">
      <c r="A1" s="5" t="s">
        <v>2219</v>
      </c>
      <c r="B1" s="5"/>
    </row>
    <row r="2" spans="1:2" x14ac:dyDescent="0.35">
      <c r="A2" t="s">
        <v>2220</v>
      </c>
      <c r="B2" t="s">
        <v>2221</v>
      </c>
    </row>
    <row r="3" spans="1:2" x14ac:dyDescent="0.35">
      <c r="A3" t="s">
        <v>2222</v>
      </c>
      <c r="B3" t="s">
        <v>2223</v>
      </c>
    </row>
    <row r="4" spans="1:2" x14ac:dyDescent="0.35">
      <c r="A4" t="s">
        <v>2224</v>
      </c>
      <c r="B4" t="s">
        <v>2225</v>
      </c>
    </row>
    <row r="5" spans="1:2" x14ac:dyDescent="0.35">
      <c r="A5" t="s">
        <v>2226</v>
      </c>
      <c r="B5" t="s">
        <v>2227</v>
      </c>
    </row>
    <row r="8" spans="1:2" ht="18.5" x14ac:dyDescent="0.45">
      <c r="A8" s="5" t="s">
        <v>2228</v>
      </c>
      <c r="B8" s="5"/>
    </row>
    <row r="9" spans="1:2" x14ac:dyDescent="0.35">
      <c r="A9" s="6" t="s">
        <v>2229</v>
      </c>
    </row>
    <row r="10" spans="1:2" x14ac:dyDescent="0.35">
      <c r="A10" s="7" t="s">
        <v>2230</v>
      </c>
    </row>
    <row r="11" spans="1:2" x14ac:dyDescent="0.35">
      <c r="A11" s="8" t="s">
        <v>2231</v>
      </c>
    </row>
    <row r="12" spans="1:2" x14ac:dyDescent="0.35">
      <c r="A12" s="7" t="s">
        <v>2232</v>
      </c>
    </row>
    <row r="13" spans="1:2" x14ac:dyDescent="0.35">
      <c r="A13" s="8" t="s">
        <v>2233</v>
      </c>
    </row>
    <row r="14" spans="1:2" x14ac:dyDescent="0.35">
      <c r="A14" s="7" t="s">
        <v>2234</v>
      </c>
    </row>
    <row r="15" spans="1:2" x14ac:dyDescent="0.35">
      <c r="A15" s="8" t="s">
        <v>2235</v>
      </c>
    </row>
    <row r="18" spans="1:2" ht="18.5" x14ac:dyDescent="0.45">
      <c r="A18" s="5" t="s">
        <v>2236</v>
      </c>
      <c r="B18" s="5"/>
    </row>
    <row r="19" spans="1:2" x14ac:dyDescent="0.35">
      <c r="A19" s="7" t="s">
        <v>2237</v>
      </c>
    </row>
    <row r="20" spans="1:2" x14ac:dyDescent="0.35">
      <c r="A20" s="7" t="s">
        <v>2238</v>
      </c>
    </row>
    <row r="21" spans="1:2" x14ac:dyDescent="0.35">
      <c r="A21" s="7" t="s">
        <v>2239</v>
      </c>
    </row>
    <row r="22" spans="1:2" x14ac:dyDescent="0.35">
      <c r="A22" s="7" t="s">
        <v>2240</v>
      </c>
    </row>
    <row r="25" spans="1:2" ht="18.5" x14ac:dyDescent="0.45">
      <c r="A25" s="5" t="s">
        <v>2241</v>
      </c>
      <c r="B25" s="5"/>
    </row>
    <row r="26" spans="1:2" x14ac:dyDescent="0.35">
      <c r="A26" s="6" t="s">
        <v>2242</v>
      </c>
    </row>
    <row r="27" spans="1:2" x14ac:dyDescent="0.35">
      <c r="A27" s="9" t="s">
        <v>2243</v>
      </c>
    </row>
    <row r="28" spans="1:2" x14ac:dyDescent="0.35">
      <c r="A28" s="9" t="s">
        <v>2244</v>
      </c>
    </row>
    <row r="29" spans="1:2" x14ac:dyDescent="0.35">
      <c r="A29" s="9" t="s">
        <v>2245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F77B6-88BA-4FA2-A518-128CD0F040B0}">
  <sheetPr codeName="Hoja6"/>
  <dimension ref="A1:E77"/>
  <sheetViews>
    <sheetView workbookViewId="0">
      <selection activeCell="B63" sqref="B63"/>
    </sheetView>
  </sheetViews>
  <sheetFormatPr baseColWidth="10" defaultColWidth="8.7265625" defaultRowHeight="14.5" x14ac:dyDescent="0.35"/>
  <cols>
    <col min="1" max="1" width="18.54296875" bestFit="1" customWidth="1"/>
    <col min="2" max="2" width="18.54296875" customWidth="1"/>
    <col min="3" max="3" width="16.1796875" bestFit="1" customWidth="1"/>
    <col min="4" max="4" width="26.7265625" bestFit="1" customWidth="1"/>
    <col min="5" max="5" width="63.81640625" bestFit="1" customWidth="1"/>
  </cols>
  <sheetData>
    <row r="1" spans="1:5" s="10" customFormat="1" ht="21" x14ac:dyDescent="0.5">
      <c r="A1" s="10" t="s">
        <v>2246</v>
      </c>
      <c r="B1" s="10" t="s">
        <v>2247</v>
      </c>
      <c r="C1" s="10" t="s">
        <v>2248</v>
      </c>
      <c r="D1" s="10" t="s">
        <v>2249</v>
      </c>
      <c r="E1" s="10" t="s">
        <v>2250</v>
      </c>
    </row>
    <row r="2" spans="1:5" s="10" customFormat="1" ht="21" x14ac:dyDescent="0.5"/>
    <row r="3" spans="1:5" s="11" customFormat="1" ht="15.5" x14ac:dyDescent="0.35">
      <c r="A3" s="11" t="s">
        <v>2251</v>
      </c>
    </row>
    <row r="4" spans="1:5" x14ac:dyDescent="0.35">
      <c r="A4" t="s">
        <v>2252</v>
      </c>
      <c r="B4" s="41" t="s">
        <v>0</v>
      </c>
      <c r="C4" t="s">
        <v>2253</v>
      </c>
      <c r="D4" t="s">
        <v>2254</v>
      </c>
      <c r="E4" s="12" t="s">
        <v>2255</v>
      </c>
    </row>
    <row r="5" spans="1:5" x14ac:dyDescent="0.35">
      <c r="A5" t="s">
        <v>2252</v>
      </c>
      <c r="B5" s="41" t="s">
        <v>1</v>
      </c>
      <c r="C5" t="s">
        <v>2253</v>
      </c>
      <c r="D5" t="s">
        <v>2256</v>
      </c>
      <c r="E5" s="12" t="s">
        <v>2257</v>
      </c>
    </row>
    <row r="6" spans="1:5" x14ac:dyDescent="0.35">
      <c r="A6" t="s">
        <v>2252</v>
      </c>
      <c r="B6" s="41" t="s">
        <v>2</v>
      </c>
      <c r="C6" t="s">
        <v>2253</v>
      </c>
      <c r="D6" t="s">
        <v>2258</v>
      </c>
      <c r="E6" s="12" t="s">
        <v>2259</v>
      </c>
    </row>
    <row r="7" spans="1:5" x14ac:dyDescent="0.35">
      <c r="A7" t="s">
        <v>2252</v>
      </c>
      <c r="B7" t="s">
        <v>3</v>
      </c>
      <c r="C7" t="s">
        <v>2253</v>
      </c>
      <c r="D7" t="s">
        <v>2260</v>
      </c>
      <c r="E7" s="12" t="s">
        <v>2261</v>
      </c>
    </row>
    <row r="8" spans="1:5" x14ac:dyDescent="0.35">
      <c r="A8" t="s">
        <v>2252</v>
      </c>
      <c r="B8" t="s">
        <v>4</v>
      </c>
      <c r="C8" t="s">
        <v>2253</v>
      </c>
      <c r="D8" t="s">
        <v>2262</v>
      </c>
      <c r="E8" s="12" t="s">
        <v>2263</v>
      </c>
    </row>
    <row r="9" spans="1:5" x14ac:dyDescent="0.35">
      <c r="A9" t="s">
        <v>2252</v>
      </c>
      <c r="B9" t="s">
        <v>5</v>
      </c>
      <c r="C9" t="s">
        <v>2253</v>
      </c>
      <c r="D9" t="s">
        <v>2264</v>
      </c>
      <c r="E9" s="12" t="s">
        <v>2265</v>
      </c>
    </row>
    <row r="10" spans="1:5" x14ac:dyDescent="0.35">
      <c r="A10" t="s">
        <v>2252</v>
      </c>
      <c r="B10" t="s">
        <v>6</v>
      </c>
      <c r="C10" t="s">
        <v>2253</v>
      </c>
      <c r="D10" t="s">
        <v>2266</v>
      </c>
      <c r="E10" s="12" t="s">
        <v>2267</v>
      </c>
    </row>
    <row r="11" spans="1:5" x14ac:dyDescent="0.35">
      <c r="A11" t="s">
        <v>2252</v>
      </c>
      <c r="B11" t="s">
        <v>7</v>
      </c>
      <c r="C11" t="s">
        <v>2253</v>
      </c>
      <c r="D11" t="s">
        <v>2268</v>
      </c>
      <c r="E11" s="12" t="s">
        <v>2269</v>
      </c>
    </row>
    <row r="12" spans="1:5" x14ac:dyDescent="0.35">
      <c r="A12" t="s">
        <v>2252</v>
      </c>
      <c r="B12" t="s">
        <v>8</v>
      </c>
      <c r="C12" t="s">
        <v>2270</v>
      </c>
      <c r="D12" t="s">
        <v>2271</v>
      </c>
      <c r="E12" s="12" t="s">
        <v>2272</v>
      </c>
    </row>
    <row r="13" spans="1:5" x14ac:dyDescent="0.35">
      <c r="A13" t="s">
        <v>2252</v>
      </c>
      <c r="B13" t="s">
        <v>9</v>
      </c>
      <c r="C13" t="s">
        <v>2253</v>
      </c>
      <c r="D13" t="s">
        <v>2273</v>
      </c>
      <c r="E13" s="12" t="s">
        <v>2274</v>
      </c>
    </row>
    <row r="14" spans="1:5" x14ac:dyDescent="0.35">
      <c r="A14" t="s">
        <v>2252</v>
      </c>
      <c r="B14" t="s">
        <v>10</v>
      </c>
      <c r="C14" t="s">
        <v>2253</v>
      </c>
      <c r="D14" t="s">
        <v>2275</v>
      </c>
      <c r="E14" s="12" t="s">
        <v>2276</v>
      </c>
    </row>
    <row r="15" spans="1:5" x14ac:dyDescent="0.35">
      <c r="A15" t="s">
        <v>2252</v>
      </c>
      <c r="B15" t="s">
        <v>11</v>
      </c>
      <c r="C15" t="s">
        <v>2253</v>
      </c>
      <c r="D15" t="s">
        <v>2277</v>
      </c>
      <c r="E15" s="12" t="s">
        <v>2278</v>
      </c>
    </row>
    <row r="16" spans="1:5" x14ac:dyDescent="0.35">
      <c r="A16" t="s">
        <v>2252</v>
      </c>
      <c r="B16" t="s">
        <v>12</v>
      </c>
      <c r="C16" t="s">
        <v>2279</v>
      </c>
      <c r="D16" t="s">
        <v>2280</v>
      </c>
      <c r="E16" s="12" t="s">
        <v>2281</v>
      </c>
    </row>
    <row r="17" spans="1:5" x14ac:dyDescent="0.35">
      <c r="A17" t="s">
        <v>2252</v>
      </c>
      <c r="B17" s="41" t="s">
        <v>13</v>
      </c>
      <c r="C17" t="s">
        <v>2253</v>
      </c>
      <c r="D17" t="s">
        <v>2282</v>
      </c>
      <c r="E17" s="12" t="s">
        <v>2283</v>
      </c>
    </row>
    <row r="18" spans="1:5" x14ac:dyDescent="0.35">
      <c r="A18" t="s">
        <v>2252</v>
      </c>
      <c r="B18" s="41" t="s">
        <v>14</v>
      </c>
      <c r="C18" t="s">
        <v>2253</v>
      </c>
      <c r="D18" t="s">
        <v>2284</v>
      </c>
      <c r="E18" s="12" t="s">
        <v>2285</v>
      </c>
    </row>
    <row r="19" spans="1:5" x14ac:dyDescent="0.35">
      <c r="A19" t="s">
        <v>2252</v>
      </c>
      <c r="B19" t="s">
        <v>15</v>
      </c>
      <c r="C19" t="s">
        <v>2286</v>
      </c>
      <c r="D19" t="s">
        <v>2287</v>
      </c>
      <c r="E19" s="12" t="s">
        <v>2288</v>
      </c>
    </row>
    <row r="20" spans="1:5" x14ac:dyDescent="0.35">
      <c r="A20" t="s">
        <v>2252</v>
      </c>
      <c r="B20" t="s">
        <v>16</v>
      </c>
      <c r="C20" t="s">
        <v>2270</v>
      </c>
      <c r="D20" t="s">
        <v>2289</v>
      </c>
      <c r="E20" s="12" t="s">
        <v>2290</v>
      </c>
    </row>
    <row r="21" spans="1:5" x14ac:dyDescent="0.35">
      <c r="A21" t="s">
        <v>2252</v>
      </c>
      <c r="B21" t="s">
        <v>17</v>
      </c>
      <c r="C21" t="s">
        <v>2253</v>
      </c>
      <c r="D21" t="s">
        <v>2291</v>
      </c>
      <c r="E21" s="12" t="s">
        <v>2292</v>
      </c>
    </row>
    <row r="22" spans="1:5" x14ac:dyDescent="0.35">
      <c r="A22" t="s">
        <v>2252</v>
      </c>
      <c r="B22" t="s">
        <v>18</v>
      </c>
      <c r="C22" t="s">
        <v>2253</v>
      </c>
      <c r="D22" t="s">
        <v>2293</v>
      </c>
      <c r="E22" s="12" t="s">
        <v>2294</v>
      </c>
    </row>
    <row r="23" spans="1:5" x14ac:dyDescent="0.35">
      <c r="E23" s="12"/>
    </row>
    <row r="24" spans="1:5" s="11" customFormat="1" ht="15.5" x14ac:dyDescent="0.35">
      <c r="A24" s="11" t="s">
        <v>2295</v>
      </c>
    </row>
    <row r="25" spans="1:5" x14ac:dyDescent="0.35">
      <c r="A25" t="s">
        <v>2296</v>
      </c>
      <c r="B25" s="41" t="s">
        <v>794</v>
      </c>
      <c r="C25" t="s">
        <v>2253</v>
      </c>
      <c r="D25" t="s">
        <v>2297</v>
      </c>
      <c r="E25" s="12" t="s">
        <v>2298</v>
      </c>
    </row>
    <row r="26" spans="1:5" x14ac:dyDescent="0.35">
      <c r="A26" t="s">
        <v>2296</v>
      </c>
      <c r="B26" s="41" t="s">
        <v>795</v>
      </c>
      <c r="C26" t="s">
        <v>2253</v>
      </c>
      <c r="D26" t="s">
        <v>2299</v>
      </c>
      <c r="E26" s="12" t="s">
        <v>2300</v>
      </c>
    </row>
    <row r="27" spans="1:5" x14ac:dyDescent="0.35">
      <c r="A27" t="s">
        <v>2296</v>
      </c>
      <c r="B27" t="s">
        <v>796</v>
      </c>
      <c r="C27" t="s">
        <v>2253</v>
      </c>
      <c r="D27" t="s">
        <v>2301</v>
      </c>
      <c r="E27" s="12" t="s">
        <v>2302</v>
      </c>
    </row>
    <row r="28" spans="1:5" x14ac:dyDescent="0.35">
      <c r="A28" t="s">
        <v>2296</v>
      </c>
      <c r="B28" t="s">
        <v>797</v>
      </c>
      <c r="C28" t="s">
        <v>2253</v>
      </c>
      <c r="D28" t="s">
        <v>2303</v>
      </c>
      <c r="E28" s="12" t="s">
        <v>2304</v>
      </c>
    </row>
    <row r="29" spans="1:5" x14ac:dyDescent="0.35">
      <c r="A29" t="s">
        <v>2296</v>
      </c>
      <c r="B29" t="s">
        <v>798</v>
      </c>
      <c r="C29" t="s">
        <v>2253</v>
      </c>
      <c r="D29" t="s">
        <v>2305</v>
      </c>
      <c r="E29" s="12" t="s">
        <v>2306</v>
      </c>
    </row>
    <row r="30" spans="1:5" x14ac:dyDescent="0.35">
      <c r="A30" t="s">
        <v>2296</v>
      </c>
      <c r="B30" t="s">
        <v>799</v>
      </c>
      <c r="C30" t="s">
        <v>2286</v>
      </c>
      <c r="D30" t="s">
        <v>2307</v>
      </c>
      <c r="E30" s="12" t="s">
        <v>2308</v>
      </c>
    </row>
    <row r="31" spans="1:5" x14ac:dyDescent="0.35">
      <c r="A31" t="s">
        <v>2296</v>
      </c>
      <c r="B31" t="s">
        <v>800</v>
      </c>
      <c r="C31" t="s">
        <v>2286</v>
      </c>
      <c r="D31" t="s">
        <v>2309</v>
      </c>
      <c r="E31" s="12" t="s">
        <v>2310</v>
      </c>
    </row>
    <row r="32" spans="1:5" x14ac:dyDescent="0.35">
      <c r="A32" t="s">
        <v>2296</v>
      </c>
      <c r="B32" t="s">
        <v>801</v>
      </c>
      <c r="C32" t="s">
        <v>2311</v>
      </c>
      <c r="D32" t="s">
        <v>2312</v>
      </c>
      <c r="E32" s="12" t="s">
        <v>2313</v>
      </c>
    </row>
    <row r="33" spans="1:5" x14ac:dyDescent="0.35">
      <c r="A33" t="s">
        <v>2296</v>
      </c>
      <c r="B33" s="41" t="s">
        <v>802</v>
      </c>
      <c r="C33" t="s">
        <v>2270</v>
      </c>
      <c r="D33" t="s">
        <v>2314</v>
      </c>
      <c r="E33" s="12" t="s">
        <v>2315</v>
      </c>
    </row>
    <row r="34" spans="1:5" x14ac:dyDescent="0.35">
      <c r="A34" t="s">
        <v>2296</v>
      </c>
      <c r="B34" s="41" t="s">
        <v>803</v>
      </c>
      <c r="C34" t="s">
        <v>2270</v>
      </c>
      <c r="D34" t="s">
        <v>2316</v>
      </c>
      <c r="E34" s="12" t="s">
        <v>2317</v>
      </c>
    </row>
    <row r="35" spans="1:5" x14ac:dyDescent="0.35">
      <c r="A35" t="s">
        <v>2296</v>
      </c>
      <c r="B35" t="s">
        <v>804</v>
      </c>
      <c r="C35" t="s">
        <v>2253</v>
      </c>
      <c r="D35" t="s">
        <v>2318</v>
      </c>
      <c r="E35" s="12" t="s">
        <v>2319</v>
      </c>
    </row>
    <row r="36" spans="1:5" x14ac:dyDescent="0.35">
      <c r="A36" t="s">
        <v>2296</v>
      </c>
      <c r="B36" t="s">
        <v>12</v>
      </c>
      <c r="C36" t="s">
        <v>2279</v>
      </c>
      <c r="D36" t="s">
        <v>2320</v>
      </c>
      <c r="E36" s="12" t="s">
        <v>2321</v>
      </c>
    </row>
    <row r="37" spans="1:5" x14ac:dyDescent="0.35">
      <c r="A37" t="s">
        <v>2296</v>
      </c>
      <c r="B37" s="41" t="s">
        <v>13</v>
      </c>
      <c r="C37" t="s">
        <v>2253</v>
      </c>
      <c r="D37" t="s">
        <v>2322</v>
      </c>
      <c r="E37" s="12" t="s">
        <v>2323</v>
      </c>
    </row>
    <row r="38" spans="1:5" x14ac:dyDescent="0.35">
      <c r="A38" t="s">
        <v>2296</v>
      </c>
      <c r="B38" t="s">
        <v>805</v>
      </c>
      <c r="C38" t="s">
        <v>2253</v>
      </c>
      <c r="D38" t="s">
        <v>2324</v>
      </c>
      <c r="E38" s="12" t="s">
        <v>2325</v>
      </c>
    </row>
    <row r="39" spans="1:5" x14ac:dyDescent="0.35">
      <c r="A39" t="s">
        <v>2296</v>
      </c>
      <c r="B39" t="s">
        <v>806</v>
      </c>
      <c r="C39" t="s">
        <v>2253</v>
      </c>
      <c r="D39" t="s">
        <v>2326</v>
      </c>
      <c r="E39" s="12" t="s">
        <v>2327</v>
      </c>
    </row>
    <row r="40" spans="1:5" x14ac:dyDescent="0.35">
      <c r="A40" t="s">
        <v>2296</v>
      </c>
      <c r="B40" t="s">
        <v>807</v>
      </c>
      <c r="C40" t="s">
        <v>2311</v>
      </c>
      <c r="D40" t="s">
        <v>2328</v>
      </c>
      <c r="E40" s="12" t="s">
        <v>2329</v>
      </c>
    </row>
    <row r="41" spans="1:5" x14ac:dyDescent="0.35">
      <c r="E41" s="12"/>
    </row>
    <row r="42" spans="1:5" s="11" customFormat="1" ht="15.5" x14ac:dyDescent="0.35">
      <c r="A42" s="11" t="s">
        <v>2330</v>
      </c>
    </row>
    <row r="43" spans="1:5" x14ac:dyDescent="0.35">
      <c r="A43" t="s">
        <v>2331</v>
      </c>
      <c r="B43" s="41" t="s">
        <v>920</v>
      </c>
      <c r="C43" t="s">
        <v>2253</v>
      </c>
      <c r="D43" t="s">
        <v>2332</v>
      </c>
      <c r="E43" s="12" t="s">
        <v>2333</v>
      </c>
    </row>
    <row r="44" spans="1:5" x14ac:dyDescent="0.35">
      <c r="A44" t="s">
        <v>2331</v>
      </c>
      <c r="B44" t="s">
        <v>921</v>
      </c>
      <c r="C44" t="s">
        <v>2253</v>
      </c>
      <c r="D44" t="s">
        <v>2334</v>
      </c>
      <c r="E44" s="12" t="s">
        <v>2335</v>
      </c>
    </row>
    <row r="45" spans="1:5" x14ac:dyDescent="0.35">
      <c r="A45" t="s">
        <v>2331</v>
      </c>
      <c r="B45" s="41" t="s">
        <v>922</v>
      </c>
      <c r="C45" t="s">
        <v>2279</v>
      </c>
      <c r="D45" t="s">
        <v>2336</v>
      </c>
      <c r="E45" s="12" t="s">
        <v>2337</v>
      </c>
    </row>
    <row r="46" spans="1:5" x14ac:dyDescent="0.35">
      <c r="A46" t="s">
        <v>2331</v>
      </c>
      <c r="B46" t="s">
        <v>0</v>
      </c>
      <c r="C46" t="s">
        <v>2253</v>
      </c>
      <c r="D46" t="s">
        <v>2338</v>
      </c>
      <c r="E46" s="12" t="s">
        <v>2339</v>
      </c>
    </row>
    <row r="47" spans="1:5" x14ac:dyDescent="0.35">
      <c r="A47" t="s">
        <v>2331</v>
      </c>
      <c r="B47" s="41" t="s">
        <v>923</v>
      </c>
      <c r="C47" t="s">
        <v>2253</v>
      </c>
      <c r="D47" t="s">
        <v>2293</v>
      </c>
      <c r="E47" s="12" t="s">
        <v>2340</v>
      </c>
    </row>
    <row r="48" spans="1:5" x14ac:dyDescent="0.35">
      <c r="A48" t="s">
        <v>2331</v>
      </c>
      <c r="B48" s="41" t="s">
        <v>924</v>
      </c>
      <c r="C48" t="s">
        <v>2253</v>
      </c>
      <c r="D48" t="s">
        <v>2341</v>
      </c>
      <c r="E48" s="12" t="s">
        <v>2342</v>
      </c>
    </row>
    <row r="49" spans="1:5" x14ac:dyDescent="0.35">
      <c r="A49" t="s">
        <v>2331</v>
      </c>
      <c r="B49" t="s">
        <v>925</v>
      </c>
      <c r="C49" t="s">
        <v>2253</v>
      </c>
      <c r="D49" t="s">
        <v>2343</v>
      </c>
      <c r="E49" s="12" t="s">
        <v>2344</v>
      </c>
    </row>
    <row r="50" spans="1:5" x14ac:dyDescent="0.35">
      <c r="A50" t="s">
        <v>2331</v>
      </c>
      <c r="B50" t="s">
        <v>926</v>
      </c>
      <c r="C50" t="s">
        <v>2286</v>
      </c>
      <c r="D50" t="s">
        <v>2345</v>
      </c>
      <c r="E50" s="12" t="s">
        <v>2346</v>
      </c>
    </row>
    <row r="51" spans="1:5" x14ac:dyDescent="0.35">
      <c r="A51" t="s">
        <v>2331</v>
      </c>
      <c r="B51" t="s">
        <v>927</v>
      </c>
      <c r="C51" t="s">
        <v>2286</v>
      </c>
      <c r="D51" t="s">
        <v>2347</v>
      </c>
      <c r="E51" s="12" t="s">
        <v>2348</v>
      </c>
    </row>
    <row r="52" spans="1:5" x14ac:dyDescent="0.35">
      <c r="A52" t="s">
        <v>2331</v>
      </c>
      <c r="B52" t="s">
        <v>928</v>
      </c>
      <c r="C52" t="s">
        <v>2286</v>
      </c>
      <c r="D52" t="s">
        <v>2349</v>
      </c>
      <c r="E52" s="12" t="s">
        <v>2350</v>
      </c>
    </row>
    <row r="53" spans="1:5" x14ac:dyDescent="0.35">
      <c r="A53" t="s">
        <v>2331</v>
      </c>
      <c r="B53" t="s">
        <v>929</v>
      </c>
      <c r="C53" t="s">
        <v>2286</v>
      </c>
      <c r="D53" t="s">
        <v>2328</v>
      </c>
      <c r="E53" s="12" t="s">
        <v>2351</v>
      </c>
    </row>
    <row r="54" spans="1:5" x14ac:dyDescent="0.35">
      <c r="A54" t="s">
        <v>2331</v>
      </c>
      <c r="B54" s="41" t="s">
        <v>930</v>
      </c>
      <c r="C54" t="s">
        <v>2286</v>
      </c>
      <c r="D54" t="s">
        <v>2352</v>
      </c>
      <c r="E54" s="12" t="s">
        <v>2353</v>
      </c>
    </row>
    <row r="55" spans="1:5" x14ac:dyDescent="0.35">
      <c r="A55" t="s">
        <v>2331</v>
      </c>
      <c r="B55" s="41" t="s">
        <v>931</v>
      </c>
      <c r="C55" t="s">
        <v>2253</v>
      </c>
      <c r="D55" t="s">
        <v>2354</v>
      </c>
      <c r="E55" s="12" t="s">
        <v>2355</v>
      </c>
    </row>
    <row r="56" spans="1:5" x14ac:dyDescent="0.35">
      <c r="A56" t="s">
        <v>2331</v>
      </c>
      <c r="B56" s="41" t="s">
        <v>13</v>
      </c>
      <c r="C56" t="s">
        <v>2253</v>
      </c>
      <c r="D56" t="s">
        <v>2356</v>
      </c>
      <c r="E56" s="12" t="s">
        <v>2357</v>
      </c>
    </row>
    <row r="57" spans="1:5" x14ac:dyDescent="0.35">
      <c r="A57" t="s">
        <v>2331</v>
      </c>
      <c r="B57" t="s">
        <v>932</v>
      </c>
      <c r="C57" t="s">
        <v>2279</v>
      </c>
      <c r="D57" t="s">
        <v>2358</v>
      </c>
      <c r="E57" s="12" t="s">
        <v>2359</v>
      </c>
    </row>
    <row r="58" spans="1:5" x14ac:dyDescent="0.35">
      <c r="A58" t="s">
        <v>2331</v>
      </c>
      <c r="B58" t="s">
        <v>933</v>
      </c>
      <c r="C58" t="s">
        <v>2279</v>
      </c>
      <c r="D58" t="s">
        <v>2360</v>
      </c>
      <c r="E58" s="12" t="s">
        <v>2361</v>
      </c>
    </row>
    <row r="59" spans="1:5" x14ac:dyDescent="0.35">
      <c r="A59" t="s">
        <v>2331</v>
      </c>
      <c r="B59" t="s">
        <v>934</v>
      </c>
      <c r="C59" t="s">
        <v>2253</v>
      </c>
      <c r="D59" t="s">
        <v>2362</v>
      </c>
      <c r="E59" s="12" t="s">
        <v>2363</v>
      </c>
    </row>
    <row r="60" spans="1:5" x14ac:dyDescent="0.35">
      <c r="A60" t="s">
        <v>2331</v>
      </c>
      <c r="B60" t="s">
        <v>935</v>
      </c>
      <c r="C60" t="s">
        <v>2253</v>
      </c>
      <c r="D60" t="s">
        <v>2364</v>
      </c>
      <c r="E60" s="12" t="s">
        <v>2365</v>
      </c>
    </row>
    <row r="61" spans="1:5" x14ac:dyDescent="0.35">
      <c r="E61" s="12"/>
    </row>
    <row r="62" spans="1:5" s="11" customFormat="1" ht="15.5" x14ac:dyDescent="0.35">
      <c r="A62" s="11" t="s">
        <v>2366</v>
      </c>
    </row>
    <row r="63" spans="1:5" x14ac:dyDescent="0.35">
      <c r="A63" t="s">
        <v>2367</v>
      </c>
      <c r="B63" t="s">
        <v>1456</v>
      </c>
      <c r="C63" t="s">
        <v>2253</v>
      </c>
      <c r="D63" t="s">
        <v>2368</v>
      </c>
      <c r="E63" s="12" t="s">
        <v>2369</v>
      </c>
    </row>
    <row r="64" spans="1:5" x14ac:dyDescent="0.35">
      <c r="A64" t="s">
        <v>2367</v>
      </c>
      <c r="B64" t="s">
        <v>920</v>
      </c>
      <c r="C64" t="s">
        <v>2253</v>
      </c>
      <c r="D64" t="s">
        <v>2370</v>
      </c>
      <c r="E64" s="12" t="s">
        <v>2371</v>
      </c>
    </row>
    <row r="65" spans="1:5" x14ac:dyDescent="0.35">
      <c r="A65" t="s">
        <v>2367</v>
      </c>
      <c r="B65" t="s">
        <v>1457</v>
      </c>
      <c r="C65" t="s">
        <v>2270</v>
      </c>
      <c r="D65" t="s">
        <v>2372</v>
      </c>
      <c r="E65" s="12" t="s">
        <v>2373</v>
      </c>
    </row>
    <row r="66" spans="1:5" x14ac:dyDescent="0.35">
      <c r="A66" t="s">
        <v>2367</v>
      </c>
      <c r="B66" t="s">
        <v>794</v>
      </c>
      <c r="C66" t="s">
        <v>2253</v>
      </c>
      <c r="D66" t="s">
        <v>2374</v>
      </c>
      <c r="E66" s="12" t="s">
        <v>2375</v>
      </c>
    </row>
    <row r="67" spans="1:5" x14ac:dyDescent="0.35">
      <c r="A67" t="s">
        <v>2367</v>
      </c>
      <c r="B67" t="s">
        <v>1458</v>
      </c>
      <c r="C67" t="s">
        <v>2253</v>
      </c>
      <c r="D67" t="s">
        <v>2250</v>
      </c>
      <c r="E67" s="12" t="s">
        <v>2376</v>
      </c>
    </row>
    <row r="68" spans="1:5" x14ac:dyDescent="0.35">
      <c r="A68" t="s">
        <v>2367</v>
      </c>
      <c r="B68" t="s">
        <v>1459</v>
      </c>
      <c r="C68" t="s">
        <v>2270</v>
      </c>
      <c r="D68" t="s">
        <v>2377</v>
      </c>
      <c r="E68" s="12" t="s">
        <v>2378</v>
      </c>
    </row>
    <row r="69" spans="1:5" x14ac:dyDescent="0.35">
      <c r="A69" t="s">
        <v>2367</v>
      </c>
      <c r="B69" t="s">
        <v>1460</v>
      </c>
      <c r="C69" t="s">
        <v>2286</v>
      </c>
      <c r="D69" t="s">
        <v>2379</v>
      </c>
      <c r="E69" s="12" t="s">
        <v>2380</v>
      </c>
    </row>
    <row r="70" spans="1:5" x14ac:dyDescent="0.35">
      <c r="A70" t="s">
        <v>2367</v>
      </c>
      <c r="B70" t="s">
        <v>1461</v>
      </c>
      <c r="C70" t="s">
        <v>2311</v>
      </c>
      <c r="D70" t="s">
        <v>2347</v>
      </c>
      <c r="E70" s="12" t="s">
        <v>2381</v>
      </c>
    </row>
    <row r="71" spans="1:5" x14ac:dyDescent="0.35">
      <c r="A71" t="s">
        <v>2367</v>
      </c>
      <c r="B71" t="s">
        <v>1462</v>
      </c>
      <c r="C71" t="s">
        <v>2286</v>
      </c>
      <c r="D71" t="s">
        <v>2382</v>
      </c>
      <c r="E71" s="12" t="s">
        <v>2383</v>
      </c>
    </row>
    <row r="72" spans="1:5" x14ac:dyDescent="0.35">
      <c r="A72" t="s">
        <v>2367</v>
      </c>
      <c r="B72" t="s">
        <v>1463</v>
      </c>
      <c r="C72" t="s">
        <v>2286</v>
      </c>
      <c r="D72" t="s">
        <v>2328</v>
      </c>
      <c r="E72" s="12" t="s">
        <v>2384</v>
      </c>
    </row>
    <row r="73" spans="1:5" x14ac:dyDescent="0.35">
      <c r="A73" t="s">
        <v>2367</v>
      </c>
      <c r="B73" t="s">
        <v>1464</v>
      </c>
      <c r="C73" t="s">
        <v>2286</v>
      </c>
      <c r="D73" t="s">
        <v>2352</v>
      </c>
      <c r="E73" s="12" t="s">
        <v>2385</v>
      </c>
    </row>
    <row r="74" spans="1:5" x14ac:dyDescent="0.35">
      <c r="A74" t="s">
        <v>2367</v>
      </c>
      <c r="B74" t="s">
        <v>1465</v>
      </c>
      <c r="C74" t="s">
        <v>2286</v>
      </c>
      <c r="D74" t="s">
        <v>2386</v>
      </c>
      <c r="E74" s="12" t="s">
        <v>2387</v>
      </c>
    </row>
    <row r="75" spans="1:5" x14ac:dyDescent="0.35">
      <c r="A75" t="s">
        <v>2367</v>
      </c>
      <c r="B75" t="s">
        <v>1466</v>
      </c>
      <c r="C75" t="s">
        <v>2286</v>
      </c>
      <c r="D75" t="s">
        <v>2388</v>
      </c>
      <c r="E75" s="12" t="s">
        <v>2389</v>
      </c>
    </row>
    <row r="76" spans="1:5" x14ac:dyDescent="0.35">
      <c r="A76" t="s">
        <v>2367</v>
      </c>
      <c r="B76" t="s">
        <v>1467</v>
      </c>
      <c r="C76" t="s">
        <v>2253</v>
      </c>
      <c r="D76" t="s">
        <v>2390</v>
      </c>
      <c r="E76" s="12" t="s">
        <v>2391</v>
      </c>
    </row>
    <row r="77" spans="1:5" x14ac:dyDescent="0.35">
      <c r="A77" t="s">
        <v>2367</v>
      </c>
      <c r="B77" t="s">
        <v>1468</v>
      </c>
      <c r="C77" t="s">
        <v>2253</v>
      </c>
      <c r="D77" t="s">
        <v>2392</v>
      </c>
      <c r="E77" s="12" t="s">
        <v>2393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A1:S124"/>
  <sheetViews>
    <sheetView showGridLines="0" topLeftCell="D1" workbookViewId="0">
      <pane ySplit="1" topLeftCell="A2" activePane="bottomLeft" state="frozen"/>
      <selection activeCell="G27" sqref="G27"/>
      <selection pane="bottomLeft" activeCell="F5" sqref="F5"/>
    </sheetView>
  </sheetViews>
  <sheetFormatPr baseColWidth="10" defaultColWidth="8.7265625" defaultRowHeight="14.5" x14ac:dyDescent="0.35"/>
  <cols>
    <col min="1" max="1" width="13.81640625" bestFit="1" customWidth="1"/>
    <col min="2" max="2" width="16.54296875" bestFit="1" customWidth="1"/>
    <col min="3" max="3" width="24" bestFit="1" customWidth="1"/>
    <col min="4" max="4" width="15.54296875" bestFit="1" customWidth="1"/>
    <col min="5" max="5" width="10.54296875" bestFit="1" customWidth="1"/>
    <col min="6" max="6" width="27.81640625" bestFit="1" customWidth="1"/>
    <col min="7" max="7" width="12.81640625" bestFit="1" customWidth="1"/>
    <col min="8" max="8" width="20.7265625" bestFit="1" customWidth="1"/>
    <col min="9" max="9" width="17.1796875" bestFit="1" customWidth="1"/>
    <col min="10" max="10" width="11" bestFit="1" customWidth="1"/>
    <col min="11" max="11" width="13.1796875" bestFit="1" customWidth="1"/>
    <col min="12" max="12" width="8.81640625" bestFit="1" customWidth="1"/>
    <col min="13" max="13" width="14.1796875" bestFit="1" customWidth="1"/>
    <col min="14" max="14" width="11.1796875" bestFit="1" customWidth="1"/>
    <col min="15" max="15" width="13.81640625" bestFit="1" customWidth="1"/>
    <col min="16" max="16" width="18.81640625" style="14" bestFit="1" customWidth="1"/>
    <col min="17" max="17" width="15.81640625" bestFit="1" customWidth="1"/>
    <col min="18" max="18" width="10.54296875" bestFit="1" customWidth="1"/>
    <col min="19" max="19" width="22.1796875" bestFit="1" customWidth="1"/>
  </cols>
  <sheetData>
    <row r="1" spans="1:1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5" t="s">
        <v>15</v>
      </c>
      <c r="Q1" s="1" t="s">
        <v>16</v>
      </c>
      <c r="R1" s="1" t="s">
        <v>17</v>
      </c>
      <c r="S1" s="1" t="s">
        <v>18</v>
      </c>
    </row>
    <row r="2" spans="1:19" x14ac:dyDescent="0.35">
      <c r="A2" t="s">
        <v>19</v>
      </c>
      <c r="B2" t="s">
        <v>20</v>
      </c>
      <c r="D2" t="s">
        <v>21</v>
      </c>
      <c r="E2" t="s">
        <v>22</v>
      </c>
      <c r="F2" t="s">
        <v>23</v>
      </c>
      <c r="G2" t="s">
        <v>24</v>
      </c>
      <c r="H2" t="s">
        <v>25</v>
      </c>
      <c r="I2">
        <v>28651</v>
      </c>
      <c r="J2" t="s">
        <v>26</v>
      </c>
      <c r="K2" t="s">
        <v>26</v>
      </c>
      <c r="L2" t="s">
        <v>27</v>
      </c>
      <c r="M2" s="2">
        <v>44594</v>
      </c>
      <c r="N2" t="s">
        <v>28</v>
      </c>
      <c r="O2" t="s">
        <v>29</v>
      </c>
      <c r="P2" s="14">
        <v>2034</v>
      </c>
      <c r="Q2">
        <v>60</v>
      </c>
      <c r="R2" t="s">
        <v>30</v>
      </c>
      <c r="S2" t="s">
        <v>31</v>
      </c>
    </row>
    <row r="3" spans="1:19" x14ac:dyDescent="0.35">
      <c r="A3" t="s">
        <v>32</v>
      </c>
      <c r="B3" t="s">
        <v>33</v>
      </c>
      <c r="C3" t="s">
        <v>34</v>
      </c>
      <c r="D3" t="s">
        <v>35</v>
      </c>
      <c r="E3" t="s">
        <v>36</v>
      </c>
      <c r="F3" t="s">
        <v>37</v>
      </c>
      <c r="G3" t="s">
        <v>38</v>
      </c>
      <c r="H3" t="s">
        <v>39</v>
      </c>
      <c r="I3">
        <v>15110</v>
      </c>
      <c r="J3" t="s">
        <v>40</v>
      </c>
      <c r="K3" t="s">
        <v>40</v>
      </c>
      <c r="L3" t="s">
        <v>27</v>
      </c>
      <c r="M3" s="2">
        <v>45343</v>
      </c>
      <c r="N3" t="s">
        <v>28</v>
      </c>
      <c r="O3" t="s">
        <v>29</v>
      </c>
      <c r="P3" s="14">
        <v>1198</v>
      </c>
      <c r="Q3">
        <v>30</v>
      </c>
      <c r="R3" t="s">
        <v>41</v>
      </c>
      <c r="S3" t="s">
        <v>42</v>
      </c>
    </row>
    <row r="4" spans="1:19" x14ac:dyDescent="0.35">
      <c r="A4" t="s">
        <v>43</v>
      </c>
      <c r="B4" t="s">
        <v>44</v>
      </c>
      <c r="D4" t="s">
        <v>21</v>
      </c>
      <c r="E4" t="s">
        <v>45</v>
      </c>
      <c r="F4" t="s">
        <v>46</v>
      </c>
      <c r="G4" t="s">
        <v>47</v>
      </c>
      <c r="H4" t="s">
        <v>48</v>
      </c>
      <c r="I4">
        <v>41535</v>
      </c>
      <c r="J4" t="s">
        <v>49</v>
      </c>
      <c r="K4" t="s">
        <v>49</v>
      </c>
      <c r="L4" t="s">
        <v>27</v>
      </c>
      <c r="M4" s="2">
        <v>44932</v>
      </c>
      <c r="N4" t="s">
        <v>28</v>
      </c>
      <c r="O4" t="s">
        <v>50</v>
      </c>
      <c r="P4" s="14">
        <v>3093</v>
      </c>
      <c r="Q4">
        <v>15</v>
      </c>
      <c r="R4" t="s">
        <v>41</v>
      </c>
      <c r="S4" t="s">
        <v>51</v>
      </c>
    </row>
    <row r="5" spans="1:19" x14ac:dyDescent="0.35">
      <c r="A5" t="s">
        <v>52</v>
      </c>
      <c r="B5" t="s">
        <v>53</v>
      </c>
      <c r="C5" t="s">
        <v>54</v>
      </c>
      <c r="D5" t="s">
        <v>35</v>
      </c>
      <c r="E5" t="s">
        <v>55</v>
      </c>
      <c r="F5" t="s">
        <v>56</v>
      </c>
      <c r="G5" t="s">
        <v>57</v>
      </c>
      <c r="H5" t="s">
        <v>58</v>
      </c>
      <c r="I5">
        <v>45796</v>
      </c>
      <c r="J5" t="s">
        <v>59</v>
      </c>
      <c r="K5" t="s">
        <v>59</v>
      </c>
      <c r="L5" t="s">
        <v>27</v>
      </c>
      <c r="M5" s="2">
        <v>45225</v>
      </c>
      <c r="N5" t="s">
        <v>28</v>
      </c>
      <c r="O5" t="s">
        <v>50</v>
      </c>
      <c r="P5" s="14">
        <v>4093</v>
      </c>
      <c r="Q5">
        <v>15</v>
      </c>
      <c r="R5" t="s">
        <v>30</v>
      </c>
      <c r="S5" t="s">
        <v>60</v>
      </c>
    </row>
    <row r="6" spans="1:19" x14ac:dyDescent="0.35">
      <c r="A6" t="s">
        <v>61</v>
      </c>
      <c r="B6" t="s">
        <v>62</v>
      </c>
      <c r="C6" t="s">
        <v>63</v>
      </c>
      <c r="D6" t="s">
        <v>35</v>
      </c>
      <c r="E6" t="s">
        <v>64</v>
      </c>
      <c r="F6" t="s">
        <v>65</v>
      </c>
      <c r="G6" t="s">
        <v>66</v>
      </c>
      <c r="H6" t="s">
        <v>67</v>
      </c>
      <c r="I6">
        <v>38170</v>
      </c>
      <c r="J6" t="s">
        <v>68</v>
      </c>
      <c r="K6" t="s">
        <v>68</v>
      </c>
      <c r="L6" t="s">
        <v>27</v>
      </c>
      <c r="M6" s="2">
        <v>45297</v>
      </c>
      <c r="N6" t="s">
        <v>28</v>
      </c>
      <c r="O6" t="s">
        <v>50</v>
      </c>
      <c r="P6" s="14">
        <v>3810</v>
      </c>
      <c r="Q6">
        <v>45</v>
      </c>
      <c r="R6" t="s">
        <v>30</v>
      </c>
      <c r="S6" t="s">
        <v>31</v>
      </c>
    </row>
    <row r="7" spans="1:19" x14ac:dyDescent="0.35">
      <c r="A7" t="s">
        <v>69</v>
      </c>
      <c r="B7" t="s">
        <v>70</v>
      </c>
      <c r="C7" t="s">
        <v>71</v>
      </c>
      <c r="D7" t="s">
        <v>35</v>
      </c>
      <c r="E7" t="s">
        <v>72</v>
      </c>
      <c r="F7" t="s">
        <v>73</v>
      </c>
      <c r="G7" t="s">
        <v>74</v>
      </c>
      <c r="H7" t="s">
        <v>75</v>
      </c>
      <c r="I7">
        <v>6957</v>
      </c>
      <c r="J7" t="s">
        <v>76</v>
      </c>
      <c r="K7" t="s">
        <v>77</v>
      </c>
      <c r="L7" t="s">
        <v>27</v>
      </c>
      <c r="M7" s="2">
        <v>45335</v>
      </c>
      <c r="N7" t="s">
        <v>28</v>
      </c>
      <c r="O7" t="s">
        <v>29</v>
      </c>
      <c r="P7" s="14">
        <v>2285</v>
      </c>
      <c r="Q7">
        <v>15</v>
      </c>
      <c r="R7" t="s">
        <v>41</v>
      </c>
      <c r="S7" t="s">
        <v>60</v>
      </c>
    </row>
    <row r="8" spans="1:19" x14ac:dyDescent="0.35">
      <c r="A8" t="s">
        <v>78</v>
      </c>
      <c r="B8" t="s">
        <v>79</v>
      </c>
      <c r="C8" t="s">
        <v>80</v>
      </c>
      <c r="D8" t="s">
        <v>35</v>
      </c>
      <c r="E8" t="s">
        <v>81</v>
      </c>
      <c r="F8" t="s">
        <v>82</v>
      </c>
      <c r="G8" t="s">
        <v>83</v>
      </c>
      <c r="H8" t="s">
        <v>84</v>
      </c>
      <c r="I8">
        <v>51370</v>
      </c>
      <c r="J8" t="s">
        <v>40</v>
      </c>
      <c r="K8" t="s">
        <v>40</v>
      </c>
      <c r="L8" t="s">
        <v>27</v>
      </c>
      <c r="M8" s="2">
        <v>45218</v>
      </c>
      <c r="N8" t="s">
        <v>28</v>
      </c>
      <c r="O8" t="s">
        <v>50</v>
      </c>
      <c r="P8" s="14">
        <v>3323</v>
      </c>
      <c r="Q8">
        <v>45</v>
      </c>
      <c r="R8" t="s">
        <v>30</v>
      </c>
      <c r="S8" t="s">
        <v>85</v>
      </c>
    </row>
    <row r="9" spans="1:19" x14ac:dyDescent="0.35">
      <c r="A9" t="s">
        <v>86</v>
      </c>
      <c r="B9" t="s">
        <v>87</v>
      </c>
      <c r="D9" t="s">
        <v>21</v>
      </c>
      <c r="E9" t="s">
        <v>88</v>
      </c>
      <c r="F9" t="s">
        <v>89</v>
      </c>
      <c r="G9" t="s">
        <v>90</v>
      </c>
      <c r="H9" t="s">
        <v>91</v>
      </c>
      <c r="I9">
        <v>14035</v>
      </c>
      <c r="J9" t="s">
        <v>49</v>
      </c>
      <c r="K9" t="s">
        <v>49</v>
      </c>
      <c r="L9" t="s">
        <v>27</v>
      </c>
      <c r="M9" s="2">
        <v>44718</v>
      </c>
      <c r="N9" t="s">
        <v>28</v>
      </c>
      <c r="O9" t="s">
        <v>29</v>
      </c>
      <c r="P9" s="14">
        <v>2952</v>
      </c>
      <c r="Q9">
        <v>60</v>
      </c>
      <c r="R9" t="s">
        <v>92</v>
      </c>
      <c r="S9" t="s">
        <v>42</v>
      </c>
    </row>
    <row r="10" spans="1:19" x14ac:dyDescent="0.35">
      <c r="A10" t="s">
        <v>93</v>
      </c>
      <c r="B10" t="s">
        <v>94</v>
      </c>
      <c r="C10" t="s">
        <v>95</v>
      </c>
      <c r="D10" t="s">
        <v>35</v>
      </c>
      <c r="E10" t="s">
        <v>96</v>
      </c>
      <c r="F10" t="s">
        <v>97</v>
      </c>
      <c r="G10" t="s">
        <v>98</v>
      </c>
      <c r="H10" t="s">
        <v>99</v>
      </c>
      <c r="I10">
        <v>50846</v>
      </c>
      <c r="J10" t="s">
        <v>68</v>
      </c>
      <c r="K10" t="s">
        <v>68</v>
      </c>
      <c r="L10" t="s">
        <v>27</v>
      </c>
      <c r="M10" s="2">
        <v>45107</v>
      </c>
      <c r="N10" t="s">
        <v>28</v>
      </c>
      <c r="O10" t="s">
        <v>29</v>
      </c>
      <c r="P10" s="14">
        <v>1973</v>
      </c>
      <c r="Q10">
        <v>60</v>
      </c>
      <c r="R10" t="s">
        <v>30</v>
      </c>
      <c r="S10" t="s">
        <v>42</v>
      </c>
    </row>
    <row r="11" spans="1:19" x14ac:dyDescent="0.35">
      <c r="A11" t="s">
        <v>100</v>
      </c>
      <c r="B11" t="s">
        <v>101</v>
      </c>
      <c r="D11" t="s">
        <v>21</v>
      </c>
      <c r="E11" t="s">
        <v>102</v>
      </c>
      <c r="F11" t="s">
        <v>103</v>
      </c>
      <c r="G11" t="s">
        <v>104</v>
      </c>
      <c r="H11" t="s">
        <v>105</v>
      </c>
      <c r="I11">
        <v>34919</v>
      </c>
      <c r="J11" t="s">
        <v>49</v>
      </c>
      <c r="K11" t="s">
        <v>49</v>
      </c>
      <c r="L11" t="s">
        <v>27</v>
      </c>
      <c r="M11" s="2">
        <v>45024</v>
      </c>
      <c r="N11" t="s">
        <v>28</v>
      </c>
      <c r="O11" t="s">
        <v>29</v>
      </c>
      <c r="P11" s="14">
        <v>1692</v>
      </c>
      <c r="Q11">
        <v>0</v>
      </c>
      <c r="R11" t="s">
        <v>41</v>
      </c>
      <c r="S11" t="s">
        <v>31</v>
      </c>
    </row>
    <row r="12" spans="1:19" x14ac:dyDescent="0.35">
      <c r="A12" t="s">
        <v>106</v>
      </c>
      <c r="B12" t="s">
        <v>107</v>
      </c>
      <c r="C12" t="s">
        <v>108</v>
      </c>
      <c r="D12" t="s">
        <v>35</v>
      </c>
      <c r="E12" t="s">
        <v>109</v>
      </c>
      <c r="F12" t="s">
        <v>110</v>
      </c>
      <c r="G12" t="s">
        <v>111</v>
      </c>
      <c r="H12" t="s">
        <v>112</v>
      </c>
      <c r="I12">
        <v>16597</v>
      </c>
      <c r="J12" t="s">
        <v>76</v>
      </c>
      <c r="K12" t="s">
        <v>77</v>
      </c>
      <c r="L12" t="s">
        <v>27</v>
      </c>
      <c r="M12" s="2">
        <v>44847</v>
      </c>
      <c r="N12" t="s">
        <v>28</v>
      </c>
      <c r="O12" t="s">
        <v>29</v>
      </c>
      <c r="P12" s="14">
        <v>1270</v>
      </c>
      <c r="Q12">
        <v>60</v>
      </c>
      <c r="R12" t="s">
        <v>41</v>
      </c>
      <c r="S12" t="s">
        <v>31</v>
      </c>
    </row>
    <row r="13" spans="1:19" x14ac:dyDescent="0.35">
      <c r="A13" t="s">
        <v>113</v>
      </c>
      <c r="B13" t="s">
        <v>114</v>
      </c>
      <c r="C13" t="s">
        <v>115</v>
      </c>
      <c r="D13" t="s">
        <v>35</v>
      </c>
      <c r="E13" t="s">
        <v>116</v>
      </c>
      <c r="F13" t="s">
        <v>117</v>
      </c>
      <c r="G13" t="s">
        <v>118</v>
      </c>
      <c r="H13" t="s">
        <v>119</v>
      </c>
      <c r="I13">
        <v>43824</v>
      </c>
      <c r="J13" t="s">
        <v>120</v>
      </c>
      <c r="K13" t="s">
        <v>120</v>
      </c>
      <c r="L13" t="s">
        <v>27</v>
      </c>
      <c r="M13" s="2">
        <v>45223</v>
      </c>
      <c r="N13" t="s">
        <v>28</v>
      </c>
      <c r="O13" t="s">
        <v>50</v>
      </c>
      <c r="P13" s="14">
        <v>3694</v>
      </c>
      <c r="Q13">
        <v>0</v>
      </c>
      <c r="R13" t="s">
        <v>30</v>
      </c>
      <c r="S13" t="s">
        <v>31</v>
      </c>
    </row>
    <row r="14" spans="1:19" x14ac:dyDescent="0.35">
      <c r="A14" t="s">
        <v>121</v>
      </c>
      <c r="B14" t="s">
        <v>122</v>
      </c>
      <c r="C14" t="s">
        <v>123</v>
      </c>
      <c r="D14" t="s">
        <v>35</v>
      </c>
      <c r="E14" t="s">
        <v>124</v>
      </c>
      <c r="F14" t="s">
        <v>125</v>
      </c>
      <c r="G14" t="s">
        <v>126</v>
      </c>
      <c r="H14" t="s">
        <v>127</v>
      </c>
      <c r="I14">
        <v>43738</v>
      </c>
      <c r="J14" t="s">
        <v>128</v>
      </c>
      <c r="K14" t="s">
        <v>128</v>
      </c>
      <c r="L14" t="s">
        <v>27</v>
      </c>
      <c r="M14" s="2">
        <v>45115</v>
      </c>
      <c r="N14" t="s">
        <v>28</v>
      </c>
      <c r="O14" t="s">
        <v>129</v>
      </c>
      <c r="P14" s="14">
        <v>9897</v>
      </c>
      <c r="Q14">
        <v>15</v>
      </c>
      <c r="R14" t="s">
        <v>30</v>
      </c>
      <c r="S14" t="s">
        <v>60</v>
      </c>
    </row>
    <row r="15" spans="1:19" x14ac:dyDescent="0.35">
      <c r="A15" t="s">
        <v>130</v>
      </c>
      <c r="B15" t="s">
        <v>131</v>
      </c>
      <c r="D15" t="s">
        <v>21</v>
      </c>
      <c r="E15" t="s">
        <v>132</v>
      </c>
      <c r="F15" t="s">
        <v>133</v>
      </c>
      <c r="G15" t="s">
        <v>134</v>
      </c>
      <c r="H15" t="s">
        <v>135</v>
      </c>
      <c r="I15">
        <v>19694</v>
      </c>
      <c r="J15" t="s">
        <v>136</v>
      </c>
      <c r="K15" t="s">
        <v>136</v>
      </c>
      <c r="L15" t="s">
        <v>27</v>
      </c>
      <c r="M15" s="2">
        <v>44995</v>
      </c>
      <c r="N15" t="s">
        <v>28</v>
      </c>
      <c r="O15" t="s">
        <v>50</v>
      </c>
      <c r="P15" s="14">
        <v>4604</v>
      </c>
      <c r="Q15">
        <v>60</v>
      </c>
      <c r="R15" t="s">
        <v>41</v>
      </c>
      <c r="S15" t="s">
        <v>60</v>
      </c>
    </row>
    <row r="16" spans="1:19" x14ac:dyDescent="0.35">
      <c r="A16" t="s">
        <v>137</v>
      </c>
      <c r="B16" t="s">
        <v>138</v>
      </c>
      <c r="C16" t="s">
        <v>139</v>
      </c>
      <c r="D16" t="s">
        <v>35</v>
      </c>
      <c r="E16" t="s">
        <v>140</v>
      </c>
      <c r="F16" t="s">
        <v>141</v>
      </c>
      <c r="G16" t="s">
        <v>142</v>
      </c>
      <c r="H16" t="s">
        <v>143</v>
      </c>
      <c r="I16">
        <v>33954</v>
      </c>
      <c r="J16" t="s">
        <v>136</v>
      </c>
      <c r="K16" t="s">
        <v>136</v>
      </c>
      <c r="L16" t="s">
        <v>27</v>
      </c>
      <c r="M16" s="2">
        <v>45105</v>
      </c>
      <c r="N16" t="s">
        <v>28</v>
      </c>
      <c r="O16" t="s">
        <v>129</v>
      </c>
      <c r="P16" s="14">
        <v>8164</v>
      </c>
      <c r="Q16">
        <v>15</v>
      </c>
      <c r="R16" t="s">
        <v>30</v>
      </c>
      <c r="S16" t="s">
        <v>51</v>
      </c>
    </row>
    <row r="17" spans="1:19" x14ac:dyDescent="0.35">
      <c r="A17" t="s">
        <v>144</v>
      </c>
      <c r="B17" t="s">
        <v>145</v>
      </c>
      <c r="C17" t="s">
        <v>146</v>
      </c>
      <c r="D17" t="s">
        <v>35</v>
      </c>
      <c r="E17" t="s">
        <v>147</v>
      </c>
      <c r="F17" t="s">
        <v>148</v>
      </c>
      <c r="G17" t="s">
        <v>149</v>
      </c>
      <c r="H17" t="s">
        <v>150</v>
      </c>
      <c r="I17">
        <v>35261</v>
      </c>
      <c r="J17" t="s">
        <v>40</v>
      </c>
      <c r="K17" t="s">
        <v>40</v>
      </c>
      <c r="L17" t="s">
        <v>27</v>
      </c>
      <c r="M17" s="2">
        <v>44885</v>
      </c>
      <c r="N17" t="s">
        <v>151</v>
      </c>
      <c r="O17" t="s">
        <v>29</v>
      </c>
      <c r="P17" s="14">
        <v>2466</v>
      </c>
      <c r="Q17">
        <v>30</v>
      </c>
      <c r="R17" t="s">
        <v>30</v>
      </c>
      <c r="S17" t="s">
        <v>60</v>
      </c>
    </row>
    <row r="18" spans="1:19" x14ac:dyDescent="0.35">
      <c r="A18" t="s">
        <v>152</v>
      </c>
      <c r="B18" t="s">
        <v>153</v>
      </c>
      <c r="C18" t="s">
        <v>154</v>
      </c>
      <c r="D18" t="s">
        <v>35</v>
      </c>
      <c r="E18" t="s">
        <v>155</v>
      </c>
      <c r="F18" t="s">
        <v>156</v>
      </c>
      <c r="G18" t="s">
        <v>157</v>
      </c>
      <c r="H18" t="s">
        <v>158</v>
      </c>
      <c r="I18">
        <v>23872</v>
      </c>
      <c r="J18" t="s">
        <v>120</v>
      </c>
      <c r="K18" t="s">
        <v>120</v>
      </c>
      <c r="L18" t="s">
        <v>27</v>
      </c>
      <c r="M18" s="2">
        <v>44632</v>
      </c>
      <c r="N18" t="s">
        <v>28</v>
      </c>
      <c r="O18" t="s">
        <v>50</v>
      </c>
      <c r="P18" s="14">
        <v>3323</v>
      </c>
      <c r="Q18">
        <v>45</v>
      </c>
      <c r="R18" t="s">
        <v>41</v>
      </c>
      <c r="S18" t="s">
        <v>85</v>
      </c>
    </row>
    <row r="19" spans="1:19" x14ac:dyDescent="0.35">
      <c r="A19" t="s">
        <v>159</v>
      </c>
      <c r="B19" t="s">
        <v>160</v>
      </c>
      <c r="D19" t="s">
        <v>21</v>
      </c>
      <c r="E19" t="s">
        <v>161</v>
      </c>
      <c r="F19" t="s">
        <v>162</v>
      </c>
      <c r="G19" t="s">
        <v>163</v>
      </c>
      <c r="H19" t="s">
        <v>164</v>
      </c>
      <c r="I19">
        <v>18332</v>
      </c>
      <c r="J19" t="s">
        <v>165</v>
      </c>
      <c r="K19" t="s">
        <v>166</v>
      </c>
      <c r="L19" t="s">
        <v>27</v>
      </c>
      <c r="M19" s="2">
        <v>44680</v>
      </c>
      <c r="N19" t="s">
        <v>28</v>
      </c>
      <c r="O19" t="s">
        <v>50</v>
      </c>
      <c r="P19" s="14">
        <v>3318</v>
      </c>
      <c r="Q19">
        <v>30</v>
      </c>
      <c r="R19" t="s">
        <v>30</v>
      </c>
      <c r="S19" t="s">
        <v>31</v>
      </c>
    </row>
    <row r="20" spans="1:19" x14ac:dyDescent="0.35">
      <c r="A20" t="s">
        <v>167</v>
      </c>
      <c r="B20" t="s">
        <v>168</v>
      </c>
      <c r="D20" t="s">
        <v>21</v>
      </c>
      <c r="E20" t="s">
        <v>169</v>
      </c>
      <c r="F20" t="s">
        <v>170</v>
      </c>
      <c r="G20" t="s">
        <v>171</v>
      </c>
      <c r="H20" t="s">
        <v>172</v>
      </c>
      <c r="I20">
        <v>28759</v>
      </c>
      <c r="J20" t="s">
        <v>173</v>
      </c>
      <c r="K20" t="s">
        <v>174</v>
      </c>
      <c r="L20" t="s">
        <v>27</v>
      </c>
      <c r="M20" s="2">
        <v>45411</v>
      </c>
      <c r="N20" t="s">
        <v>28</v>
      </c>
      <c r="O20" t="s">
        <v>29</v>
      </c>
      <c r="P20" s="14">
        <v>2579</v>
      </c>
      <c r="Q20">
        <v>15</v>
      </c>
      <c r="R20" t="s">
        <v>41</v>
      </c>
      <c r="S20" t="s">
        <v>175</v>
      </c>
    </row>
    <row r="21" spans="1:19" x14ac:dyDescent="0.35">
      <c r="A21" t="s">
        <v>176</v>
      </c>
      <c r="B21" t="s">
        <v>177</v>
      </c>
      <c r="D21" t="s">
        <v>21</v>
      </c>
      <c r="E21" t="s">
        <v>178</v>
      </c>
      <c r="F21" t="s">
        <v>179</v>
      </c>
      <c r="G21" t="s">
        <v>180</v>
      </c>
      <c r="H21" t="s">
        <v>181</v>
      </c>
      <c r="I21">
        <v>25196</v>
      </c>
      <c r="J21" t="s">
        <v>182</v>
      </c>
      <c r="K21" t="s">
        <v>182</v>
      </c>
      <c r="L21" t="s">
        <v>27</v>
      </c>
      <c r="M21" s="2">
        <v>45158</v>
      </c>
      <c r="N21" t="s">
        <v>28</v>
      </c>
      <c r="O21" t="s">
        <v>50</v>
      </c>
      <c r="P21" s="14">
        <v>3085</v>
      </c>
      <c r="Q21">
        <v>30</v>
      </c>
      <c r="R21" t="s">
        <v>30</v>
      </c>
      <c r="S21" t="s">
        <v>51</v>
      </c>
    </row>
    <row r="22" spans="1:19" x14ac:dyDescent="0.35">
      <c r="A22" t="s">
        <v>183</v>
      </c>
      <c r="B22" t="s">
        <v>184</v>
      </c>
      <c r="D22" t="s">
        <v>21</v>
      </c>
      <c r="E22" t="s">
        <v>185</v>
      </c>
      <c r="F22" t="s">
        <v>186</v>
      </c>
      <c r="G22" t="s">
        <v>187</v>
      </c>
      <c r="H22" t="s">
        <v>188</v>
      </c>
      <c r="I22">
        <v>11649</v>
      </c>
      <c r="J22" t="s">
        <v>165</v>
      </c>
      <c r="K22" t="s">
        <v>166</v>
      </c>
      <c r="L22" t="s">
        <v>27</v>
      </c>
      <c r="M22" s="2">
        <v>45381</v>
      </c>
      <c r="N22" t="s">
        <v>28</v>
      </c>
      <c r="O22" t="s">
        <v>129</v>
      </c>
      <c r="P22" s="14">
        <v>8050</v>
      </c>
      <c r="Q22">
        <v>15</v>
      </c>
      <c r="R22" t="s">
        <v>41</v>
      </c>
      <c r="S22" t="s">
        <v>175</v>
      </c>
    </row>
    <row r="23" spans="1:19" x14ac:dyDescent="0.35">
      <c r="A23" t="s">
        <v>189</v>
      </c>
      <c r="B23" t="s">
        <v>190</v>
      </c>
      <c r="C23" t="s">
        <v>191</v>
      </c>
      <c r="D23" t="s">
        <v>35</v>
      </c>
      <c r="E23" t="s">
        <v>192</v>
      </c>
      <c r="F23" t="s">
        <v>193</v>
      </c>
      <c r="G23" t="s">
        <v>194</v>
      </c>
      <c r="H23" t="s">
        <v>195</v>
      </c>
      <c r="I23">
        <v>21000</v>
      </c>
      <c r="J23" t="s">
        <v>76</v>
      </c>
      <c r="K23" t="s">
        <v>77</v>
      </c>
      <c r="L23" t="s">
        <v>27</v>
      </c>
      <c r="M23" s="2">
        <v>45402</v>
      </c>
      <c r="N23" t="s">
        <v>28</v>
      </c>
      <c r="O23" t="s">
        <v>29</v>
      </c>
      <c r="P23" s="14">
        <v>1048</v>
      </c>
      <c r="Q23">
        <v>15</v>
      </c>
      <c r="R23" t="s">
        <v>30</v>
      </c>
      <c r="S23" t="s">
        <v>175</v>
      </c>
    </row>
    <row r="24" spans="1:19" x14ac:dyDescent="0.35">
      <c r="A24" t="s">
        <v>196</v>
      </c>
      <c r="B24" t="s">
        <v>197</v>
      </c>
      <c r="C24" t="s">
        <v>198</v>
      </c>
      <c r="D24" t="s">
        <v>35</v>
      </c>
      <c r="E24" t="s">
        <v>199</v>
      </c>
      <c r="F24" t="s">
        <v>200</v>
      </c>
      <c r="G24" t="s">
        <v>201</v>
      </c>
      <c r="H24" t="s">
        <v>202</v>
      </c>
      <c r="I24">
        <v>18397</v>
      </c>
      <c r="J24" t="s">
        <v>49</v>
      </c>
      <c r="K24" t="s">
        <v>49</v>
      </c>
      <c r="L24" t="s">
        <v>27</v>
      </c>
      <c r="M24" s="2">
        <v>44601</v>
      </c>
      <c r="N24" t="s">
        <v>28</v>
      </c>
      <c r="O24" t="s">
        <v>50</v>
      </c>
      <c r="P24" s="14">
        <v>4492</v>
      </c>
      <c r="Q24">
        <v>30</v>
      </c>
      <c r="R24" t="s">
        <v>30</v>
      </c>
      <c r="S24" t="s">
        <v>42</v>
      </c>
    </row>
    <row r="25" spans="1:19" x14ac:dyDescent="0.35">
      <c r="A25" t="s">
        <v>203</v>
      </c>
      <c r="B25" t="s">
        <v>204</v>
      </c>
      <c r="D25" t="s">
        <v>21</v>
      </c>
      <c r="E25" t="s">
        <v>205</v>
      </c>
      <c r="F25" t="s">
        <v>206</v>
      </c>
      <c r="G25" t="s">
        <v>207</v>
      </c>
      <c r="H25" t="s">
        <v>208</v>
      </c>
      <c r="I25">
        <v>46013</v>
      </c>
      <c r="J25" t="s">
        <v>26</v>
      </c>
      <c r="K25" t="s">
        <v>26</v>
      </c>
      <c r="L25" t="s">
        <v>27</v>
      </c>
      <c r="M25" s="2">
        <v>45298</v>
      </c>
      <c r="N25" t="s">
        <v>151</v>
      </c>
      <c r="O25" t="s">
        <v>50</v>
      </c>
      <c r="P25" s="14">
        <v>3403</v>
      </c>
      <c r="Q25">
        <v>30</v>
      </c>
      <c r="R25" t="s">
        <v>30</v>
      </c>
      <c r="S25" t="s">
        <v>85</v>
      </c>
    </row>
    <row r="26" spans="1:19" x14ac:dyDescent="0.35">
      <c r="A26" t="s">
        <v>209</v>
      </c>
      <c r="B26" t="s">
        <v>210</v>
      </c>
      <c r="C26" t="s">
        <v>211</v>
      </c>
      <c r="D26" t="s">
        <v>35</v>
      </c>
      <c r="E26" t="s">
        <v>212</v>
      </c>
      <c r="F26" t="s">
        <v>213</v>
      </c>
      <c r="G26" t="s">
        <v>214</v>
      </c>
      <c r="H26" t="s">
        <v>215</v>
      </c>
      <c r="I26">
        <v>20376</v>
      </c>
      <c r="J26" t="s">
        <v>120</v>
      </c>
      <c r="K26" t="s">
        <v>120</v>
      </c>
      <c r="L26" t="s">
        <v>27</v>
      </c>
      <c r="M26" s="2">
        <v>45129</v>
      </c>
      <c r="N26" t="s">
        <v>28</v>
      </c>
      <c r="O26" t="s">
        <v>50</v>
      </c>
      <c r="P26" s="14">
        <v>4925</v>
      </c>
      <c r="Q26">
        <v>45</v>
      </c>
      <c r="R26" t="s">
        <v>41</v>
      </c>
      <c r="S26" t="s">
        <v>31</v>
      </c>
    </row>
    <row r="27" spans="1:19" x14ac:dyDescent="0.35">
      <c r="A27" t="s">
        <v>216</v>
      </c>
      <c r="B27" t="s">
        <v>217</v>
      </c>
      <c r="C27" t="s">
        <v>218</v>
      </c>
      <c r="D27" t="s">
        <v>35</v>
      </c>
      <c r="E27" t="s">
        <v>219</v>
      </c>
      <c r="F27" t="s">
        <v>220</v>
      </c>
      <c r="G27" t="s">
        <v>221</v>
      </c>
      <c r="H27" t="s">
        <v>222</v>
      </c>
      <c r="I27">
        <v>22118</v>
      </c>
      <c r="J27" t="s">
        <v>49</v>
      </c>
      <c r="K27" t="s">
        <v>49</v>
      </c>
      <c r="L27" t="s">
        <v>27</v>
      </c>
      <c r="M27" s="2">
        <v>45038</v>
      </c>
      <c r="N27" t="s">
        <v>28</v>
      </c>
      <c r="O27" t="s">
        <v>50</v>
      </c>
      <c r="P27" s="14">
        <v>4046</v>
      </c>
      <c r="Q27">
        <v>45</v>
      </c>
      <c r="R27" t="s">
        <v>41</v>
      </c>
      <c r="S27" t="s">
        <v>85</v>
      </c>
    </row>
    <row r="28" spans="1:19" x14ac:dyDescent="0.35">
      <c r="A28" t="s">
        <v>223</v>
      </c>
      <c r="B28" t="s">
        <v>224</v>
      </c>
      <c r="C28" t="s">
        <v>225</v>
      </c>
      <c r="D28" t="s">
        <v>35</v>
      </c>
      <c r="E28" t="s">
        <v>226</v>
      </c>
      <c r="F28" t="s">
        <v>227</v>
      </c>
      <c r="G28" t="s">
        <v>228</v>
      </c>
      <c r="H28" t="s">
        <v>229</v>
      </c>
      <c r="I28">
        <v>10656</v>
      </c>
      <c r="J28" t="s">
        <v>165</v>
      </c>
      <c r="K28" t="s">
        <v>166</v>
      </c>
      <c r="L28" t="s">
        <v>27</v>
      </c>
      <c r="M28" s="2">
        <v>44587</v>
      </c>
      <c r="N28" t="s">
        <v>28</v>
      </c>
      <c r="O28" t="s">
        <v>129</v>
      </c>
      <c r="P28" s="14">
        <v>9251</v>
      </c>
      <c r="Q28">
        <v>0</v>
      </c>
      <c r="R28" t="s">
        <v>30</v>
      </c>
      <c r="S28" t="s">
        <v>85</v>
      </c>
    </row>
    <row r="29" spans="1:19" x14ac:dyDescent="0.35">
      <c r="A29" t="s">
        <v>230</v>
      </c>
      <c r="B29" t="s">
        <v>231</v>
      </c>
      <c r="D29" t="s">
        <v>21</v>
      </c>
      <c r="E29" t="s">
        <v>232</v>
      </c>
      <c r="F29" t="s">
        <v>233</v>
      </c>
      <c r="G29" t="s">
        <v>234</v>
      </c>
      <c r="H29" t="s">
        <v>235</v>
      </c>
      <c r="I29">
        <v>52014</v>
      </c>
      <c r="J29" t="s">
        <v>182</v>
      </c>
      <c r="K29" t="s">
        <v>182</v>
      </c>
      <c r="L29" t="s">
        <v>27</v>
      </c>
      <c r="M29" s="2">
        <v>44997</v>
      </c>
      <c r="N29" t="s">
        <v>28</v>
      </c>
      <c r="O29" t="s">
        <v>129</v>
      </c>
      <c r="P29" s="14">
        <v>9425</v>
      </c>
      <c r="Q29">
        <v>60</v>
      </c>
      <c r="R29" t="s">
        <v>30</v>
      </c>
      <c r="S29" t="s">
        <v>42</v>
      </c>
    </row>
    <row r="30" spans="1:19" x14ac:dyDescent="0.35">
      <c r="A30" t="s">
        <v>236</v>
      </c>
      <c r="B30" t="s">
        <v>53</v>
      </c>
      <c r="C30" t="s">
        <v>237</v>
      </c>
      <c r="D30" t="s">
        <v>35</v>
      </c>
      <c r="E30" t="s">
        <v>238</v>
      </c>
      <c r="F30" t="s">
        <v>239</v>
      </c>
      <c r="G30" t="s">
        <v>240</v>
      </c>
      <c r="H30" t="s">
        <v>241</v>
      </c>
      <c r="I30">
        <v>49736</v>
      </c>
      <c r="J30" t="s">
        <v>59</v>
      </c>
      <c r="K30" t="s">
        <v>59</v>
      </c>
      <c r="L30" t="s">
        <v>27</v>
      </c>
      <c r="M30" s="2">
        <v>45048</v>
      </c>
      <c r="N30" t="s">
        <v>28</v>
      </c>
      <c r="O30" t="s">
        <v>129</v>
      </c>
      <c r="P30" s="14">
        <v>9720</v>
      </c>
      <c r="Q30">
        <v>30</v>
      </c>
      <c r="R30" t="s">
        <v>41</v>
      </c>
      <c r="S30" t="s">
        <v>42</v>
      </c>
    </row>
    <row r="31" spans="1:19" x14ac:dyDescent="0.35">
      <c r="A31" t="s">
        <v>242</v>
      </c>
      <c r="B31" t="s">
        <v>243</v>
      </c>
      <c r="C31" t="s">
        <v>211</v>
      </c>
      <c r="D31" t="s">
        <v>35</v>
      </c>
      <c r="E31" t="s">
        <v>244</v>
      </c>
      <c r="F31" t="s">
        <v>245</v>
      </c>
      <c r="G31" t="s">
        <v>246</v>
      </c>
      <c r="H31" t="s">
        <v>247</v>
      </c>
      <c r="I31">
        <v>10068</v>
      </c>
      <c r="J31" t="s">
        <v>120</v>
      </c>
      <c r="K31" t="s">
        <v>120</v>
      </c>
      <c r="L31" t="s">
        <v>27</v>
      </c>
      <c r="M31" s="2">
        <v>44716</v>
      </c>
      <c r="N31" t="s">
        <v>28</v>
      </c>
      <c r="O31" t="s">
        <v>50</v>
      </c>
      <c r="P31" s="14">
        <v>4446</v>
      </c>
      <c r="Q31">
        <v>15</v>
      </c>
      <c r="R31" t="s">
        <v>30</v>
      </c>
      <c r="S31" t="s">
        <v>60</v>
      </c>
    </row>
    <row r="32" spans="1:19" x14ac:dyDescent="0.35">
      <c r="A32" t="s">
        <v>248</v>
      </c>
      <c r="B32" t="s">
        <v>249</v>
      </c>
      <c r="C32" t="s">
        <v>250</v>
      </c>
      <c r="D32" t="s">
        <v>35</v>
      </c>
      <c r="E32" t="s">
        <v>251</v>
      </c>
      <c r="F32" t="s">
        <v>252</v>
      </c>
      <c r="G32" t="s">
        <v>253</v>
      </c>
      <c r="H32" t="s">
        <v>254</v>
      </c>
      <c r="I32">
        <v>1386</v>
      </c>
      <c r="J32" t="s">
        <v>136</v>
      </c>
      <c r="K32" t="s">
        <v>136</v>
      </c>
      <c r="L32" t="s">
        <v>27</v>
      </c>
      <c r="M32" s="2">
        <v>44922</v>
      </c>
      <c r="N32" t="s">
        <v>28</v>
      </c>
      <c r="O32" t="s">
        <v>50</v>
      </c>
      <c r="P32" s="14">
        <v>4826</v>
      </c>
      <c r="Q32">
        <v>45</v>
      </c>
      <c r="R32" t="s">
        <v>30</v>
      </c>
      <c r="S32" t="s">
        <v>85</v>
      </c>
    </row>
    <row r="33" spans="1:19" x14ac:dyDescent="0.35">
      <c r="A33" t="s">
        <v>255</v>
      </c>
      <c r="B33" t="s">
        <v>256</v>
      </c>
      <c r="D33" t="s">
        <v>21</v>
      </c>
      <c r="E33" t="s">
        <v>257</v>
      </c>
      <c r="F33" t="s">
        <v>258</v>
      </c>
      <c r="G33" t="s">
        <v>259</v>
      </c>
      <c r="H33" t="s">
        <v>260</v>
      </c>
      <c r="I33">
        <v>23028</v>
      </c>
      <c r="J33" t="s">
        <v>59</v>
      </c>
      <c r="K33" t="s">
        <v>59</v>
      </c>
      <c r="L33" t="s">
        <v>27</v>
      </c>
      <c r="M33" s="2">
        <v>45246</v>
      </c>
      <c r="N33" t="s">
        <v>28</v>
      </c>
      <c r="O33" t="s">
        <v>50</v>
      </c>
      <c r="P33" s="14">
        <v>3338</v>
      </c>
      <c r="Q33">
        <v>45</v>
      </c>
      <c r="R33" t="s">
        <v>92</v>
      </c>
      <c r="S33" t="s">
        <v>42</v>
      </c>
    </row>
    <row r="34" spans="1:19" x14ac:dyDescent="0.35">
      <c r="A34" t="s">
        <v>261</v>
      </c>
      <c r="B34" t="s">
        <v>262</v>
      </c>
      <c r="D34" t="s">
        <v>21</v>
      </c>
      <c r="E34" t="s">
        <v>263</v>
      </c>
      <c r="F34" t="s">
        <v>264</v>
      </c>
      <c r="G34" t="s">
        <v>265</v>
      </c>
      <c r="H34" t="s">
        <v>266</v>
      </c>
      <c r="I34">
        <v>4295</v>
      </c>
      <c r="J34" t="s">
        <v>40</v>
      </c>
      <c r="K34" t="s">
        <v>40</v>
      </c>
      <c r="L34" t="s">
        <v>27</v>
      </c>
      <c r="M34" s="2">
        <v>44828</v>
      </c>
      <c r="N34" t="s">
        <v>28</v>
      </c>
      <c r="O34" t="s">
        <v>29</v>
      </c>
      <c r="P34" s="14">
        <v>1669</v>
      </c>
      <c r="Q34">
        <v>30</v>
      </c>
      <c r="R34" t="s">
        <v>41</v>
      </c>
      <c r="S34" t="s">
        <v>60</v>
      </c>
    </row>
    <row r="35" spans="1:19" x14ac:dyDescent="0.35">
      <c r="A35" t="s">
        <v>267</v>
      </c>
      <c r="B35" t="s">
        <v>268</v>
      </c>
      <c r="C35" t="s">
        <v>269</v>
      </c>
      <c r="D35" t="s">
        <v>35</v>
      </c>
      <c r="E35" t="s">
        <v>270</v>
      </c>
      <c r="F35" t="s">
        <v>271</v>
      </c>
      <c r="G35" t="s">
        <v>272</v>
      </c>
      <c r="H35" t="s">
        <v>273</v>
      </c>
      <c r="I35">
        <v>3638</v>
      </c>
      <c r="J35" t="s">
        <v>120</v>
      </c>
      <c r="K35" t="s">
        <v>120</v>
      </c>
      <c r="L35" t="s">
        <v>27</v>
      </c>
      <c r="M35" s="2">
        <v>45334</v>
      </c>
      <c r="N35" t="s">
        <v>28</v>
      </c>
      <c r="O35" t="s">
        <v>29</v>
      </c>
      <c r="P35" s="14">
        <v>2718</v>
      </c>
      <c r="Q35">
        <v>0</v>
      </c>
      <c r="R35" t="s">
        <v>41</v>
      </c>
      <c r="S35" t="s">
        <v>31</v>
      </c>
    </row>
    <row r="36" spans="1:19" x14ac:dyDescent="0.35">
      <c r="A36" t="s">
        <v>274</v>
      </c>
      <c r="B36" t="s">
        <v>275</v>
      </c>
      <c r="D36" t="s">
        <v>21</v>
      </c>
      <c r="E36" t="s">
        <v>276</v>
      </c>
      <c r="F36" t="s">
        <v>277</v>
      </c>
      <c r="G36" t="s">
        <v>278</v>
      </c>
      <c r="H36" t="s">
        <v>279</v>
      </c>
      <c r="I36">
        <v>40796</v>
      </c>
      <c r="J36" t="s">
        <v>40</v>
      </c>
      <c r="K36" t="s">
        <v>40</v>
      </c>
      <c r="L36" t="s">
        <v>27</v>
      </c>
      <c r="M36" s="2">
        <v>45327</v>
      </c>
      <c r="N36" t="s">
        <v>28</v>
      </c>
      <c r="O36" t="s">
        <v>129</v>
      </c>
      <c r="P36" s="14">
        <v>8335</v>
      </c>
      <c r="Q36">
        <v>30</v>
      </c>
      <c r="R36" t="s">
        <v>30</v>
      </c>
      <c r="S36" t="s">
        <v>51</v>
      </c>
    </row>
    <row r="37" spans="1:19" x14ac:dyDescent="0.35">
      <c r="A37" t="s">
        <v>280</v>
      </c>
      <c r="B37" t="s">
        <v>281</v>
      </c>
      <c r="D37" t="s">
        <v>21</v>
      </c>
      <c r="E37" t="s">
        <v>282</v>
      </c>
      <c r="F37" t="s">
        <v>283</v>
      </c>
      <c r="G37" t="s">
        <v>284</v>
      </c>
      <c r="H37" t="s">
        <v>285</v>
      </c>
      <c r="I37">
        <v>42106</v>
      </c>
      <c r="J37" t="s">
        <v>182</v>
      </c>
      <c r="K37" t="s">
        <v>182</v>
      </c>
      <c r="L37" t="s">
        <v>27</v>
      </c>
      <c r="M37" s="2">
        <v>44810</v>
      </c>
      <c r="N37" t="s">
        <v>28</v>
      </c>
      <c r="O37" t="s">
        <v>129</v>
      </c>
      <c r="P37" s="14">
        <v>9741</v>
      </c>
      <c r="Q37">
        <v>60</v>
      </c>
      <c r="R37" t="s">
        <v>41</v>
      </c>
      <c r="S37" t="s">
        <v>42</v>
      </c>
    </row>
    <row r="38" spans="1:19" x14ac:dyDescent="0.35">
      <c r="A38" t="s">
        <v>286</v>
      </c>
      <c r="B38" t="s">
        <v>287</v>
      </c>
      <c r="C38" t="s">
        <v>288</v>
      </c>
      <c r="D38" t="s">
        <v>35</v>
      </c>
      <c r="E38" t="s">
        <v>289</v>
      </c>
      <c r="F38" t="s">
        <v>290</v>
      </c>
      <c r="G38" t="s">
        <v>291</v>
      </c>
      <c r="H38" t="s">
        <v>292</v>
      </c>
      <c r="I38">
        <v>7916</v>
      </c>
      <c r="J38" t="s">
        <v>165</v>
      </c>
      <c r="K38" t="s">
        <v>166</v>
      </c>
      <c r="L38" t="s">
        <v>27</v>
      </c>
      <c r="M38" s="2">
        <v>45005</v>
      </c>
      <c r="N38" t="s">
        <v>151</v>
      </c>
      <c r="O38" t="s">
        <v>50</v>
      </c>
      <c r="P38" s="14">
        <v>4697</v>
      </c>
      <c r="Q38">
        <v>45</v>
      </c>
      <c r="R38" t="s">
        <v>41</v>
      </c>
      <c r="S38" t="s">
        <v>60</v>
      </c>
    </row>
    <row r="39" spans="1:19" x14ac:dyDescent="0.35">
      <c r="A39" t="s">
        <v>293</v>
      </c>
      <c r="B39" t="s">
        <v>294</v>
      </c>
      <c r="D39" t="s">
        <v>21</v>
      </c>
      <c r="E39" t="s">
        <v>295</v>
      </c>
      <c r="F39" t="s">
        <v>296</v>
      </c>
      <c r="G39" t="s">
        <v>297</v>
      </c>
      <c r="H39" t="s">
        <v>298</v>
      </c>
      <c r="I39">
        <v>17088</v>
      </c>
      <c r="J39" t="s">
        <v>173</v>
      </c>
      <c r="K39" t="s">
        <v>174</v>
      </c>
      <c r="L39" t="s">
        <v>27</v>
      </c>
      <c r="M39" s="2">
        <v>45412</v>
      </c>
      <c r="N39" t="s">
        <v>151</v>
      </c>
      <c r="O39" t="s">
        <v>50</v>
      </c>
      <c r="P39" s="14">
        <v>3923</v>
      </c>
      <c r="Q39">
        <v>15</v>
      </c>
      <c r="R39" t="s">
        <v>41</v>
      </c>
      <c r="S39" t="s">
        <v>42</v>
      </c>
    </row>
    <row r="40" spans="1:19" x14ac:dyDescent="0.35">
      <c r="A40" t="s">
        <v>299</v>
      </c>
      <c r="B40" t="s">
        <v>300</v>
      </c>
      <c r="C40" t="s">
        <v>301</v>
      </c>
      <c r="D40" t="s">
        <v>35</v>
      </c>
      <c r="E40" t="s">
        <v>302</v>
      </c>
      <c r="F40" t="s">
        <v>303</v>
      </c>
      <c r="G40" t="s">
        <v>304</v>
      </c>
      <c r="H40" t="s">
        <v>305</v>
      </c>
      <c r="I40">
        <v>40069</v>
      </c>
      <c r="J40" t="s">
        <v>59</v>
      </c>
      <c r="K40" t="s">
        <v>59</v>
      </c>
      <c r="L40" t="s">
        <v>27</v>
      </c>
      <c r="M40" s="2">
        <v>45280</v>
      </c>
      <c r="N40" t="s">
        <v>28</v>
      </c>
      <c r="O40" t="s">
        <v>50</v>
      </c>
      <c r="P40" s="14">
        <v>4058</v>
      </c>
      <c r="Q40">
        <v>15</v>
      </c>
      <c r="R40" t="s">
        <v>30</v>
      </c>
      <c r="S40" t="s">
        <v>85</v>
      </c>
    </row>
    <row r="41" spans="1:19" x14ac:dyDescent="0.35">
      <c r="A41" t="s">
        <v>306</v>
      </c>
      <c r="B41" t="s">
        <v>307</v>
      </c>
      <c r="D41" t="s">
        <v>21</v>
      </c>
      <c r="E41" t="s">
        <v>308</v>
      </c>
      <c r="F41" t="s">
        <v>309</v>
      </c>
      <c r="G41" t="s">
        <v>310</v>
      </c>
      <c r="H41" t="s">
        <v>311</v>
      </c>
      <c r="I41">
        <v>20283</v>
      </c>
      <c r="J41" t="s">
        <v>26</v>
      </c>
      <c r="K41" t="s">
        <v>26</v>
      </c>
      <c r="L41" t="s">
        <v>27</v>
      </c>
      <c r="M41" s="2">
        <v>44788</v>
      </c>
      <c r="N41" t="s">
        <v>28</v>
      </c>
      <c r="O41" t="s">
        <v>29</v>
      </c>
      <c r="P41" s="14">
        <v>2359</v>
      </c>
      <c r="Q41">
        <v>60</v>
      </c>
      <c r="R41" t="s">
        <v>30</v>
      </c>
      <c r="S41" t="s">
        <v>42</v>
      </c>
    </row>
    <row r="42" spans="1:19" x14ac:dyDescent="0.35">
      <c r="A42" t="s">
        <v>312</v>
      </c>
      <c r="B42" t="s">
        <v>313</v>
      </c>
      <c r="C42" t="s">
        <v>314</v>
      </c>
      <c r="D42" t="s">
        <v>35</v>
      </c>
      <c r="E42" t="s">
        <v>315</v>
      </c>
      <c r="F42" t="s">
        <v>316</v>
      </c>
      <c r="G42" t="s">
        <v>317</v>
      </c>
      <c r="H42" t="s">
        <v>318</v>
      </c>
      <c r="I42">
        <v>16108</v>
      </c>
      <c r="J42" t="s">
        <v>76</v>
      </c>
      <c r="K42" t="s">
        <v>77</v>
      </c>
      <c r="L42" t="s">
        <v>27</v>
      </c>
      <c r="M42" s="2">
        <v>44685</v>
      </c>
      <c r="N42" t="s">
        <v>28</v>
      </c>
      <c r="O42" t="s">
        <v>50</v>
      </c>
      <c r="P42" s="14">
        <v>4521</v>
      </c>
      <c r="Q42">
        <v>60</v>
      </c>
      <c r="R42" t="s">
        <v>92</v>
      </c>
      <c r="S42" t="s">
        <v>85</v>
      </c>
    </row>
    <row r="43" spans="1:19" x14ac:dyDescent="0.35">
      <c r="A43" t="s">
        <v>319</v>
      </c>
      <c r="B43" t="s">
        <v>320</v>
      </c>
      <c r="C43" t="s">
        <v>321</v>
      </c>
      <c r="D43" t="s">
        <v>35</v>
      </c>
      <c r="E43" t="s">
        <v>322</v>
      </c>
      <c r="F43" t="s">
        <v>323</v>
      </c>
      <c r="G43" t="s">
        <v>324</v>
      </c>
      <c r="H43" t="s">
        <v>325</v>
      </c>
      <c r="I43">
        <v>15908</v>
      </c>
      <c r="J43" t="s">
        <v>59</v>
      </c>
      <c r="K43" t="s">
        <v>59</v>
      </c>
      <c r="L43" t="s">
        <v>27</v>
      </c>
      <c r="M43" s="2">
        <v>44931</v>
      </c>
      <c r="N43" t="s">
        <v>28</v>
      </c>
      <c r="O43" t="s">
        <v>29</v>
      </c>
      <c r="P43" s="14">
        <v>2093</v>
      </c>
      <c r="Q43">
        <v>15</v>
      </c>
      <c r="R43" t="s">
        <v>30</v>
      </c>
      <c r="S43" t="s">
        <v>51</v>
      </c>
    </row>
    <row r="44" spans="1:19" x14ac:dyDescent="0.35">
      <c r="A44" t="s">
        <v>326</v>
      </c>
      <c r="B44" t="s">
        <v>327</v>
      </c>
      <c r="D44" t="s">
        <v>21</v>
      </c>
      <c r="E44" t="s">
        <v>328</v>
      </c>
      <c r="F44" t="s">
        <v>329</v>
      </c>
      <c r="G44" t="s">
        <v>330</v>
      </c>
      <c r="H44" t="s">
        <v>331</v>
      </c>
      <c r="I44">
        <v>32373</v>
      </c>
      <c r="J44" t="s">
        <v>128</v>
      </c>
      <c r="K44" t="s">
        <v>128</v>
      </c>
      <c r="L44" t="s">
        <v>27</v>
      </c>
      <c r="M44" s="2">
        <v>45013</v>
      </c>
      <c r="N44" t="s">
        <v>28</v>
      </c>
      <c r="O44" t="s">
        <v>129</v>
      </c>
      <c r="P44" s="14">
        <v>8517</v>
      </c>
      <c r="Q44">
        <v>45</v>
      </c>
      <c r="R44" t="s">
        <v>30</v>
      </c>
      <c r="S44" t="s">
        <v>51</v>
      </c>
    </row>
    <row r="45" spans="1:19" x14ac:dyDescent="0.35">
      <c r="A45" t="s">
        <v>332</v>
      </c>
      <c r="B45" t="s">
        <v>333</v>
      </c>
      <c r="C45" t="s">
        <v>108</v>
      </c>
      <c r="D45" t="s">
        <v>35</v>
      </c>
      <c r="E45" t="s">
        <v>334</v>
      </c>
      <c r="F45" t="s">
        <v>335</v>
      </c>
      <c r="G45" t="s">
        <v>336</v>
      </c>
      <c r="H45" t="s">
        <v>337</v>
      </c>
      <c r="I45">
        <v>37573</v>
      </c>
      <c r="J45" t="s">
        <v>165</v>
      </c>
      <c r="K45" t="s">
        <v>166</v>
      </c>
      <c r="L45" t="s">
        <v>27</v>
      </c>
      <c r="M45" s="2">
        <v>45344</v>
      </c>
      <c r="N45" t="s">
        <v>28</v>
      </c>
      <c r="O45" t="s">
        <v>50</v>
      </c>
      <c r="P45" s="14">
        <v>4266</v>
      </c>
      <c r="Q45">
        <v>15</v>
      </c>
      <c r="R45" t="s">
        <v>41</v>
      </c>
      <c r="S45" t="s">
        <v>60</v>
      </c>
    </row>
    <row r="46" spans="1:19" x14ac:dyDescent="0.35">
      <c r="A46" t="s">
        <v>338</v>
      </c>
      <c r="B46" t="s">
        <v>339</v>
      </c>
      <c r="C46" t="s">
        <v>340</v>
      </c>
      <c r="D46" t="s">
        <v>35</v>
      </c>
      <c r="E46" t="s">
        <v>341</v>
      </c>
      <c r="F46" t="s">
        <v>342</v>
      </c>
      <c r="G46" t="s">
        <v>343</v>
      </c>
      <c r="H46" t="s">
        <v>344</v>
      </c>
      <c r="I46">
        <v>44281</v>
      </c>
      <c r="J46" t="s">
        <v>40</v>
      </c>
      <c r="K46" t="s">
        <v>40</v>
      </c>
      <c r="L46" t="s">
        <v>27</v>
      </c>
      <c r="M46" s="2">
        <v>44645</v>
      </c>
      <c r="N46" t="s">
        <v>28</v>
      </c>
      <c r="O46" t="s">
        <v>29</v>
      </c>
      <c r="P46" s="14">
        <v>1153</v>
      </c>
      <c r="Q46">
        <v>15</v>
      </c>
      <c r="R46" t="s">
        <v>30</v>
      </c>
      <c r="S46" t="s">
        <v>60</v>
      </c>
    </row>
    <row r="47" spans="1:19" x14ac:dyDescent="0.35">
      <c r="A47" t="s">
        <v>345</v>
      </c>
      <c r="B47" t="s">
        <v>346</v>
      </c>
      <c r="C47" t="s">
        <v>347</v>
      </c>
      <c r="D47" t="s">
        <v>35</v>
      </c>
      <c r="E47" t="s">
        <v>348</v>
      </c>
      <c r="F47" t="s">
        <v>349</v>
      </c>
      <c r="G47" t="s">
        <v>350</v>
      </c>
      <c r="H47" t="s">
        <v>351</v>
      </c>
      <c r="I47">
        <v>13964</v>
      </c>
      <c r="J47" t="s">
        <v>26</v>
      </c>
      <c r="K47" t="s">
        <v>26</v>
      </c>
      <c r="L47" t="s">
        <v>27</v>
      </c>
      <c r="M47" s="2">
        <v>44997</v>
      </c>
      <c r="N47" t="s">
        <v>28</v>
      </c>
      <c r="O47" t="s">
        <v>29</v>
      </c>
      <c r="P47" s="14">
        <v>1305</v>
      </c>
      <c r="Q47">
        <v>30</v>
      </c>
      <c r="R47" t="s">
        <v>41</v>
      </c>
      <c r="S47" t="s">
        <v>51</v>
      </c>
    </row>
    <row r="48" spans="1:19" x14ac:dyDescent="0.35">
      <c r="A48" t="s">
        <v>352</v>
      </c>
      <c r="B48" t="s">
        <v>353</v>
      </c>
      <c r="D48" t="s">
        <v>21</v>
      </c>
      <c r="E48" t="s">
        <v>354</v>
      </c>
      <c r="F48" t="s">
        <v>355</v>
      </c>
      <c r="G48" t="s">
        <v>356</v>
      </c>
      <c r="H48" t="s">
        <v>58</v>
      </c>
      <c r="I48">
        <v>27378</v>
      </c>
      <c r="J48" t="s">
        <v>40</v>
      </c>
      <c r="K48" t="s">
        <v>40</v>
      </c>
      <c r="L48" t="s">
        <v>27</v>
      </c>
      <c r="M48" s="2">
        <v>44840</v>
      </c>
      <c r="N48" t="s">
        <v>28</v>
      </c>
      <c r="O48" t="s">
        <v>50</v>
      </c>
      <c r="P48" s="14">
        <v>3164</v>
      </c>
      <c r="Q48">
        <v>60</v>
      </c>
      <c r="R48" t="s">
        <v>30</v>
      </c>
      <c r="S48" t="s">
        <v>60</v>
      </c>
    </row>
    <row r="49" spans="1:19" x14ac:dyDescent="0.35">
      <c r="A49" t="s">
        <v>357</v>
      </c>
      <c r="B49" t="s">
        <v>210</v>
      </c>
      <c r="C49" t="s">
        <v>146</v>
      </c>
      <c r="D49" t="s">
        <v>35</v>
      </c>
      <c r="E49" t="s">
        <v>358</v>
      </c>
      <c r="F49" t="s">
        <v>359</v>
      </c>
      <c r="G49" t="s">
        <v>360</v>
      </c>
      <c r="H49" t="s">
        <v>361</v>
      </c>
      <c r="I49">
        <v>31834</v>
      </c>
      <c r="J49" t="s">
        <v>120</v>
      </c>
      <c r="K49" t="s">
        <v>120</v>
      </c>
      <c r="L49" t="s">
        <v>27</v>
      </c>
      <c r="M49" s="2">
        <v>45093</v>
      </c>
      <c r="N49" t="s">
        <v>28</v>
      </c>
      <c r="O49" t="s">
        <v>129</v>
      </c>
      <c r="P49" s="14">
        <v>8371</v>
      </c>
      <c r="Q49">
        <v>60</v>
      </c>
      <c r="R49" t="s">
        <v>30</v>
      </c>
      <c r="S49" t="s">
        <v>60</v>
      </c>
    </row>
    <row r="50" spans="1:19" x14ac:dyDescent="0.35">
      <c r="A50" t="s">
        <v>362</v>
      </c>
      <c r="B50" t="s">
        <v>363</v>
      </c>
      <c r="C50" t="s">
        <v>364</v>
      </c>
      <c r="D50" t="s">
        <v>35</v>
      </c>
      <c r="E50" t="s">
        <v>365</v>
      </c>
      <c r="F50" t="s">
        <v>366</v>
      </c>
      <c r="G50" t="s">
        <v>367</v>
      </c>
      <c r="H50" t="s">
        <v>368</v>
      </c>
      <c r="I50">
        <v>27244</v>
      </c>
      <c r="J50" t="s">
        <v>68</v>
      </c>
      <c r="K50" t="s">
        <v>68</v>
      </c>
      <c r="L50" t="s">
        <v>27</v>
      </c>
      <c r="M50" s="2">
        <v>45395</v>
      </c>
      <c r="N50" t="s">
        <v>28</v>
      </c>
      <c r="O50" t="s">
        <v>29</v>
      </c>
      <c r="P50" s="14">
        <v>1180</v>
      </c>
      <c r="Q50">
        <v>30</v>
      </c>
      <c r="R50" t="s">
        <v>30</v>
      </c>
      <c r="S50" t="s">
        <v>51</v>
      </c>
    </row>
    <row r="51" spans="1:19" x14ac:dyDescent="0.35">
      <c r="A51" t="s">
        <v>369</v>
      </c>
      <c r="B51" t="s">
        <v>370</v>
      </c>
      <c r="D51" t="s">
        <v>21</v>
      </c>
      <c r="E51" t="s">
        <v>371</v>
      </c>
      <c r="F51" t="s">
        <v>372</v>
      </c>
      <c r="G51" t="s">
        <v>373</v>
      </c>
      <c r="H51" t="s">
        <v>374</v>
      </c>
      <c r="I51">
        <v>41804</v>
      </c>
      <c r="J51" t="s">
        <v>136</v>
      </c>
      <c r="K51" t="s">
        <v>136</v>
      </c>
      <c r="L51" t="s">
        <v>27</v>
      </c>
      <c r="M51" s="2">
        <v>45336</v>
      </c>
      <c r="N51" t="s">
        <v>28</v>
      </c>
      <c r="O51" t="s">
        <v>50</v>
      </c>
      <c r="P51" s="14">
        <v>3105</v>
      </c>
      <c r="Q51">
        <v>15</v>
      </c>
      <c r="R51" t="s">
        <v>30</v>
      </c>
      <c r="S51" t="s">
        <v>31</v>
      </c>
    </row>
    <row r="52" spans="1:19" x14ac:dyDescent="0.35">
      <c r="A52" t="s">
        <v>375</v>
      </c>
      <c r="B52" t="s">
        <v>376</v>
      </c>
      <c r="D52" t="s">
        <v>21</v>
      </c>
      <c r="E52" t="s">
        <v>377</v>
      </c>
      <c r="F52" t="s">
        <v>378</v>
      </c>
      <c r="G52" t="s">
        <v>379</v>
      </c>
      <c r="H52" t="s">
        <v>380</v>
      </c>
      <c r="I52">
        <v>1896</v>
      </c>
      <c r="J52" t="s">
        <v>59</v>
      </c>
      <c r="K52" t="s">
        <v>59</v>
      </c>
      <c r="L52" t="s">
        <v>27</v>
      </c>
      <c r="M52" s="2">
        <v>45127</v>
      </c>
      <c r="N52" t="s">
        <v>28</v>
      </c>
      <c r="O52" t="s">
        <v>29</v>
      </c>
      <c r="P52" s="14">
        <v>2723</v>
      </c>
      <c r="Q52">
        <v>0</v>
      </c>
      <c r="R52" t="s">
        <v>30</v>
      </c>
      <c r="S52" t="s">
        <v>51</v>
      </c>
    </row>
    <row r="53" spans="1:19" x14ac:dyDescent="0.35">
      <c r="A53" t="s">
        <v>381</v>
      </c>
      <c r="B53" t="s">
        <v>275</v>
      </c>
      <c r="D53" t="s">
        <v>21</v>
      </c>
      <c r="E53" t="s">
        <v>382</v>
      </c>
      <c r="F53" t="s">
        <v>277</v>
      </c>
      <c r="G53" t="s">
        <v>383</v>
      </c>
      <c r="H53" t="s">
        <v>384</v>
      </c>
      <c r="I53">
        <v>16973</v>
      </c>
      <c r="J53" t="s">
        <v>173</v>
      </c>
      <c r="K53" t="s">
        <v>174</v>
      </c>
      <c r="L53" t="s">
        <v>27</v>
      </c>
      <c r="M53" s="2">
        <v>45029</v>
      </c>
      <c r="N53" t="s">
        <v>28</v>
      </c>
      <c r="O53" t="s">
        <v>50</v>
      </c>
      <c r="P53" s="14">
        <v>4887</v>
      </c>
      <c r="Q53">
        <v>60</v>
      </c>
      <c r="R53" t="s">
        <v>30</v>
      </c>
      <c r="S53" t="s">
        <v>31</v>
      </c>
    </row>
    <row r="54" spans="1:19" x14ac:dyDescent="0.35">
      <c r="A54" t="s">
        <v>385</v>
      </c>
      <c r="B54" t="s">
        <v>197</v>
      </c>
      <c r="D54" t="s">
        <v>21</v>
      </c>
      <c r="E54" t="s">
        <v>386</v>
      </c>
      <c r="F54" t="s">
        <v>387</v>
      </c>
      <c r="G54" t="s">
        <v>388</v>
      </c>
      <c r="H54" t="s">
        <v>389</v>
      </c>
      <c r="I54">
        <v>39465</v>
      </c>
      <c r="J54" t="s">
        <v>182</v>
      </c>
      <c r="K54" t="s">
        <v>182</v>
      </c>
      <c r="L54" t="s">
        <v>27</v>
      </c>
      <c r="M54" s="2">
        <v>45155</v>
      </c>
      <c r="N54" t="s">
        <v>151</v>
      </c>
      <c r="O54" t="s">
        <v>50</v>
      </c>
      <c r="P54" s="14">
        <v>3304</v>
      </c>
      <c r="Q54">
        <v>45</v>
      </c>
      <c r="R54" t="s">
        <v>30</v>
      </c>
      <c r="S54" t="s">
        <v>175</v>
      </c>
    </row>
    <row r="55" spans="1:19" x14ac:dyDescent="0.35">
      <c r="A55" t="s">
        <v>390</v>
      </c>
      <c r="B55" t="s">
        <v>249</v>
      </c>
      <c r="D55" t="s">
        <v>21</v>
      </c>
      <c r="E55" t="s">
        <v>391</v>
      </c>
      <c r="F55" t="s">
        <v>392</v>
      </c>
      <c r="G55" t="s">
        <v>393</v>
      </c>
      <c r="H55" t="s">
        <v>394</v>
      </c>
      <c r="I55">
        <v>16306</v>
      </c>
      <c r="J55" t="s">
        <v>182</v>
      </c>
      <c r="K55" t="s">
        <v>182</v>
      </c>
      <c r="L55" t="s">
        <v>27</v>
      </c>
      <c r="M55" s="2">
        <v>45356</v>
      </c>
      <c r="N55" t="s">
        <v>28</v>
      </c>
      <c r="O55" t="s">
        <v>50</v>
      </c>
      <c r="P55" s="14">
        <v>3968</v>
      </c>
      <c r="Q55">
        <v>45</v>
      </c>
      <c r="R55" t="s">
        <v>30</v>
      </c>
      <c r="S55" t="s">
        <v>85</v>
      </c>
    </row>
    <row r="56" spans="1:19" x14ac:dyDescent="0.35">
      <c r="A56" t="s">
        <v>395</v>
      </c>
      <c r="B56" t="s">
        <v>275</v>
      </c>
      <c r="D56" t="s">
        <v>21</v>
      </c>
      <c r="E56" t="s">
        <v>396</v>
      </c>
      <c r="F56" t="s">
        <v>277</v>
      </c>
      <c r="G56" t="s">
        <v>397</v>
      </c>
      <c r="H56" t="s">
        <v>398</v>
      </c>
      <c r="I56">
        <v>35468</v>
      </c>
      <c r="J56" t="s">
        <v>128</v>
      </c>
      <c r="K56" t="s">
        <v>128</v>
      </c>
      <c r="L56" t="s">
        <v>27</v>
      </c>
      <c r="M56" s="2">
        <v>45029</v>
      </c>
      <c r="N56" t="s">
        <v>28</v>
      </c>
      <c r="O56" t="s">
        <v>29</v>
      </c>
      <c r="P56" s="14">
        <v>2783</v>
      </c>
      <c r="Q56">
        <v>15</v>
      </c>
      <c r="R56" t="s">
        <v>30</v>
      </c>
      <c r="S56" t="s">
        <v>175</v>
      </c>
    </row>
    <row r="57" spans="1:19" x14ac:dyDescent="0.35">
      <c r="A57" t="s">
        <v>399</v>
      </c>
      <c r="B57" t="s">
        <v>210</v>
      </c>
      <c r="D57" t="s">
        <v>21</v>
      </c>
      <c r="E57" t="s">
        <v>400</v>
      </c>
      <c r="F57" t="s">
        <v>213</v>
      </c>
      <c r="G57" t="s">
        <v>401</v>
      </c>
      <c r="H57" t="s">
        <v>402</v>
      </c>
      <c r="I57">
        <v>3352</v>
      </c>
      <c r="J57" t="s">
        <v>165</v>
      </c>
      <c r="K57" t="s">
        <v>166</v>
      </c>
      <c r="L57" t="s">
        <v>27</v>
      </c>
      <c r="M57" s="2">
        <v>45194</v>
      </c>
      <c r="N57" t="s">
        <v>28</v>
      </c>
      <c r="O57" t="s">
        <v>50</v>
      </c>
      <c r="P57" s="14">
        <v>4886</v>
      </c>
      <c r="Q57">
        <v>30</v>
      </c>
      <c r="R57" t="s">
        <v>92</v>
      </c>
      <c r="S57" t="s">
        <v>85</v>
      </c>
    </row>
    <row r="58" spans="1:19" x14ac:dyDescent="0.35">
      <c r="A58" t="s">
        <v>403</v>
      </c>
      <c r="B58" t="s">
        <v>404</v>
      </c>
      <c r="D58" t="s">
        <v>21</v>
      </c>
      <c r="E58" t="s">
        <v>405</v>
      </c>
      <c r="F58" t="s">
        <v>406</v>
      </c>
      <c r="G58" t="s">
        <v>407</v>
      </c>
      <c r="H58" t="s">
        <v>408</v>
      </c>
      <c r="I58">
        <v>22258</v>
      </c>
      <c r="J58" t="s">
        <v>165</v>
      </c>
      <c r="K58" t="s">
        <v>166</v>
      </c>
      <c r="L58" t="s">
        <v>27</v>
      </c>
      <c r="M58" s="2">
        <v>45377</v>
      </c>
      <c r="N58" t="s">
        <v>28</v>
      </c>
      <c r="O58" t="s">
        <v>50</v>
      </c>
      <c r="P58" s="14">
        <v>3882</v>
      </c>
      <c r="Q58">
        <v>15</v>
      </c>
      <c r="R58" t="s">
        <v>30</v>
      </c>
      <c r="S58" t="s">
        <v>60</v>
      </c>
    </row>
    <row r="59" spans="1:19" x14ac:dyDescent="0.35">
      <c r="A59" t="s">
        <v>409</v>
      </c>
      <c r="B59" t="s">
        <v>410</v>
      </c>
      <c r="C59" t="s">
        <v>411</v>
      </c>
      <c r="D59" t="s">
        <v>35</v>
      </c>
      <c r="E59" t="s">
        <v>412</v>
      </c>
      <c r="F59" t="s">
        <v>413</v>
      </c>
      <c r="G59" t="s">
        <v>414</v>
      </c>
      <c r="H59" t="s">
        <v>415</v>
      </c>
      <c r="I59">
        <v>17644</v>
      </c>
      <c r="J59" t="s">
        <v>120</v>
      </c>
      <c r="K59" t="s">
        <v>120</v>
      </c>
      <c r="L59" t="s">
        <v>27</v>
      </c>
      <c r="M59" s="2">
        <v>45032</v>
      </c>
      <c r="N59" t="s">
        <v>28</v>
      </c>
      <c r="O59" t="s">
        <v>29</v>
      </c>
      <c r="P59" s="14">
        <v>2647</v>
      </c>
      <c r="Q59">
        <v>45</v>
      </c>
      <c r="R59" t="s">
        <v>92</v>
      </c>
      <c r="S59" t="s">
        <v>85</v>
      </c>
    </row>
    <row r="60" spans="1:19" x14ac:dyDescent="0.35">
      <c r="A60" t="s">
        <v>416</v>
      </c>
      <c r="B60" t="s">
        <v>417</v>
      </c>
      <c r="C60" t="s">
        <v>418</v>
      </c>
      <c r="D60" t="s">
        <v>35</v>
      </c>
      <c r="E60" t="s">
        <v>419</v>
      </c>
      <c r="F60" t="s">
        <v>420</v>
      </c>
      <c r="G60" t="s">
        <v>421</v>
      </c>
      <c r="H60" t="s">
        <v>422</v>
      </c>
      <c r="I60">
        <v>26211</v>
      </c>
      <c r="J60" t="s">
        <v>68</v>
      </c>
      <c r="K60" t="s">
        <v>68</v>
      </c>
      <c r="L60" t="s">
        <v>27</v>
      </c>
      <c r="M60" s="2">
        <v>45056</v>
      </c>
      <c r="N60" t="s">
        <v>28</v>
      </c>
      <c r="O60" t="s">
        <v>50</v>
      </c>
      <c r="P60" s="14">
        <v>3735</v>
      </c>
      <c r="Q60">
        <v>60</v>
      </c>
      <c r="R60" t="s">
        <v>30</v>
      </c>
      <c r="S60" t="s">
        <v>85</v>
      </c>
    </row>
    <row r="61" spans="1:19" x14ac:dyDescent="0.35">
      <c r="A61" t="s">
        <v>423</v>
      </c>
      <c r="B61" t="s">
        <v>424</v>
      </c>
      <c r="D61" t="s">
        <v>21</v>
      </c>
      <c r="E61" t="s">
        <v>425</v>
      </c>
      <c r="F61" t="s">
        <v>426</v>
      </c>
      <c r="G61" t="s">
        <v>427</v>
      </c>
      <c r="H61" t="s">
        <v>428</v>
      </c>
      <c r="I61">
        <v>49835</v>
      </c>
      <c r="J61" t="s">
        <v>165</v>
      </c>
      <c r="K61" t="s">
        <v>166</v>
      </c>
      <c r="L61" t="s">
        <v>27</v>
      </c>
      <c r="M61" s="2">
        <v>45070</v>
      </c>
      <c r="N61" t="s">
        <v>28</v>
      </c>
      <c r="O61" t="s">
        <v>129</v>
      </c>
      <c r="P61" s="14">
        <v>9588</v>
      </c>
      <c r="Q61">
        <v>15</v>
      </c>
      <c r="R61" t="s">
        <v>41</v>
      </c>
      <c r="S61" t="s">
        <v>175</v>
      </c>
    </row>
    <row r="62" spans="1:19" x14ac:dyDescent="0.35">
      <c r="A62" t="s">
        <v>429</v>
      </c>
      <c r="B62" t="s">
        <v>430</v>
      </c>
      <c r="D62" t="s">
        <v>21</v>
      </c>
      <c r="E62" t="s">
        <v>431</v>
      </c>
      <c r="F62" t="s">
        <v>432</v>
      </c>
      <c r="G62" t="s">
        <v>433</v>
      </c>
      <c r="H62" t="s">
        <v>434</v>
      </c>
      <c r="I62">
        <v>52682</v>
      </c>
      <c r="J62" t="s">
        <v>165</v>
      </c>
      <c r="K62" t="s">
        <v>166</v>
      </c>
      <c r="L62" t="s">
        <v>27</v>
      </c>
      <c r="M62" s="2">
        <v>45013</v>
      </c>
      <c r="N62" t="s">
        <v>28</v>
      </c>
      <c r="O62" t="s">
        <v>50</v>
      </c>
      <c r="P62" s="14">
        <v>3269</v>
      </c>
      <c r="Q62">
        <v>0</v>
      </c>
      <c r="R62" t="s">
        <v>92</v>
      </c>
      <c r="S62" t="s">
        <v>175</v>
      </c>
    </row>
    <row r="63" spans="1:19" x14ac:dyDescent="0.35">
      <c r="A63" t="s">
        <v>435</v>
      </c>
      <c r="B63" t="s">
        <v>436</v>
      </c>
      <c r="C63" t="s">
        <v>437</v>
      </c>
      <c r="D63" t="s">
        <v>35</v>
      </c>
      <c r="E63" t="s">
        <v>438</v>
      </c>
      <c r="F63" t="s">
        <v>439</v>
      </c>
      <c r="G63" t="s">
        <v>440</v>
      </c>
      <c r="H63" t="s">
        <v>441</v>
      </c>
      <c r="I63">
        <v>49926</v>
      </c>
      <c r="J63" t="s">
        <v>49</v>
      </c>
      <c r="K63" t="s">
        <v>49</v>
      </c>
      <c r="L63" t="s">
        <v>27</v>
      </c>
      <c r="M63" s="2">
        <v>44908</v>
      </c>
      <c r="N63" t="s">
        <v>28</v>
      </c>
      <c r="O63" t="s">
        <v>50</v>
      </c>
      <c r="P63" s="14">
        <v>3154</v>
      </c>
      <c r="Q63">
        <v>15</v>
      </c>
      <c r="R63" t="s">
        <v>41</v>
      </c>
      <c r="S63" t="s">
        <v>31</v>
      </c>
    </row>
    <row r="64" spans="1:19" x14ac:dyDescent="0.35">
      <c r="A64" t="s">
        <v>442</v>
      </c>
      <c r="B64" t="s">
        <v>443</v>
      </c>
      <c r="C64" t="s">
        <v>444</v>
      </c>
      <c r="D64" t="s">
        <v>35</v>
      </c>
      <c r="E64" t="s">
        <v>445</v>
      </c>
      <c r="F64" t="s">
        <v>446</v>
      </c>
      <c r="G64" t="s">
        <v>447</v>
      </c>
      <c r="H64" t="s">
        <v>448</v>
      </c>
      <c r="I64">
        <v>42847</v>
      </c>
      <c r="J64" t="s">
        <v>182</v>
      </c>
      <c r="K64" t="s">
        <v>182</v>
      </c>
      <c r="L64" t="s">
        <v>27</v>
      </c>
      <c r="M64" s="2">
        <v>44942</v>
      </c>
      <c r="N64" t="s">
        <v>28</v>
      </c>
      <c r="O64" t="s">
        <v>29</v>
      </c>
      <c r="P64" s="14">
        <v>1051</v>
      </c>
      <c r="Q64">
        <v>60</v>
      </c>
      <c r="R64" t="s">
        <v>41</v>
      </c>
      <c r="S64" t="s">
        <v>42</v>
      </c>
    </row>
    <row r="65" spans="1:19" x14ac:dyDescent="0.35">
      <c r="A65" t="s">
        <v>449</v>
      </c>
      <c r="B65" t="s">
        <v>210</v>
      </c>
      <c r="C65" t="s">
        <v>450</v>
      </c>
      <c r="D65" t="s">
        <v>35</v>
      </c>
      <c r="E65" t="s">
        <v>451</v>
      </c>
      <c r="F65" t="s">
        <v>213</v>
      </c>
      <c r="G65" t="s">
        <v>452</v>
      </c>
      <c r="H65" t="s">
        <v>453</v>
      </c>
      <c r="I65">
        <v>3438</v>
      </c>
      <c r="J65" t="s">
        <v>120</v>
      </c>
      <c r="K65" t="s">
        <v>120</v>
      </c>
      <c r="L65" t="s">
        <v>27</v>
      </c>
      <c r="M65" s="2">
        <v>44873</v>
      </c>
      <c r="N65" t="s">
        <v>151</v>
      </c>
      <c r="O65" t="s">
        <v>29</v>
      </c>
      <c r="P65" s="14">
        <v>1480</v>
      </c>
      <c r="Q65">
        <v>60</v>
      </c>
      <c r="R65" t="s">
        <v>30</v>
      </c>
      <c r="S65" t="s">
        <v>60</v>
      </c>
    </row>
    <row r="66" spans="1:19" x14ac:dyDescent="0.35">
      <c r="A66" t="s">
        <v>454</v>
      </c>
      <c r="B66" t="s">
        <v>455</v>
      </c>
      <c r="C66" t="s">
        <v>456</v>
      </c>
      <c r="D66" t="s">
        <v>35</v>
      </c>
      <c r="E66" t="s">
        <v>457</v>
      </c>
      <c r="F66" t="s">
        <v>458</v>
      </c>
      <c r="G66" t="s">
        <v>459</v>
      </c>
      <c r="H66" t="s">
        <v>460</v>
      </c>
      <c r="I66">
        <v>19333</v>
      </c>
      <c r="J66" t="s">
        <v>76</v>
      </c>
      <c r="K66" t="s">
        <v>77</v>
      </c>
      <c r="L66" t="s">
        <v>27</v>
      </c>
      <c r="M66" s="2">
        <v>44595</v>
      </c>
      <c r="N66" t="s">
        <v>28</v>
      </c>
      <c r="O66" t="s">
        <v>29</v>
      </c>
      <c r="P66" s="14">
        <v>1910</v>
      </c>
      <c r="Q66">
        <v>15</v>
      </c>
      <c r="R66" t="s">
        <v>41</v>
      </c>
      <c r="S66" t="s">
        <v>51</v>
      </c>
    </row>
    <row r="67" spans="1:19" x14ac:dyDescent="0.35">
      <c r="A67" t="s">
        <v>461</v>
      </c>
      <c r="B67" t="s">
        <v>455</v>
      </c>
      <c r="D67" t="s">
        <v>21</v>
      </c>
      <c r="E67" t="s">
        <v>462</v>
      </c>
      <c r="F67" t="s">
        <v>463</v>
      </c>
      <c r="G67" t="s">
        <v>464</v>
      </c>
      <c r="H67" t="s">
        <v>465</v>
      </c>
      <c r="I67">
        <v>30800</v>
      </c>
      <c r="J67" t="s">
        <v>165</v>
      </c>
      <c r="K67" t="s">
        <v>166</v>
      </c>
      <c r="L67" t="s">
        <v>27</v>
      </c>
      <c r="M67" s="2">
        <v>44655</v>
      </c>
      <c r="N67" t="s">
        <v>28</v>
      </c>
      <c r="O67" t="s">
        <v>50</v>
      </c>
      <c r="P67" s="14">
        <v>4222</v>
      </c>
      <c r="Q67">
        <v>0</v>
      </c>
      <c r="R67" t="s">
        <v>30</v>
      </c>
      <c r="S67" t="s">
        <v>175</v>
      </c>
    </row>
    <row r="68" spans="1:19" x14ac:dyDescent="0.35">
      <c r="A68" t="s">
        <v>466</v>
      </c>
      <c r="B68" t="s">
        <v>467</v>
      </c>
      <c r="D68" t="s">
        <v>21</v>
      </c>
      <c r="E68" t="s">
        <v>468</v>
      </c>
      <c r="F68" t="s">
        <v>469</v>
      </c>
      <c r="G68" t="s">
        <v>470</v>
      </c>
      <c r="H68" t="s">
        <v>471</v>
      </c>
      <c r="I68">
        <v>22532</v>
      </c>
      <c r="J68" t="s">
        <v>26</v>
      </c>
      <c r="K68" t="s">
        <v>26</v>
      </c>
      <c r="L68" t="s">
        <v>27</v>
      </c>
      <c r="M68" s="2">
        <v>45354</v>
      </c>
      <c r="N68" t="s">
        <v>28</v>
      </c>
      <c r="O68" t="s">
        <v>129</v>
      </c>
      <c r="P68" s="14">
        <v>8005</v>
      </c>
      <c r="Q68">
        <v>30</v>
      </c>
      <c r="R68" t="s">
        <v>41</v>
      </c>
      <c r="S68" t="s">
        <v>31</v>
      </c>
    </row>
    <row r="69" spans="1:19" x14ac:dyDescent="0.35">
      <c r="A69" t="s">
        <v>472</v>
      </c>
      <c r="B69" t="s">
        <v>473</v>
      </c>
      <c r="C69" t="s">
        <v>474</v>
      </c>
      <c r="D69" t="s">
        <v>35</v>
      </c>
      <c r="E69" t="s">
        <v>475</v>
      </c>
      <c r="F69" t="s">
        <v>476</v>
      </c>
      <c r="G69" t="s">
        <v>477</v>
      </c>
      <c r="H69" t="s">
        <v>478</v>
      </c>
      <c r="I69">
        <v>2034</v>
      </c>
      <c r="J69" t="s">
        <v>128</v>
      </c>
      <c r="K69" t="s">
        <v>128</v>
      </c>
      <c r="L69" t="s">
        <v>27</v>
      </c>
      <c r="M69" s="2">
        <v>44740</v>
      </c>
      <c r="N69" t="s">
        <v>28</v>
      </c>
      <c r="O69" t="s">
        <v>29</v>
      </c>
      <c r="P69" s="14">
        <v>1862</v>
      </c>
      <c r="Q69">
        <v>60</v>
      </c>
      <c r="R69" t="s">
        <v>30</v>
      </c>
      <c r="S69" t="s">
        <v>51</v>
      </c>
    </row>
    <row r="70" spans="1:19" x14ac:dyDescent="0.35">
      <c r="A70" t="s">
        <v>479</v>
      </c>
      <c r="B70" t="s">
        <v>480</v>
      </c>
      <c r="D70" t="s">
        <v>21</v>
      </c>
      <c r="E70" t="s">
        <v>481</v>
      </c>
      <c r="F70" t="s">
        <v>482</v>
      </c>
      <c r="G70" t="s">
        <v>483</v>
      </c>
      <c r="H70" t="s">
        <v>484</v>
      </c>
      <c r="I70">
        <v>35173</v>
      </c>
      <c r="J70" t="s">
        <v>49</v>
      </c>
      <c r="K70" t="s">
        <v>49</v>
      </c>
      <c r="L70" t="s">
        <v>27</v>
      </c>
      <c r="M70" s="2">
        <v>44870</v>
      </c>
      <c r="N70" t="s">
        <v>28</v>
      </c>
      <c r="O70" t="s">
        <v>129</v>
      </c>
      <c r="P70" s="14">
        <v>8124</v>
      </c>
      <c r="Q70">
        <v>45</v>
      </c>
      <c r="R70" t="s">
        <v>41</v>
      </c>
      <c r="S70" t="s">
        <v>60</v>
      </c>
    </row>
    <row r="71" spans="1:19" x14ac:dyDescent="0.35">
      <c r="A71" t="s">
        <v>485</v>
      </c>
      <c r="B71" t="s">
        <v>486</v>
      </c>
      <c r="D71" t="s">
        <v>21</v>
      </c>
      <c r="E71" t="s">
        <v>487</v>
      </c>
      <c r="F71" t="s">
        <v>488</v>
      </c>
      <c r="G71" t="s">
        <v>489</v>
      </c>
      <c r="H71" t="s">
        <v>490</v>
      </c>
      <c r="I71">
        <v>9270</v>
      </c>
      <c r="J71" t="s">
        <v>59</v>
      </c>
      <c r="K71" t="s">
        <v>59</v>
      </c>
      <c r="L71" t="s">
        <v>27</v>
      </c>
      <c r="M71" s="2">
        <v>44843</v>
      </c>
      <c r="N71" t="s">
        <v>28</v>
      </c>
      <c r="O71" t="s">
        <v>50</v>
      </c>
      <c r="P71" s="14">
        <v>4458</v>
      </c>
      <c r="Q71">
        <v>30</v>
      </c>
      <c r="R71" t="s">
        <v>30</v>
      </c>
      <c r="S71" t="s">
        <v>42</v>
      </c>
    </row>
    <row r="72" spans="1:19" x14ac:dyDescent="0.35">
      <c r="A72" t="s">
        <v>491</v>
      </c>
      <c r="B72" t="s">
        <v>492</v>
      </c>
      <c r="C72" t="s">
        <v>493</v>
      </c>
      <c r="D72" t="s">
        <v>35</v>
      </c>
      <c r="E72" t="s">
        <v>494</v>
      </c>
      <c r="F72" t="s">
        <v>495</v>
      </c>
      <c r="G72" t="s">
        <v>496</v>
      </c>
      <c r="H72" t="s">
        <v>497</v>
      </c>
      <c r="I72">
        <v>28119</v>
      </c>
      <c r="J72" t="s">
        <v>40</v>
      </c>
      <c r="K72" t="s">
        <v>40</v>
      </c>
      <c r="L72" t="s">
        <v>27</v>
      </c>
      <c r="M72" s="2">
        <v>44909</v>
      </c>
      <c r="N72" t="s">
        <v>28</v>
      </c>
      <c r="O72" t="s">
        <v>50</v>
      </c>
      <c r="P72" s="14">
        <v>4494</v>
      </c>
      <c r="Q72">
        <v>0</v>
      </c>
      <c r="R72" t="s">
        <v>30</v>
      </c>
      <c r="S72" t="s">
        <v>175</v>
      </c>
    </row>
    <row r="73" spans="1:19" x14ac:dyDescent="0.35">
      <c r="A73" t="s">
        <v>498</v>
      </c>
      <c r="B73" t="s">
        <v>499</v>
      </c>
      <c r="D73" t="s">
        <v>21</v>
      </c>
      <c r="E73" t="s">
        <v>500</v>
      </c>
      <c r="F73" t="s">
        <v>501</v>
      </c>
      <c r="G73" t="s">
        <v>502</v>
      </c>
      <c r="H73" t="s">
        <v>503</v>
      </c>
      <c r="I73">
        <v>7328</v>
      </c>
      <c r="J73" t="s">
        <v>165</v>
      </c>
      <c r="K73" t="s">
        <v>166</v>
      </c>
      <c r="L73" t="s">
        <v>27</v>
      </c>
      <c r="M73" s="2">
        <v>45324</v>
      </c>
      <c r="N73" t="s">
        <v>28</v>
      </c>
      <c r="O73" t="s">
        <v>129</v>
      </c>
      <c r="P73" s="14">
        <v>9139</v>
      </c>
      <c r="Q73">
        <v>0</v>
      </c>
      <c r="R73" t="s">
        <v>41</v>
      </c>
      <c r="S73" t="s">
        <v>42</v>
      </c>
    </row>
    <row r="74" spans="1:19" x14ac:dyDescent="0.35">
      <c r="A74" t="s">
        <v>504</v>
      </c>
      <c r="B74" t="s">
        <v>505</v>
      </c>
      <c r="D74" t="s">
        <v>21</v>
      </c>
      <c r="E74" t="s">
        <v>506</v>
      </c>
      <c r="F74" t="s">
        <v>507</v>
      </c>
      <c r="G74" t="s">
        <v>508</v>
      </c>
      <c r="H74" t="s">
        <v>509</v>
      </c>
      <c r="I74">
        <v>21476</v>
      </c>
      <c r="J74" t="s">
        <v>182</v>
      </c>
      <c r="K74" t="s">
        <v>182</v>
      </c>
      <c r="L74" t="s">
        <v>27</v>
      </c>
      <c r="M74" s="2">
        <v>44922</v>
      </c>
      <c r="N74" t="s">
        <v>28</v>
      </c>
      <c r="O74" t="s">
        <v>50</v>
      </c>
      <c r="P74" s="14">
        <v>3316</v>
      </c>
      <c r="Q74">
        <v>45</v>
      </c>
      <c r="R74" t="s">
        <v>30</v>
      </c>
      <c r="S74" t="s">
        <v>51</v>
      </c>
    </row>
    <row r="75" spans="1:19" x14ac:dyDescent="0.35">
      <c r="A75" t="s">
        <v>510</v>
      </c>
      <c r="B75" t="s">
        <v>455</v>
      </c>
      <c r="C75" t="s">
        <v>511</v>
      </c>
      <c r="D75" t="s">
        <v>35</v>
      </c>
      <c r="E75" t="s">
        <v>512</v>
      </c>
      <c r="F75" t="s">
        <v>458</v>
      </c>
      <c r="G75" t="s">
        <v>513</v>
      </c>
      <c r="H75" t="s">
        <v>514</v>
      </c>
      <c r="I75">
        <v>12823</v>
      </c>
      <c r="J75" t="s">
        <v>173</v>
      </c>
      <c r="K75" t="s">
        <v>174</v>
      </c>
      <c r="L75" t="s">
        <v>27</v>
      </c>
      <c r="M75" s="2">
        <v>44841</v>
      </c>
      <c r="N75" t="s">
        <v>28</v>
      </c>
      <c r="O75" t="s">
        <v>50</v>
      </c>
      <c r="P75" s="14">
        <v>3695</v>
      </c>
      <c r="Q75">
        <v>30</v>
      </c>
      <c r="R75" t="s">
        <v>30</v>
      </c>
      <c r="S75" t="s">
        <v>31</v>
      </c>
    </row>
    <row r="76" spans="1:19" x14ac:dyDescent="0.35">
      <c r="A76" t="s">
        <v>515</v>
      </c>
      <c r="B76" t="s">
        <v>516</v>
      </c>
      <c r="C76" t="s">
        <v>517</v>
      </c>
      <c r="D76" t="s">
        <v>35</v>
      </c>
      <c r="E76" t="s">
        <v>518</v>
      </c>
      <c r="F76" t="s">
        <v>519</v>
      </c>
      <c r="G76" t="s">
        <v>520</v>
      </c>
      <c r="H76" t="s">
        <v>521</v>
      </c>
      <c r="I76">
        <v>23340</v>
      </c>
      <c r="J76" t="s">
        <v>76</v>
      </c>
      <c r="K76" t="s">
        <v>77</v>
      </c>
      <c r="L76" t="s">
        <v>27</v>
      </c>
      <c r="M76" s="2">
        <v>44723</v>
      </c>
      <c r="N76" t="s">
        <v>28</v>
      </c>
      <c r="O76" t="s">
        <v>50</v>
      </c>
      <c r="P76" s="14">
        <v>4590</v>
      </c>
      <c r="Q76">
        <v>60</v>
      </c>
      <c r="R76" t="s">
        <v>41</v>
      </c>
      <c r="S76" t="s">
        <v>51</v>
      </c>
    </row>
    <row r="77" spans="1:19" x14ac:dyDescent="0.35">
      <c r="A77" t="s">
        <v>522</v>
      </c>
      <c r="B77" t="s">
        <v>523</v>
      </c>
      <c r="D77" t="s">
        <v>21</v>
      </c>
      <c r="E77" t="s">
        <v>524</v>
      </c>
      <c r="F77" t="s">
        <v>525</v>
      </c>
      <c r="G77" t="s">
        <v>526</v>
      </c>
      <c r="H77" t="s">
        <v>527</v>
      </c>
      <c r="I77">
        <v>40785</v>
      </c>
      <c r="J77" t="s">
        <v>136</v>
      </c>
      <c r="K77" t="s">
        <v>136</v>
      </c>
      <c r="L77" t="s">
        <v>27</v>
      </c>
      <c r="M77" s="2">
        <v>45014</v>
      </c>
      <c r="N77" t="s">
        <v>28</v>
      </c>
      <c r="O77" t="s">
        <v>29</v>
      </c>
      <c r="P77" s="14">
        <v>2049</v>
      </c>
      <c r="Q77">
        <v>0</v>
      </c>
      <c r="R77" t="s">
        <v>30</v>
      </c>
      <c r="S77" t="s">
        <v>51</v>
      </c>
    </row>
    <row r="78" spans="1:19" x14ac:dyDescent="0.35">
      <c r="A78" t="s">
        <v>528</v>
      </c>
      <c r="B78" t="s">
        <v>281</v>
      </c>
      <c r="C78" t="s">
        <v>529</v>
      </c>
      <c r="D78" t="s">
        <v>35</v>
      </c>
      <c r="E78" t="s">
        <v>530</v>
      </c>
      <c r="F78" t="s">
        <v>531</v>
      </c>
      <c r="G78" t="s">
        <v>532</v>
      </c>
      <c r="H78" t="s">
        <v>533</v>
      </c>
      <c r="I78">
        <v>14843</v>
      </c>
      <c r="J78" t="s">
        <v>165</v>
      </c>
      <c r="K78" t="s">
        <v>166</v>
      </c>
      <c r="L78" t="s">
        <v>27</v>
      </c>
      <c r="M78" s="2">
        <v>45347</v>
      </c>
      <c r="N78" t="s">
        <v>28</v>
      </c>
      <c r="O78" t="s">
        <v>50</v>
      </c>
      <c r="P78" s="14">
        <v>3671</v>
      </c>
      <c r="Q78">
        <v>0</v>
      </c>
      <c r="R78" t="s">
        <v>30</v>
      </c>
      <c r="S78" t="s">
        <v>85</v>
      </c>
    </row>
    <row r="79" spans="1:19" x14ac:dyDescent="0.35">
      <c r="A79" t="s">
        <v>534</v>
      </c>
      <c r="B79" t="s">
        <v>436</v>
      </c>
      <c r="C79" t="s">
        <v>535</v>
      </c>
      <c r="D79" t="s">
        <v>35</v>
      </c>
      <c r="E79" t="s">
        <v>536</v>
      </c>
      <c r="F79" t="s">
        <v>537</v>
      </c>
      <c r="G79" t="s">
        <v>538</v>
      </c>
      <c r="H79" t="s">
        <v>539</v>
      </c>
      <c r="I79">
        <v>29588</v>
      </c>
      <c r="J79" t="s">
        <v>49</v>
      </c>
      <c r="K79" t="s">
        <v>49</v>
      </c>
      <c r="L79" t="s">
        <v>27</v>
      </c>
      <c r="M79" s="2">
        <v>44581</v>
      </c>
      <c r="N79" t="s">
        <v>28</v>
      </c>
      <c r="O79" t="s">
        <v>29</v>
      </c>
      <c r="P79" s="14">
        <v>1641</v>
      </c>
      <c r="Q79">
        <v>60</v>
      </c>
      <c r="R79" t="s">
        <v>30</v>
      </c>
      <c r="S79" t="s">
        <v>60</v>
      </c>
    </row>
    <row r="80" spans="1:19" x14ac:dyDescent="0.35">
      <c r="A80" t="s">
        <v>540</v>
      </c>
      <c r="B80" t="s">
        <v>541</v>
      </c>
      <c r="C80" t="s">
        <v>301</v>
      </c>
      <c r="D80" t="s">
        <v>35</v>
      </c>
      <c r="E80" t="s">
        <v>542</v>
      </c>
      <c r="F80" t="s">
        <v>543</v>
      </c>
      <c r="G80" t="s">
        <v>544</v>
      </c>
      <c r="H80" t="s">
        <v>545</v>
      </c>
      <c r="I80">
        <v>16945</v>
      </c>
      <c r="J80" t="s">
        <v>136</v>
      </c>
      <c r="K80" t="s">
        <v>136</v>
      </c>
      <c r="L80" t="s">
        <v>27</v>
      </c>
      <c r="M80" s="2">
        <v>45008</v>
      </c>
      <c r="N80" t="s">
        <v>28</v>
      </c>
      <c r="O80" t="s">
        <v>50</v>
      </c>
      <c r="P80" s="14">
        <v>3810</v>
      </c>
      <c r="Q80">
        <v>30</v>
      </c>
      <c r="R80" t="s">
        <v>41</v>
      </c>
      <c r="S80" t="s">
        <v>31</v>
      </c>
    </row>
    <row r="81" spans="1:19" x14ac:dyDescent="0.35">
      <c r="A81" t="s">
        <v>546</v>
      </c>
      <c r="B81" t="s">
        <v>547</v>
      </c>
      <c r="C81" t="s">
        <v>548</v>
      </c>
      <c r="D81" t="s">
        <v>35</v>
      </c>
      <c r="E81" t="s">
        <v>549</v>
      </c>
      <c r="F81" t="s">
        <v>550</v>
      </c>
      <c r="G81" t="s">
        <v>551</v>
      </c>
      <c r="H81" t="s">
        <v>188</v>
      </c>
      <c r="I81">
        <v>7737</v>
      </c>
      <c r="J81" t="s">
        <v>165</v>
      </c>
      <c r="K81" t="s">
        <v>166</v>
      </c>
      <c r="L81" t="s">
        <v>27</v>
      </c>
      <c r="M81" s="2">
        <v>44711</v>
      </c>
      <c r="N81" t="s">
        <v>28</v>
      </c>
      <c r="O81" t="s">
        <v>29</v>
      </c>
      <c r="P81" s="14">
        <v>1313</v>
      </c>
      <c r="Q81">
        <v>0</v>
      </c>
      <c r="R81" t="s">
        <v>30</v>
      </c>
      <c r="S81" t="s">
        <v>85</v>
      </c>
    </row>
    <row r="82" spans="1:19" x14ac:dyDescent="0.35">
      <c r="A82" t="s">
        <v>552</v>
      </c>
      <c r="B82" t="s">
        <v>480</v>
      </c>
      <c r="D82" t="s">
        <v>21</v>
      </c>
      <c r="E82" t="s">
        <v>553</v>
      </c>
      <c r="F82" t="s">
        <v>554</v>
      </c>
      <c r="G82" t="s">
        <v>555</v>
      </c>
      <c r="H82" t="s">
        <v>556</v>
      </c>
      <c r="I82">
        <v>29820</v>
      </c>
      <c r="J82" t="s">
        <v>40</v>
      </c>
      <c r="K82" t="s">
        <v>40</v>
      </c>
      <c r="L82" t="s">
        <v>27</v>
      </c>
      <c r="M82" s="2">
        <v>44631</v>
      </c>
      <c r="N82" t="s">
        <v>28</v>
      </c>
      <c r="O82" t="s">
        <v>50</v>
      </c>
      <c r="P82" s="14">
        <v>4630</v>
      </c>
      <c r="Q82">
        <v>30</v>
      </c>
      <c r="R82" t="s">
        <v>41</v>
      </c>
      <c r="S82" t="s">
        <v>175</v>
      </c>
    </row>
    <row r="83" spans="1:19" x14ac:dyDescent="0.35">
      <c r="A83" t="s">
        <v>557</v>
      </c>
      <c r="B83" t="s">
        <v>558</v>
      </c>
      <c r="C83" t="s">
        <v>559</v>
      </c>
      <c r="D83" t="s">
        <v>35</v>
      </c>
      <c r="E83" t="s">
        <v>560</v>
      </c>
      <c r="F83" t="s">
        <v>561</v>
      </c>
      <c r="G83" t="s">
        <v>562</v>
      </c>
      <c r="H83" t="s">
        <v>563</v>
      </c>
      <c r="I83">
        <v>39933</v>
      </c>
      <c r="J83" t="s">
        <v>59</v>
      </c>
      <c r="K83" t="s">
        <v>59</v>
      </c>
      <c r="L83" t="s">
        <v>27</v>
      </c>
      <c r="M83" s="2">
        <v>45081</v>
      </c>
      <c r="N83" t="s">
        <v>28</v>
      </c>
      <c r="O83" t="s">
        <v>50</v>
      </c>
      <c r="P83" s="14">
        <v>4954</v>
      </c>
      <c r="Q83">
        <v>0</v>
      </c>
      <c r="R83" t="s">
        <v>30</v>
      </c>
      <c r="S83" t="s">
        <v>42</v>
      </c>
    </row>
    <row r="84" spans="1:19" x14ac:dyDescent="0.35">
      <c r="A84" t="s">
        <v>564</v>
      </c>
      <c r="B84" t="s">
        <v>565</v>
      </c>
      <c r="D84" t="s">
        <v>21</v>
      </c>
      <c r="E84" t="s">
        <v>566</v>
      </c>
      <c r="F84" t="s">
        <v>567</v>
      </c>
      <c r="G84" t="s">
        <v>568</v>
      </c>
      <c r="H84" t="s">
        <v>569</v>
      </c>
      <c r="I84">
        <v>34066</v>
      </c>
      <c r="J84" t="s">
        <v>49</v>
      </c>
      <c r="K84" t="s">
        <v>49</v>
      </c>
      <c r="L84" t="s">
        <v>27</v>
      </c>
      <c r="M84" s="2">
        <v>45223</v>
      </c>
      <c r="N84" t="s">
        <v>28</v>
      </c>
      <c r="O84" t="s">
        <v>29</v>
      </c>
      <c r="P84" s="14">
        <v>1896</v>
      </c>
      <c r="Q84">
        <v>45</v>
      </c>
      <c r="R84" t="s">
        <v>30</v>
      </c>
      <c r="S84" t="s">
        <v>42</v>
      </c>
    </row>
    <row r="85" spans="1:19" x14ac:dyDescent="0.35">
      <c r="A85" t="s">
        <v>570</v>
      </c>
      <c r="B85" t="s">
        <v>571</v>
      </c>
      <c r="C85" t="s">
        <v>572</v>
      </c>
      <c r="D85" t="s">
        <v>35</v>
      </c>
      <c r="E85" t="s">
        <v>573</v>
      </c>
      <c r="F85" t="s">
        <v>574</v>
      </c>
      <c r="G85" t="s">
        <v>575</v>
      </c>
      <c r="H85" t="s">
        <v>576</v>
      </c>
      <c r="I85">
        <v>22606</v>
      </c>
      <c r="J85" t="s">
        <v>173</v>
      </c>
      <c r="K85" t="s">
        <v>174</v>
      </c>
      <c r="L85" t="s">
        <v>27</v>
      </c>
      <c r="M85" s="2">
        <v>44658</v>
      </c>
      <c r="N85" t="s">
        <v>28</v>
      </c>
      <c r="O85" t="s">
        <v>50</v>
      </c>
      <c r="P85" s="14">
        <v>3516</v>
      </c>
      <c r="Q85">
        <v>60</v>
      </c>
      <c r="R85" t="s">
        <v>41</v>
      </c>
      <c r="S85" t="s">
        <v>175</v>
      </c>
    </row>
    <row r="86" spans="1:19" x14ac:dyDescent="0.35">
      <c r="A86" t="s">
        <v>577</v>
      </c>
      <c r="B86" t="s">
        <v>578</v>
      </c>
      <c r="D86" t="s">
        <v>21</v>
      </c>
      <c r="E86" t="s">
        <v>579</v>
      </c>
      <c r="F86" t="s">
        <v>580</v>
      </c>
      <c r="G86" t="s">
        <v>581</v>
      </c>
      <c r="H86" t="s">
        <v>582</v>
      </c>
      <c r="I86">
        <v>21288</v>
      </c>
      <c r="J86" t="s">
        <v>68</v>
      </c>
      <c r="K86" t="s">
        <v>68</v>
      </c>
      <c r="L86" t="s">
        <v>27</v>
      </c>
      <c r="M86" s="2">
        <v>45134</v>
      </c>
      <c r="N86" t="s">
        <v>28</v>
      </c>
      <c r="O86" t="s">
        <v>129</v>
      </c>
      <c r="P86" s="14">
        <v>9665</v>
      </c>
      <c r="Q86">
        <v>15</v>
      </c>
      <c r="R86" t="s">
        <v>41</v>
      </c>
      <c r="S86" t="s">
        <v>85</v>
      </c>
    </row>
    <row r="87" spans="1:19" x14ac:dyDescent="0.35">
      <c r="A87" t="s">
        <v>583</v>
      </c>
      <c r="B87" t="s">
        <v>558</v>
      </c>
      <c r="D87" t="s">
        <v>21</v>
      </c>
      <c r="E87" t="s">
        <v>584</v>
      </c>
      <c r="F87" t="s">
        <v>561</v>
      </c>
      <c r="G87" t="s">
        <v>585</v>
      </c>
      <c r="H87" t="s">
        <v>586</v>
      </c>
      <c r="I87">
        <v>15037</v>
      </c>
      <c r="J87" t="s">
        <v>182</v>
      </c>
      <c r="K87" t="s">
        <v>182</v>
      </c>
      <c r="L87" t="s">
        <v>27</v>
      </c>
      <c r="M87" s="2">
        <v>44911</v>
      </c>
      <c r="N87" t="s">
        <v>151</v>
      </c>
      <c r="O87" t="s">
        <v>50</v>
      </c>
      <c r="P87" s="14">
        <v>3463</v>
      </c>
      <c r="Q87">
        <v>15</v>
      </c>
      <c r="R87" t="s">
        <v>30</v>
      </c>
      <c r="S87" t="s">
        <v>175</v>
      </c>
    </row>
    <row r="88" spans="1:19" x14ac:dyDescent="0.35">
      <c r="A88" t="s">
        <v>587</v>
      </c>
      <c r="B88" t="s">
        <v>588</v>
      </c>
      <c r="D88" t="s">
        <v>21</v>
      </c>
      <c r="E88" t="s">
        <v>589</v>
      </c>
      <c r="F88" t="s">
        <v>590</v>
      </c>
      <c r="G88" t="s">
        <v>591</v>
      </c>
      <c r="H88" t="s">
        <v>592</v>
      </c>
      <c r="I88">
        <v>25688</v>
      </c>
      <c r="J88" t="s">
        <v>76</v>
      </c>
      <c r="K88" t="s">
        <v>77</v>
      </c>
      <c r="L88" t="s">
        <v>27</v>
      </c>
      <c r="M88" s="2">
        <v>44719</v>
      </c>
      <c r="N88" t="s">
        <v>28</v>
      </c>
      <c r="O88" t="s">
        <v>129</v>
      </c>
      <c r="P88" s="14">
        <v>9579</v>
      </c>
      <c r="Q88">
        <v>60</v>
      </c>
      <c r="R88" t="s">
        <v>41</v>
      </c>
      <c r="S88" t="s">
        <v>31</v>
      </c>
    </row>
    <row r="89" spans="1:19" x14ac:dyDescent="0.35">
      <c r="A89" t="s">
        <v>593</v>
      </c>
      <c r="B89" t="s">
        <v>594</v>
      </c>
      <c r="C89" t="s">
        <v>535</v>
      </c>
      <c r="D89" t="s">
        <v>35</v>
      </c>
      <c r="E89" t="s">
        <v>595</v>
      </c>
      <c r="F89" t="s">
        <v>596</v>
      </c>
      <c r="G89" t="s">
        <v>597</v>
      </c>
      <c r="H89" t="s">
        <v>598</v>
      </c>
      <c r="I89">
        <v>16674</v>
      </c>
      <c r="J89" t="s">
        <v>165</v>
      </c>
      <c r="K89" t="s">
        <v>166</v>
      </c>
      <c r="L89" t="s">
        <v>27</v>
      </c>
      <c r="M89" s="2">
        <v>44878</v>
      </c>
      <c r="N89" t="s">
        <v>151</v>
      </c>
      <c r="O89" t="s">
        <v>129</v>
      </c>
      <c r="P89" s="14">
        <v>9851</v>
      </c>
      <c r="Q89">
        <v>15</v>
      </c>
      <c r="R89" t="s">
        <v>30</v>
      </c>
      <c r="S89" t="s">
        <v>42</v>
      </c>
    </row>
    <row r="90" spans="1:19" x14ac:dyDescent="0.35">
      <c r="A90" t="s">
        <v>599</v>
      </c>
      <c r="B90" t="s">
        <v>339</v>
      </c>
      <c r="D90" t="s">
        <v>21</v>
      </c>
      <c r="E90" t="s">
        <v>600</v>
      </c>
      <c r="F90" t="s">
        <v>601</v>
      </c>
      <c r="G90" t="s">
        <v>602</v>
      </c>
      <c r="H90" t="s">
        <v>603</v>
      </c>
      <c r="I90">
        <v>10070</v>
      </c>
      <c r="J90" t="s">
        <v>182</v>
      </c>
      <c r="K90" t="s">
        <v>182</v>
      </c>
      <c r="L90" t="s">
        <v>27</v>
      </c>
      <c r="M90" s="2">
        <v>44818</v>
      </c>
      <c r="N90" t="s">
        <v>28</v>
      </c>
      <c r="O90" t="s">
        <v>50</v>
      </c>
      <c r="P90" s="14">
        <v>3760</v>
      </c>
      <c r="Q90">
        <v>60</v>
      </c>
      <c r="R90" t="s">
        <v>92</v>
      </c>
      <c r="S90" t="s">
        <v>85</v>
      </c>
    </row>
    <row r="91" spans="1:19" x14ac:dyDescent="0.35">
      <c r="A91" t="s">
        <v>604</v>
      </c>
      <c r="B91" t="s">
        <v>605</v>
      </c>
      <c r="C91" t="s">
        <v>123</v>
      </c>
      <c r="D91" t="s">
        <v>35</v>
      </c>
      <c r="E91" t="s">
        <v>606</v>
      </c>
      <c r="F91" t="s">
        <v>607</v>
      </c>
      <c r="G91" t="s">
        <v>608</v>
      </c>
      <c r="H91" t="s">
        <v>609</v>
      </c>
      <c r="I91">
        <v>23910</v>
      </c>
      <c r="J91" t="s">
        <v>128</v>
      </c>
      <c r="K91" t="s">
        <v>128</v>
      </c>
      <c r="L91" t="s">
        <v>27</v>
      </c>
      <c r="M91" s="2">
        <v>44589</v>
      </c>
      <c r="N91" t="s">
        <v>28</v>
      </c>
      <c r="O91" t="s">
        <v>50</v>
      </c>
      <c r="P91" s="14">
        <v>3765</v>
      </c>
      <c r="Q91">
        <v>15</v>
      </c>
      <c r="R91" t="s">
        <v>30</v>
      </c>
      <c r="S91" t="s">
        <v>51</v>
      </c>
    </row>
    <row r="92" spans="1:19" x14ac:dyDescent="0.35">
      <c r="A92" t="s">
        <v>610</v>
      </c>
      <c r="B92" t="s">
        <v>611</v>
      </c>
      <c r="C92" t="s">
        <v>612</v>
      </c>
      <c r="D92" t="s">
        <v>35</v>
      </c>
      <c r="E92" t="s">
        <v>613</v>
      </c>
      <c r="F92" t="s">
        <v>614</v>
      </c>
      <c r="G92" t="s">
        <v>615</v>
      </c>
      <c r="H92" t="s">
        <v>616</v>
      </c>
      <c r="I92">
        <v>10095</v>
      </c>
      <c r="J92" t="s">
        <v>120</v>
      </c>
      <c r="K92" t="s">
        <v>120</v>
      </c>
      <c r="L92" t="s">
        <v>27</v>
      </c>
      <c r="M92" s="2">
        <v>45339</v>
      </c>
      <c r="N92" t="s">
        <v>28</v>
      </c>
      <c r="O92" t="s">
        <v>50</v>
      </c>
      <c r="P92" s="14">
        <v>3010</v>
      </c>
      <c r="Q92">
        <v>0</v>
      </c>
      <c r="R92" t="s">
        <v>30</v>
      </c>
      <c r="S92" t="s">
        <v>31</v>
      </c>
    </row>
    <row r="93" spans="1:19" x14ac:dyDescent="0.35">
      <c r="A93" t="s">
        <v>617</v>
      </c>
      <c r="B93" t="s">
        <v>473</v>
      </c>
      <c r="D93" t="s">
        <v>21</v>
      </c>
      <c r="E93" t="s">
        <v>618</v>
      </c>
      <c r="F93" t="s">
        <v>619</v>
      </c>
      <c r="G93" t="s">
        <v>620</v>
      </c>
      <c r="H93" t="s">
        <v>533</v>
      </c>
      <c r="I93">
        <v>8985</v>
      </c>
      <c r="J93" t="s">
        <v>40</v>
      </c>
      <c r="K93" t="s">
        <v>40</v>
      </c>
      <c r="L93" t="s">
        <v>27</v>
      </c>
      <c r="M93" s="2">
        <v>44610</v>
      </c>
      <c r="N93" t="s">
        <v>28</v>
      </c>
      <c r="O93" t="s">
        <v>50</v>
      </c>
      <c r="P93" s="14">
        <v>4275</v>
      </c>
      <c r="Q93">
        <v>45</v>
      </c>
      <c r="R93" t="s">
        <v>30</v>
      </c>
      <c r="S93" t="s">
        <v>60</v>
      </c>
    </row>
    <row r="94" spans="1:19" x14ac:dyDescent="0.35">
      <c r="A94" t="s">
        <v>621</v>
      </c>
      <c r="B94" t="s">
        <v>622</v>
      </c>
      <c r="C94" t="s">
        <v>511</v>
      </c>
      <c r="D94" t="s">
        <v>35</v>
      </c>
      <c r="E94" t="s">
        <v>623</v>
      </c>
      <c r="F94" t="s">
        <v>624</v>
      </c>
      <c r="G94" t="s">
        <v>625</v>
      </c>
      <c r="H94" t="s">
        <v>626</v>
      </c>
      <c r="I94">
        <v>16765</v>
      </c>
      <c r="J94" t="s">
        <v>49</v>
      </c>
      <c r="K94" t="s">
        <v>49</v>
      </c>
      <c r="L94" t="s">
        <v>27</v>
      </c>
      <c r="M94" s="2">
        <v>45146</v>
      </c>
      <c r="N94" t="s">
        <v>28</v>
      </c>
      <c r="O94" t="s">
        <v>50</v>
      </c>
      <c r="P94" s="14">
        <v>3175</v>
      </c>
      <c r="Q94">
        <v>60</v>
      </c>
      <c r="R94" t="s">
        <v>92</v>
      </c>
      <c r="S94" t="s">
        <v>51</v>
      </c>
    </row>
    <row r="95" spans="1:19" x14ac:dyDescent="0.35">
      <c r="A95" t="s">
        <v>627</v>
      </c>
      <c r="B95" t="s">
        <v>628</v>
      </c>
      <c r="C95" t="s">
        <v>629</v>
      </c>
      <c r="D95" t="s">
        <v>35</v>
      </c>
      <c r="E95" t="s">
        <v>630</v>
      </c>
      <c r="F95" t="s">
        <v>631</v>
      </c>
      <c r="G95" t="s">
        <v>632</v>
      </c>
      <c r="H95" t="s">
        <v>633</v>
      </c>
      <c r="I95">
        <v>17623</v>
      </c>
      <c r="J95" t="s">
        <v>49</v>
      </c>
      <c r="K95" t="s">
        <v>49</v>
      </c>
      <c r="L95" t="s">
        <v>27</v>
      </c>
      <c r="M95" s="2">
        <v>45327</v>
      </c>
      <c r="N95" t="s">
        <v>28</v>
      </c>
      <c r="O95" t="s">
        <v>129</v>
      </c>
      <c r="P95" s="14">
        <v>8706</v>
      </c>
      <c r="Q95">
        <v>15</v>
      </c>
      <c r="R95" t="s">
        <v>41</v>
      </c>
      <c r="S95" t="s">
        <v>85</v>
      </c>
    </row>
    <row r="96" spans="1:19" x14ac:dyDescent="0.35">
      <c r="A96" t="s">
        <v>634</v>
      </c>
      <c r="B96" t="s">
        <v>635</v>
      </c>
      <c r="D96" t="s">
        <v>21</v>
      </c>
      <c r="E96" t="s">
        <v>636</v>
      </c>
      <c r="F96" t="s">
        <v>637</v>
      </c>
      <c r="G96" t="s">
        <v>638</v>
      </c>
      <c r="H96" t="s">
        <v>639</v>
      </c>
      <c r="I96">
        <v>12474</v>
      </c>
      <c r="J96" t="s">
        <v>68</v>
      </c>
      <c r="K96" t="s">
        <v>68</v>
      </c>
      <c r="L96" t="s">
        <v>27</v>
      </c>
      <c r="M96" s="2">
        <v>45412</v>
      </c>
      <c r="N96" t="s">
        <v>28</v>
      </c>
      <c r="O96" t="s">
        <v>50</v>
      </c>
      <c r="P96" s="14">
        <v>4424</v>
      </c>
      <c r="Q96">
        <v>45</v>
      </c>
      <c r="R96" t="s">
        <v>41</v>
      </c>
      <c r="S96" t="s">
        <v>31</v>
      </c>
    </row>
    <row r="97" spans="1:19" x14ac:dyDescent="0.35">
      <c r="A97" t="s">
        <v>640</v>
      </c>
      <c r="B97" t="s">
        <v>641</v>
      </c>
      <c r="C97" t="s">
        <v>642</v>
      </c>
      <c r="D97" t="s">
        <v>35</v>
      </c>
      <c r="E97" t="s">
        <v>643</v>
      </c>
      <c r="F97" t="s">
        <v>644</v>
      </c>
      <c r="G97" t="s">
        <v>645</v>
      </c>
      <c r="H97" t="s">
        <v>646</v>
      </c>
      <c r="I97">
        <v>32024</v>
      </c>
      <c r="J97" t="s">
        <v>26</v>
      </c>
      <c r="K97" t="s">
        <v>26</v>
      </c>
      <c r="L97" t="s">
        <v>27</v>
      </c>
      <c r="M97" s="2">
        <v>44821</v>
      </c>
      <c r="N97" t="s">
        <v>28</v>
      </c>
      <c r="O97" t="s">
        <v>50</v>
      </c>
      <c r="P97" s="14">
        <v>3585</v>
      </c>
      <c r="Q97">
        <v>30</v>
      </c>
      <c r="R97" t="s">
        <v>41</v>
      </c>
      <c r="S97" t="s">
        <v>51</v>
      </c>
    </row>
    <row r="98" spans="1:19" x14ac:dyDescent="0.35">
      <c r="A98" t="s">
        <v>647</v>
      </c>
      <c r="B98" t="s">
        <v>648</v>
      </c>
      <c r="C98" t="s">
        <v>649</v>
      </c>
      <c r="D98" t="s">
        <v>35</v>
      </c>
      <c r="E98" t="s">
        <v>650</v>
      </c>
      <c r="F98" t="s">
        <v>651</v>
      </c>
      <c r="G98" t="s">
        <v>652</v>
      </c>
      <c r="H98" t="s">
        <v>653</v>
      </c>
      <c r="I98">
        <v>33605</v>
      </c>
      <c r="J98" t="s">
        <v>68</v>
      </c>
      <c r="K98" t="s">
        <v>68</v>
      </c>
      <c r="L98" t="s">
        <v>27</v>
      </c>
      <c r="M98" s="2">
        <v>44938</v>
      </c>
      <c r="N98" t="s">
        <v>151</v>
      </c>
      <c r="O98" t="s">
        <v>50</v>
      </c>
      <c r="P98" s="14">
        <v>4640</v>
      </c>
      <c r="Q98">
        <v>0</v>
      </c>
      <c r="R98" t="s">
        <v>41</v>
      </c>
      <c r="S98" t="s">
        <v>51</v>
      </c>
    </row>
    <row r="99" spans="1:19" x14ac:dyDescent="0.35">
      <c r="A99" t="s">
        <v>654</v>
      </c>
      <c r="B99" t="s">
        <v>655</v>
      </c>
      <c r="D99" t="s">
        <v>21</v>
      </c>
      <c r="E99" t="s">
        <v>656</v>
      </c>
      <c r="F99" t="s">
        <v>657</v>
      </c>
      <c r="G99" t="s">
        <v>658</v>
      </c>
      <c r="H99" t="s">
        <v>659</v>
      </c>
      <c r="I99">
        <v>20375</v>
      </c>
      <c r="J99" t="s">
        <v>128</v>
      </c>
      <c r="K99" t="s">
        <v>128</v>
      </c>
      <c r="L99" t="s">
        <v>27</v>
      </c>
      <c r="M99" s="2">
        <v>44875</v>
      </c>
      <c r="N99" t="s">
        <v>28</v>
      </c>
      <c r="O99" t="s">
        <v>50</v>
      </c>
      <c r="P99" s="14">
        <v>3341</v>
      </c>
      <c r="Q99">
        <v>45</v>
      </c>
      <c r="R99" t="s">
        <v>30</v>
      </c>
      <c r="S99" t="s">
        <v>51</v>
      </c>
    </row>
    <row r="100" spans="1:19" x14ac:dyDescent="0.35">
      <c r="A100" t="s">
        <v>660</v>
      </c>
      <c r="B100" t="s">
        <v>661</v>
      </c>
      <c r="D100" t="s">
        <v>21</v>
      </c>
      <c r="E100" t="s">
        <v>662</v>
      </c>
      <c r="F100" t="s">
        <v>663</v>
      </c>
      <c r="G100" t="s">
        <v>664</v>
      </c>
      <c r="H100" t="s">
        <v>665</v>
      </c>
      <c r="I100">
        <v>11484</v>
      </c>
      <c r="J100" t="s">
        <v>173</v>
      </c>
      <c r="K100" t="s">
        <v>174</v>
      </c>
      <c r="L100" t="s">
        <v>27</v>
      </c>
      <c r="M100" s="2">
        <v>44593</v>
      </c>
      <c r="N100" t="s">
        <v>28</v>
      </c>
      <c r="O100" t="s">
        <v>50</v>
      </c>
      <c r="P100" s="14">
        <v>4600</v>
      </c>
      <c r="Q100">
        <v>45</v>
      </c>
      <c r="R100" t="s">
        <v>30</v>
      </c>
      <c r="S100" t="s">
        <v>51</v>
      </c>
    </row>
    <row r="101" spans="1:19" x14ac:dyDescent="0.35">
      <c r="A101" t="s">
        <v>666</v>
      </c>
      <c r="B101" t="s">
        <v>667</v>
      </c>
      <c r="C101" t="s">
        <v>668</v>
      </c>
      <c r="D101" t="s">
        <v>35</v>
      </c>
      <c r="E101" t="s">
        <v>669</v>
      </c>
      <c r="F101" t="s">
        <v>670</v>
      </c>
      <c r="G101" t="s">
        <v>671</v>
      </c>
      <c r="H101" t="s">
        <v>672</v>
      </c>
      <c r="I101">
        <v>51009</v>
      </c>
      <c r="J101" t="s">
        <v>40</v>
      </c>
      <c r="K101" t="s">
        <v>40</v>
      </c>
      <c r="L101" t="s">
        <v>27</v>
      </c>
      <c r="M101" s="2">
        <v>44640</v>
      </c>
      <c r="N101" t="s">
        <v>28</v>
      </c>
      <c r="O101" t="s">
        <v>50</v>
      </c>
      <c r="P101" s="14">
        <v>3815</v>
      </c>
      <c r="Q101">
        <v>30</v>
      </c>
      <c r="R101" t="s">
        <v>41</v>
      </c>
      <c r="S101" t="s">
        <v>31</v>
      </c>
    </row>
    <row r="102" spans="1:19" x14ac:dyDescent="0.35">
      <c r="A102" t="s">
        <v>673</v>
      </c>
      <c r="B102" t="s">
        <v>20</v>
      </c>
      <c r="D102" t="s">
        <v>21</v>
      </c>
      <c r="E102" t="s">
        <v>674</v>
      </c>
      <c r="F102" t="s">
        <v>23</v>
      </c>
      <c r="G102" t="s">
        <v>675</v>
      </c>
      <c r="H102" t="s">
        <v>676</v>
      </c>
      <c r="I102">
        <v>15062</v>
      </c>
      <c r="J102" t="s">
        <v>59</v>
      </c>
      <c r="K102" t="s">
        <v>59</v>
      </c>
      <c r="L102" t="s">
        <v>27</v>
      </c>
      <c r="M102" s="2">
        <v>45188</v>
      </c>
      <c r="N102" t="s">
        <v>28</v>
      </c>
      <c r="O102" t="s">
        <v>129</v>
      </c>
      <c r="P102" s="14">
        <v>9005</v>
      </c>
      <c r="Q102">
        <v>15</v>
      </c>
      <c r="R102" t="s">
        <v>30</v>
      </c>
      <c r="S102" t="s">
        <v>51</v>
      </c>
    </row>
    <row r="103" spans="1:19" x14ac:dyDescent="0.35">
      <c r="A103" t="s">
        <v>677</v>
      </c>
      <c r="B103" t="s">
        <v>678</v>
      </c>
      <c r="D103" t="s">
        <v>21</v>
      </c>
      <c r="E103" t="s">
        <v>679</v>
      </c>
      <c r="F103" t="s">
        <v>680</v>
      </c>
      <c r="G103" t="s">
        <v>681</v>
      </c>
      <c r="H103" t="s">
        <v>576</v>
      </c>
      <c r="I103">
        <v>37044</v>
      </c>
      <c r="J103" t="s">
        <v>59</v>
      </c>
      <c r="K103" t="s">
        <v>59</v>
      </c>
      <c r="L103" t="s">
        <v>27</v>
      </c>
      <c r="M103" s="2">
        <v>45117</v>
      </c>
      <c r="N103" t="s">
        <v>28</v>
      </c>
      <c r="O103" t="s">
        <v>50</v>
      </c>
      <c r="P103" s="14">
        <v>3322</v>
      </c>
      <c r="Q103">
        <v>15</v>
      </c>
      <c r="R103" t="s">
        <v>41</v>
      </c>
      <c r="S103" t="s">
        <v>42</v>
      </c>
    </row>
    <row r="104" spans="1:19" x14ac:dyDescent="0.35">
      <c r="A104" t="s">
        <v>682</v>
      </c>
      <c r="B104" t="s">
        <v>53</v>
      </c>
      <c r="D104" t="s">
        <v>21</v>
      </c>
      <c r="E104" t="s">
        <v>683</v>
      </c>
      <c r="F104" t="s">
        <v>684</v>
      </c>
      <c r="G104" t="s">
        <v>685</v>
      </c>
      <c r="H104" t="s">
        <v>686</v>
      </c>
      <c r="I104">
        <v>25176</v>
      </c>
      <c r="J104" t="s">
        <v>128</v>
      </c>
      <c r="K104" t="s">
        <v>128</v>
      </c>
      <c r="L104" t="s">
        <v>27</v>
      </c>
      <c r="M104" s="2">
        <v>45040</v>
      </c>
      <c r="N104" t="s">
        <v>28</v>
      </c>
      <c r="O104" t="s">
        <v>50</v>
      </c>
      <c r="P104" s="14">
        <v>4253</v>
      </c>
      <c r="Q104">
        <v>0</v>
      </c>
      <c r="R104" t="s">
        <v>30</v>
      </c>
      <c r="S104" t="s">
        <v>60</v>
      </c>
    </row>
    <row r="105" spans="1:19" x14ac:dyDescent="0.35">
      <c r="A105" t="s">
        <v>687</v>
      </c>
      <c r="B105" t="s">
        <v>688</v>
      </c>
      <c r="C105" t="s">
        <v>689</v>
      </c>
      <c r="D105" t="s">
        <v>35</v>
      </c>
      <c r="E105" t="s">
        <v>690</v>
      </c>
      <c r="F105" t="s">
        <v>691</v>
      </c>
      <c r="G105" t="s">
        <v>692</v>
      </c>
      <c r="H105" t="s">
        <v>693</v>
      </c>
      <c r="I105">
        <v>34905</v>
      </c>
      <c r="J105" t="s">
        <v>182</v>
      </c>
      <c r="K105" t="s">
        <v>182</v>
      </c>
      <c r="L105" t="s">
        <v>27</v>
      </c>
      <c r="M105" s="2">
        <v>44914</v>
      </c>
      <c r="N105" t="s">
        <v>28</v>
      </c>
      <c r="O105" t="s">
        <v>129</v>
      </c>
      <c r="P105" s="14">
        <v>9129</v>
      </c>
      <c r="Q105">
        <v>60</v>
      </c>
      <c r="R105" t="s">
        <v>30</v>
      </c>
      <c r="S105" t="s">
        <v>31</v>
      </c>
    </row>
    <row r="106" spans="1:19" x14ac:dyDescent="0.35">
      <c r="A106" t="s">
        <v>694</v>
      </c>
      <c r="B106" t="s">
        <v>695</v>
      </c>
      <c r="D106" t="s">
        <v>21</v>
      </c>
      <c r="E106" t="s">
        <v>696</v>
      </c>
      <c r="F106" t="s">
        <v>697</v>
      </c>
      <c r="G106" t="s">
        <v>698</v>
      </c>
      <c r="H106" t="s">
        <v>699</v>
      </c>
      <c r="I106">
        <v>22145</v>
      </c>
      <c r="J106" t="s">
        <v>136</v>
      </c>
      <c r="K106" t="s">
        <v>136</v>
      </c>
      <c r="L106" t="s">
        <v>27</v>
      </c>
      <c r="M106" s="2">
        <v>45288</v>
      </c>
      <c r="N106" t="s">
        <v>28</v>
      </c>
      <c r="O106" t="s">
        <v>129</v>
      </c>
      <c r="P106" s="14">
        <v>9062</v>
      </c>
      <c r="Q106">
        <v>30</v>
      </c>
      <c r="R106" t="s">
        <v>41</v>
      </c>
      <c r="S106" t="s">
        <v>175</v>
      </c>
    </row>
    <row r="107" spans="1:19" x14ac:dyDescent="0.35">
      <c r="A107" t="s">
        <v>700</v>
      </c>
      <c r="B107" t="s">
        <v>701</v>
      </c>
      <c r="C107" t="s">
        <v>702</v>
      </c>
      <c r="D107" t="s">
        <v>35</v>
      </c>
      <c r="E107" t="s">
        <v>703</v>
      </c>
      <c r="F107" t="s">
        <v>704</v>
      </c>
      <c r="G107" t="s">
        <v>705</v>
      </c>
      <c r="H107" t="s">
        <v>706</v>
      </c>
      <c r="I107">
        <v>12219</v>
      </c>
      <c r="J107" t="s">
        <v>165</v>
      </c>
      <c r="K107" t="s">
        <v>166</v>
      </c>
      <c r="L107" t="s">
        <v>27</v>
      </c>
      <c r="M107" s="2">
        <v>45236</v>
      </c>
      <c r="N107" t="s">
        <v>28</v>
      </c>
      <c r="O107" t="s">
        <v>129</v>
      </c>
      <c r="P107" s="14">
        <v>8691</v>
      </c>
      <c r="Q107">
        <v>60</v>
      </c>
      <c r="R107" t="s">
        <v>30</v>
      </c>
      <c r="S107" t="s">
        <v>51</v>
      </c>
    </row>
    <row r="108" spans="1:19" x14ac:dyDescent="0.35">
      <c r="A108" t="s">
        <v>707</v>
      </c>
      <c r="B108" t="s">
        <v>708</v>
      </c>
      <c r="D108" t="s">
        <v>21</v>
      </c>
      <c r="E108" t="s">
        <v>709</v>
      </c>
      <c r="F108" t="s">
        <v>710</v>
      </c>
      <c r="G108" t="s">
        <v>711</v>
      </c>
      <c r="H108" t="s">
        <v>712</v>
      </c>
      <c r="I108">
        <v>42876</v>
      </c>
      <c r="J108" t="s">
        <v>40</v>
      </c>
      <c r="K108" t="s">
        <v>40</v>
      </c>
      <c r="L108" t="s">
        <v>27</v>
      </c>
      <c r="M108" s="2">
        <v>44593</v>
      </c>
      <c r="N108" t="s">
        <v>28</v>
      </c>
      <c r="O108" t="s">
        <v>50</v>
      </c>
      <c r="P108" s="14">
        <v>3593</v>
      </c>
      <c r="Q108">
        <v>30</v>
      </c>
      <c r="R108" t="s">
        <v>30</v>
      </c>
      <c r="S108" t="s">
        <v>85</v>
      </c>
    </row>
    <row r="109" spans="1:19" x14ac:dyDescent="0.35">
      <c r="A109" t="s">
        <v>713</v>
      </c>
      <c r="B109" t="s">
        <v>714</v>
      </c>
      <c r="C109" t="s">
        <v>715</v>
      </c>
      <c r="D109" t="s">
        <v>35</v>
      </c>
      <c r="E109" t="s">
        <v>716</v>
      </c>
      <c r="F109" t="s">
        <v>717</v>
      </c>
      <c r="G109" t="s">
        <v>718</v>
      </c>
      <c r="H109" t="s">
        <v>719</v>
      </c>
      <c r="I109">
        <v>40758</v>
      </c>
      <c r="J109" t="s">
        <v>76</v>
      </c>
      <c r="K109" t="s">
        <v>77</v>
      </c>
      <c r="L109" t="s">
        <v>27</v>
      </c>
      <c r="M109" s="2">
        <v>44709</v>
      </c>
      <c r="N109" t="s">
        <v>28</v>
      </c>
      <c r="O109" t="s">
        <v>50</v>
      </c>
      <c r="P109" s="14">
        <v>4503</v>
      </c>
      <c r="Q109">
        <v>30</v>
      </c>
      <c r="R109" t="s">
        <v>92</v>
      </c>
      <c r="S109" t="s">
        <v>31</v>
      </c>
    </row>
    <row r="110" spans="1:19" x14ac:dyDescent="0.35">
      <c r="A110" t="s">
        <v>720</v>
      </c>
      <c r="B110" t="s">
        <v>721</v>
      </c>
      <c r="D110" t="s">
        <v>21</v>
      </c>
      <c r="E110" t="s">
        <v>722</v>
      </c>
      <c r="F110" t="s">
        <v>723</v>
      </c>
      <c r="G110" t="s">
        <v>724</v>
      </c>
      <c r="H110" t="s">
        <v>725</v>
      </c>
      <c r="I110">
        <v>10232</v>
      </c>
      <c r="J110" t="s">
        <v>68</v>
      </c>
      <c r="K110" t="s">
        <v>68</v>
      </c>
      <c r="L110" t="s">
        <v>27</v>
      </c>
      <c r="M110" s="2">
        <v>44661</v>
      </c>
      <c r="N110" t="s">
        <v>28</v>
      </c>
      <c r="O110" t="s">
        <v>129</v>
      </c>
      <c r="P110" s="14">
        <v>9769</v>
      </c>
      <c r="Q110">
        <v>60</v>
      </c>
      <c r="R110" t="s">
        <v>30</v>
      </c>
      <c r="S110" t="s">
        <v>31</v>
      </c>
    </row>
    <row r="111" spans="1:19" x14ac:dyDescent="0.35">
      <c r="A111" t="s">
        <v>726</v>
      </c>
      <c r="B111" t="s">
        <v>727</v>
      </c>
      <c r="D111" t="s">
        <v>21</v>
      </c>
      <c r="E111" t="s">
        <v>728</v>
      </c>
      <c r="F111" t="s">
        <v>729</v>
      </c>
      <c r="G111" t="s">
        <v>730</v>
      </c>
      <c r="H111" t="s">
        <v>731</v>
      </c>
      <c r="I111">
        <v>2518</v>
      </c>
      <c r="J111" t="s">
        <v>26</v>
      </c>
      <c r="K111" t="s">
        <v>26</v>
      </c>
      <c r="L111" t="s">
        <v>27</v>
      </c>
      <c r="M111" s="2">
        <v>44654</v>
      </c>
      <c r="N111" t="s">
        <v>151</v>
      </c>
      <c r="O111" t="s">
        <v>50</v>
      </c>
      <c r="P111" s="14">
        <v>4979</v>
      </c>
      <c r="Q111">
        <v>15</v>
      </c>
      <c r="R111" t="s">
        <v>30</v>
      </c>
      <c r="S111" t="s">
        <v>175</v>
      </c>
    </row>
    <row r="112" spans="1:19" x14ac:dyDescent="0.35">
      <c r="A112" t="s">
        <v>732</v>
      </c>
      <c r="B112" t="s">
        <v>733</v>
      </c>
      <c r="C112" t="s">
        <v>734</v>
      </c>
      <c r="D112" t="s">
        <v>35</v>
      </c>
      <c r="E112" t="s">
        <v>735</v>
      </c>
      <c r="F112" t="s">
        <v>736</v>
      </c>
      <c r="G112" t="s">
        <v>737</v>
      </c>
      <c r="H112" t="s">
        <v>738</v>
      </c>
      <c r="I112">
        <v>18332</v>
      </c>
      <c r="J112" t="s">
        <v>40</v>
      </c>
      <c r="K112" t="s">
        <v>40</v>
      </c>
      <c r="L112" t="s">
        <v>27</v>
      </c>
      <c r="M112" s="2">
        <v>45306</v>
      </c>
      <c r="N112" t="s">
        <v>28</v>
      </c>
      <c r="O112" t="s">
        <v>50</v>
      </c>
      <c r="P112" s="14">
        <v>3092</v>
      </c>
      <c r="Q112">
        <v>45</v>
      </c>
      <c r="R112" t="s">
        <v>30</v>
      </c>
      <c r="S112" t="s">
        <v>42</v>
      </c>
    </row>
    <row r="113" spans="1:19" x14ac:dyDescent="0.35">
      <c r="A113" t="s">
        <v>739</v>
      </c>
      <c r="B113" t="s">
        <v>740</v>
      </c>
      <c r="D113" t="s">
        <v>21</v>
      </c>
      <c r="E113" t="s">
        <v>741</v>
      </c>
      <c r="F113" t="s">
        <v>742</v>
      </c>
      <c r="G113" t="s">
        <v>743</v>
      </c>
      <c r="H113" t="s">
        <v>744</v>
      </c>
      <c r="I113">
        <v>45590</v>
      </c>
      <c r="J113" t="s">
        <v>120</v>
      </c>
      <c r="K113" t="s">
        <v>120</v>
      </c>
      <c r="L113" t="s">
        <v>27</v>
      </c>
      <c r="M113" s="2">
        <v>45187</v>
      </c>
      <c r="N113" t="s">
        <v>28</v>
      </c>
      <c r="O113" t="s">
        <v>129</v>
      </c>
      <c r="P113" s="14">
        <v>8806</v>
      </c>
      <c r="Q113">
        <v>30</v>
      </c>
      <c r="R113" t="s">
        <v>41</v>
      </c>
      <c r="S113" t="s">
        <v>175</v>
      </c>
    </row>
    <row r="114" spans="1:19" x14ac:dyDescent="0.35">
      <c r="A114" t="s">
        <v>745</v>
      </c>
      <c r="B114" t="s">
        <v>746</v>
      </c>
      <c r="D114" t="s">
        <v>21</v>
      </c>
      <c r="E114" t="s">
        <v>747</v>
      </c>
      <c r="F114" t="s">
        <v>748</v>
      </c>
      <c r="G114" t="s">
        <v>749</v>
      </c>
      <c r="H114" t="s">
        <v>750</v>
      </c>
      <c r="I114">
        <v>47765</v>
      </c>
      <c r="J114" t="s">
        <v>26</v>
      </c>
      <c r="K114" t="s">
        <v>26</v>
      </c>
      <c r="L114" t="s">
        <v>27</v>
      </c>
      <c r="M114" s="2">
        <v>44903</v>
      </c>
      <c r="N114" t="s">
        <v>28</v>
      </c>
      <c r="O114" t="s">
        <v>50</v>
      </c>
      <c r="P114" s="14">
        <v>3305</v>
      </c>
      <c r="Q114">
        <v>60</v>
      </c>
      <c r="R114" t="s">
        <v>41</v>
      </c>
      <c r="S114" t="s">
        <v>31</v>
      </c>
    </row>
    <row r="115" spans="1:19" x14ac:dyDescent="0.35">
      <c r="A115" t="s">
        <v>751</v>
      </c>
      <c r="B115" t="s">
        <v>210</v>
      </c>
      <c r="C115" t="s">
        <v>418</v>
      </c>
      <c r="D115" t="s">
        <v>35</v>
      </c>
      <c r="E115" t="s">
        <v>752</v>
      </c>
      <c r="F115" t="s">
        <v>213</v>
      </c>
      <c r="G115" t="s">
        <v>753</v>
      </c>
      <c r="H115" t="s">
        <v>754</v>
      </c>
      <c r="I115">
        <v>2090</v>
      </c>
      <c r="J115" t="s">
        <v>182</v>
      </c>
      <c r="K115" t="s">
        <v>182</v>
      </c>
      <c r="L115" t="s">
        <v>27</v>
      </c>
      <c r="M115" s="2">
        <v>44939</v>
      </c>
      <c r="N115" t="s">
        <v>28</v>
      </c>
      <c r="O115" t="s">
        <v>29</v>
      </c>
      <c r="P115" s="14">
        <v>1853</v>
      </c>
      <c r="Q115">
        <v>60</v>
      </c>
      <c r="R115" t="s">
        <v>30</v>
      </c>
      <c r="S115" t="s">
        <v>85</v>
      </c>
    </row>
    <row r="116" spans="1:19" x14ac:dyDescent="0.35">
      <c r="A116" t="s">
        <v>755</v>
      </c>
      <c r="B116" t="s">
        <v>756</v>
      </c>
      <c r="C116" t="s">
        <v>757</v>
      </c>
      <c r="D116" t="s">
        <v>35</v>
      </c>
      <c r="E116" t="s">
        <v>758</v>
      </c>
      <c r="F116" t="s">
        <v>759</v>
      </c>
      <c r="G116" t="s">
        <v>760</v>
      </c>
      <c r="H116" t="s">
        <v>761</v>
      </c>
      <c r="I116">
        <v>35356</v>
      </c>
      <c r="J116" t="s">
        <v>165</v>
      </c>
      <c r="K116" t="s">
        <v>166</v>
      </c>
      <c r="L116" t="s">
        <v>27</v>
      </c>
      <c r="M116" s="2">
        <v>45206</v>
      </c>
      <c r="N116" t="s">
        <v>28</v>
      </c>
      <c r="O116" t="s">
        <v>129</v>
      </c>
      <c r="P116" s="14">
        <v>8778</v>
      </c>
      <c r="Q116">
        <v>15</v>
      </c>
      <c r="R116" t="s">
        <v>41</v>
      </c>
      <c r="S116" t="s">
        <v>31</v>
      </c>
    </row>
    <row r="117" spans="1:19" x14ac:dyDescent="0.35">
      <c r="A117" t="s">
        <v>762</v>
      </c>
      <c r="B117" t="s">
        <v>763</v>
      </c>
      <c r="D117" t="s">
        <v>21</v>
      </c>
      <c r="E117" t="s">
        <v>764</v>
      </c>
      <c r="F117" t="s">
        <v>765</v>
      </c>
      <c r="G117" t="s">
        <v>766</v>
      </c>
      <c r="H117" t="s">
        <v>767</v>
      </c>
      <c r="I117">
        <v>28063</v>
      </c>
      <c r="J117" t="s">
        <v>120</v>
      </c>
      <c r="K117" t="s">
        <v>120</v>
      </c>
      <c r="L117" t="s">
        <v>27</v>
      </c>
      <c r="M117" s="2">
        <v>45269</v>
      </c>
      <c r="N117" t="s">
        <v>28</v>
      </c>
      <c r="O117" t="s">
        <v>50</v>
      </c>
      <c r="P117" s="14">
        <v>4252</v>
      </c>
      <c r="Q117">
        <v>45</v>
      </c>
      <c r="R117" t="s">
        <v>41</v>
      </c>
      <c r="S117" t="s">
        <v>85</v>
      </c>
    </row>
    <row r="118" spans="1:19" x14ac:dyDescent="0.35">
      <c r="A118" t="s">
        <v>768</v>
      </c>
      <c r="B118" t="s">
        <v>769</v>
      </c>
      <c r="C118" t="s">
        <v>770</v>
      </c>
      <c r="D118" t="s">
        <v>35</v>
      </c>
      <c r="E118" t="s">
        <v>771</v>
      </c>
      <c r="F118" t="s">
        <v>772</v>
      </c>
      <c r="G118" t="s">
        <v>773</v>
      </c>
      <c r="H118" t="s">
        <v>774</v>
      </c>
      <c r="I118">
        <v>23434</v>
      </c>
      <c r="J118" t="s">
        <v>49</v>
      </c>
      <c r="K118" t="s">
        <v>49</v>
      </c>
      <c r="L118" t="s">
        <v>27</v>
      </c>
      <c r="M118" s="2">
        <v>45121</v>
      </c>
      <c r="N118" t="s">
        <v>28</v>
      </c>
      <c r="O118" t="s">
        <v>129</v>
      </c>
      <c r="P118" s="14">
        <v>9476</v>
      </c>
      <c r="Q118">
        <v>30</v>
      </c>
      <c r="R118" t="s">
        <v>41</v>
      </c>
      <c r="S118" t="s">
        <v>31</v>
      </c>
    </row>
    <row r="119" spans="1:19" x14ac:dyDescent="0.35">
      <c r="A119" t="s">
        <v>775</v>
      </c>
      <c r="B119" t="s">
        <v>776</v>
      </c>
      <c r="D119" t="s">
        <v>21</v>
      </c>
      <c r="E119" t="s">
        <v>777</v>
      </c>
      <c r="F119" t="s">
        <v>778</v>
      </c>
      <c r="G119" t="s">
        <v>779</v>
      </c>
      <c r="H119" t="s">
        <v>780</v>
      </c>
      <c r="I119">
        <v>23859</v>
      </c>
      <c r="J119" t="s">
        <v>26</v>
      </c>
      <c r="K119" t="s">
        <v>26</v>
      </c>
      <c r="L119" t="s">
        <v>27</v>
      </c>
      <c r="M119" s="2">
        <v>45135</v>
      </c>
      <c r="N119" t="s">
        <v>151</v>
      </c>
      <c r="O119" t="s">
        <v>129</v>
      </c>
      <c r="P119" s="14">
        <v>8560</v>
      </c>
      <c r="Q119">
        <v>30</v>
      </c>
      <c r="R119" t="s">
        <v>30</v>
      </c>
      <c r="S119" t="s">
        <v>85</v>
      </c>
    </row>
    <row r="120" spans="1:19" x14ac:dyDescent="0.35">
      <c r="A120" t="s">
        <v>781</v>
      </c>
      <c r="B120" t="s">
        <v>782</v>
      </c>
      <c r="D120" t="s">
        <v>21</v>
      </c>
      <c r="E120" t="s">
        <v>783</v>
      </c>
      <c r="F120" t="s">
        <v>784</v>
      </c>
      <c r="G120" t="s">
        <v>785</v>
      </c>
      <c r="H120" t="s">
        <v>786</v>
      </c>
      <c r="I120">
        <v>23699</v>
      </c>
      <c r="J120" t="s">
        <v>182</v>
      </c>
      <c r="K120" t="s">
        <v>182</v>
      </c>
      <c r="L120" t="s">
        <v>27</v>
      </c>
      <c r="M120" s="2">
        <v>45014</v>
      </c>
      <c r="N120" t="s">
        <v>28</v>
      </c>
      <c r="O120" t="s">
        <v>50</v>
      </c>
      <c r="P120" s="14">
        <v>3438</v>
      </c>
      <c r="Q120">
        <v>15</v>
      </c>
      <c r="R120" t="s">
        <v>41</v>
      </c>
      <c r="S120" t="s">
        <v>175</v>
      </c>
    </row>
    <row r="121" spans="1:19" x14ac:dyDescent="0.35">
      <c r="A121" t="s">
        <v>787</v>
      </c>
      <c r="B121" t="s">
        <v>788</v>
      </c>
      <c r="C121" t="s">
        <v>789</v>
      </c>
      <c r="D121" t="s">
        <v>35</v>
      </c>
      <c r="E121" t="s">
        <v>790</v>
      </c>
      <c r="F121" t="s">
        <v>791</v>
      </c>
      <c r="G121" t="s">
        <v>792</v>
      </c>
      <c r="H121" t="s">
        <v>793</v>
      </c>
      <c r="I121">
        <v>42808</v>
      </c>
      <c r="J121" t="s">
        <v>40</v>
      </c>
      <c r="K121" t="s">
        <v>40</v>
      </c>
      <c r="L121" t="s">
        <v>27</v>
      </c>
      <c r="M121" s="2">
        <v>44800</v>
      </c>
      <c r="N121" t="s">
        <v>28</v>
      </c>
      <c r="O121" t="s">
        <v>50</v>
      </c>
      <c r="P121" s="14">
        <v>4469</v>
      </c>
      <c r="Q121">
        <v>45</v>
      </c>
      <c r="R121" t="s">
        <v>30</v>
      </c>
      <c r="S121" t="s">
        <v>31</v>
      </c>
    </row>
    <row r="122" spans="1:19" x14ac:dyDescent="0.35">
      <c r="A122" t="s">
        <v>2425</v>
      </c>
    </row>
    <row r="123" spans="1:19" x14ac:dyDescent="0.35">
      <c r="A123" t="s">
        <v>2426</v>
      </c>
    </row>
    <row r="124" spans="1:19" x14ac:dyDescent="0.35">
      <c r="A124" t="s">
        <v>2454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2"/>
  <dimension ref="A1:P21"/>
  <sheetViews>
    <sheetView showGridLines="0" workbookViewId="0">
      <pane ySplit="1" topLeftCell="A2" activePane="bottomLeft" state="frozen"/>
      <selection activeCell="G27" sqref="G27"/>
      <selection pane="bottomLeft" activeCell="A2" sqref="A2"/>
    </sheetView>
  </sheetViews>
  <sheetFormatPr baseColWidth="10" defaultColWidth="8.7265625" defaultRowHeight="14.5" x14ac:dyDescent="0.35"/>
  <cols>
    <col min="1" max="1" width="15.54296875" bestFit="1" customWidth="1"/>
    <col min="2" max="2" width="22.1796875" customWidth="1"/>
    <col min="3" max="3" width="13.1796875" bestFit="1" customWidth="1"/>
    <col min="4" max="4" width="16.1796875" bestFit="1" customWidth="1"/>
    <col min="5" max="5" width="10.54296875" bestFit="1" customWidth="1"/>
    <col min="6" max="6" width="11.26953125" style="14" bestFit="1" customWidth="1"/>
    <col min="7" max="7" width="17.81640625" style="14" bestFit="1" customWidth="1"/>
    <col min="8" max="8" width="15.453125" bestFit="1" customWidth="1"/>
    <col min="9" max="9" width="9.81640625" bestFit="1" customWidth="1"/>
    <col min="10" max="10" width="17.26953125" bestFit="1" customWidth="1"/>
    <col min="11" max="11" width="20.453125" bestFit="1" customWidth="1"/>
    <col min="12" max="12" width="14.1796875" bestFit="1" customWidth="1"/>
    <col min="13" max="13" width="13.1796875" bestFit="1" customWidth="1"/>
    <col min="14" max="14" width="18.54296875" bestFit="1" customWidth="1"/>
    <col min="15" max="15" width="21.54296875" bestFit="1" customWidth="1"/>
    <col min="16" max="16" width="11.453125" bestFit="1" customWidth="1"/>
  </cols>
  <sheetData>
    <row r="1" spans="1:16" x14ac:dyDescent="0.35">
      <c r="A1" s="1" t="s">
        <v>794</v>
      </c>
      <c r="B1" s="1" t="s">
        <v>795</v>
      </c>
      <c r="C1" s="1" t="s">
        <v>796</v>
      </c>
      <c r="D1" s="1" t="s">
        <v>797</v>
      </c>
      <c r="E1" s="1" t="s">
        <v>798</v>
      </c>
      <c r="F1" s="15" t="s">
        <v>799</v>
      </c>
      <c r="G1" s="15" t="s">
        <v>800</v>
      </c>
      <c r="H1" s="1" t="s">
        <v>801</v>
      </c>
      <c r="I1" s="1" t="s">
        <v>802</v>
      </c>
      <c r="J1" s="1" t="s">
        <v>803</v>
      </c>
      <c r="K1" s="1" t="s">
        <v>804</v>
      </c>
      <c r="L1" s="1" t="s">
        <v>12</v>
      </c>
      <c r="M1" s="1" t="s">
        <v>13</v>
      </c>
      <c r="N1" s="1" t="s">
        <v>805</v>
      </c>
      <c r="O1" s="1" t="s">
        <v>806</v>
      </c>
      <c r="P1" s="1" t="s">
        <v>807</v>
      </c>
    </row>
    <row r="2" spans="1:16" x14ac:dyDescent="0.35">
      <c r="A2" t="s">
        <v>808</v>
      </c>
      <c r="B2" t="s">
        <v>809</v>
      </c>
      <c r="C2" t="s">
        <v>810</v>
      </c>
      <c r="D2" t="s">
        <v>811</v>
      </c>
      <c r="E2" t="s">
        <v>812</v>
      </c>
      <c r="F2" s="14">
        <v>510</v>
      </c>
      <c r="G2" s="14">
        <v>699</v>
      </c>
      <c r="H2" s="3">
        <v>0.27038626609442062</v>
      </c>
      <c r="I2">
        <v>16</v>
      </c>
      <c r="J2">
        <v>22</v>
      </c>
      <c r="K2" t="s">
        <v>813</v>
      </c>
      <c r="L2" s="2">
        <v>45135</v>
      </c>
      <c r="M2" t="s">
        <v>28</v>
      </c>
      <c r="N2" t="s">
        <v>814</v>
      </c>
      <c r="O2" t="s">
        <v>815</v>
      </c>
      <c r="P2" s="4">
        <v>0.21</v>
      </c>
    </row>
    <row r="3" spans="1:16" x14ac:dyDescent="0.35">
      <c r="A3" t="s">
        <v>816</v>
      </c>
      <c r="B3" t="s">
        <v>817</v>
      </c>
      <c r="C3" t="s">
        <v>810</v>
      </c>
      <c r="D3" t="s">
        <v>818</v>
      </c>
      <c r="E3" t="s">
        <v>819</v>
      </c>
      <c r="F3" s="14">
        <v>105</v>
      </c>
      <c r="G3" s="14">
        <v>159</v>
      </c>
      <c r="H3" s="3">
        <v>0.33962264150943389</v>
      </c>
      <c r="I3">
        <v>181</v>
      </c>
      <c r="J3">
        <v>11</v>
      </c>
      <c r="K3" t="s">
        <v>820</v>
      </c>
      <c r="L3" s="2">
        <v>45091</v>
      </c>
      <c r="M3" t="s">
        <v>28</v>
      </c>
      <c r="N3" t="s">
        <v>814</v>
      </c>
      <c r="O3" t="s">
        <v>821</v>
      </c>
      <c r="P3" s="4">
        <v>0.21</v>
      </c>
    </row>
    <row r="4" spans="1:16" x14ac:dyDescent="0.35">
      <c r="A4" t="s">
        <v>822</v>
      </c>
      <c r="B4" t="s">
        <v>823</v>
      </c>
      <c r="C4" t="s">
        <v>824</v>
      </c>
      <c r="D4" t="s">
        <v>825</v>
      </c>
      <c r="E4" t="s">
        <v>826</v>
      </c>
      <c r="F4" s="14">
        <v>18</v>
      </c>
      <c r="G4" s="14">
        <v>29</v>
      </c>
      <c r="H4" s="3">
        <v>0.37931034482758619</v>
      </c>
      <c r="I4">
        <v>181</v>
      </c>
      <c r="J4">
        <v>23</v>
      </c>
      <c r="K4" t="s">
        <v>813</v>
      </c>
      <c r="L4" s="2">
        <v>45200</v>
      </c>
      <c r="M4" t="s">
        <v>28</v>
      </c>
      <c r="N4" t="s">
        <v>814</v>
      </c>
      <c r="O4" t="s">
        <v>827</v>
      </c>
      <c r="P4" s="4">
        <v>0.21</v>
      </c>
    </row>
    <row r="5" spans="1:16" x14ac:dyDescent="0.35">
      <c r="A5" t="s">
        <v>828</v>
      </c>
      <c r="B5" t="s">
        <v>829</v>
      </c>
      <c r="C5" t="s">
        <v>824</v>
      </c>
      <c r="D5" t="s">
        <v>830</v>
      </c>
      <c r="E5" t="s">
        <v>826</v>
      </c>
      <c r="F5" s="14">
        <v>9</v>
      </c>
      <c r="G5" s="14">
        <v>18</v>
      </c>
      <c r="H5" s="3">
        <v>0.5</v>
      </c>
      <c r="I5">
        <v>121</v>
      </c>
      <c r="J5">
        <v>10</v>
      </c>
      <c r="K5" t="s">
        <v>831</v>
      </c>
      <c r="L5" s="2">
        <v>45355</v>
      </c>
      <c r="M5" t="s">
        <v>28</v>
      </c>
      <c r="N5" t="s">
        <v>814</v>
      </c>
      <c r="O5" t="s">
        <v>832</v>
      </c>
      <c r="P5" s="4">
        <v>0.21</v>
      </c>
    </row>
    <row r="6" spans="1:16" x14ac:dyDescent="0.35">
      <c r="A6" t="s">
        <v>833</v>
      </c>
      <c r="B6" t="s">
        <v>834</v>
      </c>
      <c r="C6" t="s">
        <v>835</v>
      </c>
      <c r="D6" t="s">
        <v>836</v>
      </c>
      <c r="E6" t="s">
        <v>837</v>
      </c>
      <c r="F6" s="14">
        <v>92</v>
      </c>
      <c r="G6" s="14">
        <v>149</v>
      </c>
      <c r="H6" s="3">
        <v>0.3825503355704698</v>
      </c>
      <c r="I6">
        <v>206</v>
      </c>
      <c r="J6">
        <v>14</v>
      </c>
      <c r="K6" t="s">
        <v>831</v>
      </c>
      <c r="L6" s="2">
        <v>44931</v>
      </c>
      <c r="M6" t="s">
        <v>28</v>
      </c>
      <c r="N6" t="s">
        <v>814</v>
      </c>
      <c r="O6" t="s">
        <v>838</v>
      </c>
      <c r="P6" s="4">
        <v>0.21</v>
      </c>
    </row>
    <row r="7" spans="1:16" x14ac:dyDescent="0.35">
      <c r="A7" t="s">
        <v>839</v>
      </c>
      <c r="B7" t="s">
        <v>840</v>
      </c>
      <c r="C7" t="s">
        <v>841</v>
      </c>
      <c r="D7" t="s">
        <v>842</v>
      </c>
      <c r="E7" t="s">
        <v>843</v>
      </c>
      <c r="F7" s="14">
        <v>35</v>
      </c>
      <c r="G7" s="14">
        <v>59</v>
      </c>
      <c r="H7" s="3">
        <v>0.40677966101694918</v>
      </c>
      <c r="I7">
        <v>100</v>
      </c>
      <c r="J7">
        <v>14</v>
      </c>
      <c r="K7" t="s">
        <v>844</v>
      </c>
      <c r="L7" s="2">
        <v>45255</v>
      </c>
      <c r="M7" t="s">
        <v>28</v>
      </c>
      <c r="N7" t="s">
        <v>814</v>
      </c>
      <c r="O7" t="s">
        <v>845</v>
      </c>
      <c r="P7" s="4">
        <v>0.21</v>
      </c>
    </row>
    <row r="8" spans="1:16" x14ac:dyDescent="0.35">
      <c r="A8" t="s">
        <v>846</v>
      </c>
      <c r="B8" t="s">
        <v>847</v>
      </c>
      <c r="C8" t="s">
        <v>824</v>
      </c>
      <c r="D8" t="s">
        <v>848</v>
      </c>
      <c r="E8" t="s">
        <v>849</v>
      </c>
      <c r="F8" s="14">
        <v>21</v>
      </c>
      <c r="G8" s="14">
        <v>39</v>
      </c>
      <c r="H8" s="3">
        <v>0.46153846153846162</v>
      </c>
      <c r="I8">
        <v>232</v>
      </c>
      <c r="J8">
        <v>21</v>
      </c>
      <c r="K8" t="s">
        <v>844</v>
      </c>
      <c r="L8" s="2">
        <v>45066</v>
      </c>
      <c r="M8" t="s">
        <v>28</v>
      </c>
      <c r="N8" t="s">
        <v>814</v>
      </c>
      <c r="O8" t="s">
        <v>850</v>
      </c>
      <c r="P8" s="4">
        <v>0.21</v>
      </c>
    </row>
    <row r="9" spans="1:16" x14ac:dyDescent="0.35">
      <c r="A9" t="s">
        <v>851</v>
      </c>
      <c r="B9" t="s">
        <v>852</v>
      </c>
      <c r="C9" t="s">
        <v>853</v>
      </c>
      <c r="D9" t="s">
        <v>854</v>
      </c>
      <c r="E9" t="s">
        <v>855</v>
      </c>
      <c r="F9" s="14">
        <v>145</v>
      </c>
      <c r="G9" s="14">
        <v>229</v>
      </c>
      <c r="H9" s="3">
        <v>0.36681222707423577</v>
      </c>
      <c r="I9">
        <v>56</v>
      </c>
      <c r="J9">
        <v>28</v>
      </c>
      <c r="K9" t="s">
        <v>844</v>
      </c>
      <c r="L9" s="2">
        <v>45258</v>
      </c>
      <c r="M9" t="s">
        <v>28</v>
      </c>
      <c r="N9" t="s">
        <v>814</v>
      </c>
      <c r="O9" t="s">
        <v>856</v>
      </c>
      <c r="P9" s="4">
        <v>0.21</v>
      </c>
    </row>
    <row r="10" spans="1:16" x14ac:dyDescent="0.35">
      <c r="A10" t="s">
        <v>857</v>
      </c>
      <c r="B10" t="s">
        <v>858</v>
      </c>
      <c r="C10" t="s">
        <v>810</v>
      </c>
      <c r="D10" t="s">
        <v>859</v>
      </c>
      <c r="E10" t="s">
        <v>860</v>
      </c>
      <c r="F10" s="14">
        <v>46</v>
      </c>
      <c r="G10" s="14">
        <v>79</v>
      </c>
      <c r="H10" s="3">
        <v>0.41772151898734178</v>
      </c>
      <c r="I10">
        <v>203</v>
      </c>
      <c r="J10">
        <v>15</v>
      </c>
      <c r="K10" t="s">
        <v>820</v>
      </c>
      <c r="L10" s="2">
        <v>45217</v>
      </c>
      <c r="M10" t="s">
        <v>28</v>
      </c>
      <c r="N10" t="s">
        <v>814</v>
      </c>
      <c r="O10" t="s">
        <v>861</v>
      </c>
      <c r="P10" s="4">
        <v>0.21</v>
      </c>
    </row>
    <row r="11" spans="1:16" x14ac:dyDescent="0.35">
      <c r="A11" t="s">
        <v>862</v>
      </c>
      <c r="B11" t="s">
        <v>863</v>
      </c>
      <c r="C11" t="s">
        <v>864</v>
      </c>
      <c r="D11" t="s">
        <v>865</v>
      </c>
      <c r="E11" t="s">
        <v>866</v>
      </c>
      <c r="F11" s="14">
        <v>52</v>
      </c>
      <c r="G11" s="14">
        <v>89</v>
      </c>
      <c r="H11" s="3">
        <v>0.4157303370786517</v>
      </c>
      <c r="I11">
        <v>171</v>
      </c>
      <c r="J11">
        <v>25</v>
      </c>
      <c r="K11" t="s">
        <v>844</v>
      </c>
      <c r="L11" s="2">
        <v>45350</v>
      </c>
      <c r="M11" t="s">
        <v>28</v>
      </c>
      <c r="N11" t="s">
        <v>814</v>
      </c>
      <c r="O11" t="s">
        <v>867</v>
      </c>
      <c r="P11" s="4">
        <v>0.21</v>
      </c>
    </row>
    <row r="12" spans="1:16" x14ac:dyDescent="0.35">
      <c r="A12" t="s">
        <v>868</v>
      </c>
      <c r="B12" t="s">
        <v>869</v>
      </c>
      <c r="C12" t="s">
        <v>835</v>
      </c>
      <c r="D12" t="s">
        <v>870</v>
      </c>
      <c r="E12" t="s">
        <v>871</v>
      </c>
      <c r="F12" s="14">
        <v>110</v>
      </c>
      <c r="G12" s="14">
        <v>189</v>
      </c>
      <c r="H12" s="3">
        <v>0.41798941798941802</v>
      </c>
      <c r="I12">
        <v>117</v>
      </c>
      <c r="J12">
        <v>26</v>
      </c>
      <c r="K12" t="s">
        <v>831</v>
      </c>
      <c r="L12" s="2">
        <v>45021</v>
      </c>
      <c r="M12" t="s">
        <v>872</v>
      </c>
      <c r="N12" t="s">
        <v>814</v>
      </c>
      <c r="O12" t="s">
        <v>873</v>
      </c>
      <c r="P12" s="4">
        <v>0.21</v>
      </c>
    </row>
    <row r="13" spans="1:16" x14ac:dyDescent="0.35">
      <c r="A13" t="s">
        <v>874</v>
      </c>
      <c r="B13" t="s">
        <v>875</v>
      </c>
      <c r="C13" t="s">
        <v>835</v>
      </c>
      <c r="D13" t="s">
        <v>870</v>
      </c>
      <c r="E13" t="s">
        <v>876</v>
      </c>
      <c r="F13" s="14">
        <v>180</v>
      </c>
      <c r="G13" s="14">
        <v>299</v>
      </c>
      <c r="H13" s="3">
        <v>0.39799331103678931</v>
      </c>
      <c r="I13">
        <v>78</v>
      </c>
      <c r="J13">
        <v>5</v>
      </c>
      <c r="K13" t="s">
        <v>820</v>
      </c>
      <c r="L13" s="2">
        <v>45123</v>
      </c>
      <c r="M13" t="s">
        <v>28</v>
      </c>
      <c r="N13" t="s">
        <v>814</v>
      </c>
      <c r="O13" t="s">
        <v>877</v>
      </c>
      <c r="P13" s="4">
        <v>0.21</v>
      </c>
    </row>
    <row r="14" spans="1:16" x14ac:dyDescent="0.35">
      <c r="A14" t="s">
        <v>878</v>
      </c>
      <c r="B14" t="s">
        <v>879</v>
      </c>
      <c r="C14" t="s">
        <v>880</v>
      </c>
      <c r="D14" t="s">
        <v>881</v>
      </c>
      <c r="E14" t="s">
        <v>882</v>
      </c>
      <c r="F14" s="14">
        <v>210</v>
      </c>
      <c r="G14" s="14">
        <v>349</v>
      </c>
      <c r="H14" s="3">
        <v>0.39828080229226359</v>
      </c>
      <c r="I14">
        <v>92</v>
      </c>
      <c r="J14">
        <v>23</v>
      </c>
      <c r="K14" t="s">
        <v>883</v>
      </c>
      <c r="L14" s="2">
        <v>45220</v>
      </c>
      <c r="M14" t="s">
        <v>28</v>
      </c>
      <c r="N14" t="s">
        <v>814</v>
      </c>
      <c r="O14" t="s">
        <v>884</v>
      </c>
      <c r="P14" s="4">
        <v>0.21</v>
      </c>
    </row>
    <row r="15" spans="1:16" x14ac:dyDescent="0.35">
      <c r="A15" t="s">
        <v>885</v>
      </c>
      <c r="B15" t="s">
        <v>886</v>
      </c>
      <c r="C15" t="s">
        <v>841</v>
      </c>
      <c r="D15" t="s">
        <v>887</v>
      </c>
      <c r="E15" t="s">
        <v>888</v>
      </c>
      <c r="F15" s="14">
        <v>28</v>
      </c>
      <c r="G15" s="14">
        <v>49</v>
      </c>
      <c r="H15" s="3">
        <v>0.42857142857142849</v>
      </c>
      <c r="I15">
        <v>192</v>
      </c>
      <c r="J15">
        <v>12</v>
      </c>
      <c r="K15" t="s">
        <v>831</v>
      </c>
      <c r="L15" s="2">
        <v>45268</v>
      </c>
      <c r="M15" t="s">
        <v>28</v>
      </c>
      <c r="N15" t="s">
        <v>814</v>
      </c>
      <c r="O15" t="s">
        <v>889</v>
      </c>
      <c r="P15" s="4">
        <v>0.21</v>
      </c>
    </row>
    <row r="16" spans="1:16" x14ac:dyDescent="0.35">
      <c r="A16" t="s">
        <v>890</v>
      </c>
      <c r="B16" t="s">
        <v>891</v>
      </c>
      <c r="C16" t="s">
        <v>892</v>
      </c>
      <c r="D16" t="s">
        <v>893</v>
      </c>
      <c r="E16" t="s">
        <v>894</v>
      </c>
      <c r="F16" s="14">
        <v>8</v>
      </c>
      <c r="G16" s="14">
        <v>19</v>
      </c>
      <c r="H16" s="3">
        <v>0.57894736842105265</v>
      </c>
      <c r="I16">
        <v>118</v>
      </c>
      <c r="J16">
        <v>26</v>
      </c>
      <c r="K16" t="s">
        <v>895</v>
      </c>
      <c r="L16" s="2">
        <v>45287</v>
      </c>
      <c r="M16" t="s">
        <v>28</v>
      </c>
      <c r="N16" t="s">
        <v>814</v>
      </c>
      <c r="O16" t="s">
        <v>896</v>
      </c>
      <c r="P16" s="4">
        <v>0.21</v>
      </c>
    </row>
    <row r="17" spans="1:16" x14ac:dyDescent="0.35">
      <c r="A17" t="s">
        <v>897</v>
      </c>
      <c r="B17" t="s">
        <v>898</v>
      </c>
      <c r="C17" t="s">
        <v>824</v>
      </c>
      <c r="D17" t="s">
        <v>899</v>
      </c>
      <c r="E17" t="s">
        <v>900</v>
      </c>
      <c r="F17" s="14">
        <v>24</v>
      </c>
      <c r="G17" s="14">
        <v>44</v>
      </c>
      <c r="H17" s="3">
        <v>0.45454545454545447</v>
      </c>
      <c r="I17">
        <v>178</v>
      </c>
      <c r="J17">
        <v>14</v>
      </c>
      <c r="K17" t="s">
        <v>820</v>
      </c>
      <c r="L17" s="2">
        <v>45241</v>
      </c>
      <c r="M17" t="s">
        <v>28</v>
      </c>
      <c r="N17" t="s">
        <v>814</v>
      </c>
      <c r="O17" t="s">
        <v>901</v>
      </c>
      <c r="P17" s="4">
        <v>0.21</v>
      </c>
    </row>
    <row r="18" spans="1:16" x14ac:dyDescent="0.35">
      <c r="A18" t="s">
        <v>902</v>
      </c>
      <c r="B18" t="s">
        <v>903</v>
      </c>
      <c r="C18" t="s">
        <v>904</v>
      </c>
      <c r="D18" t="s">
        <v>905</v>
      </c>
      <c r="E18" t="s">
        <v>906</v>
      </c>
      <c r="F18" s="14">
        <v>4</v>
      </c>
      <c r="G18" s="14">
        <v>12</v>
      </c>
      <c r="H18" s="3">
        <v>0.66666666666666663</v>
      </c>
      <c r="I18">
        <v>54</v>
      </c>
      <c r="J18">
        <v>19</v>
      </c>
      <c r="K18" t="s">
        <v>883</v>
      </c>
      <c r="L18" s="2">
        <v>45237</v>
      </c>
      <c r="M18" t="s">
        <v>28</v>
      </c>
      <c r="N18" t="s">
        <v>814</v>
      </c>
      <c r="O18" t="s">
        <v>907</v>
      </c>
      <c r="P18" s="4">
        <v>0.21</v>
      </c>
    </row>
    <row r="19" spans="1:16" x14ac:dyDescent="0.35">
      <c r="A19" t="s">
        <v>908</v>
      </c>
      <c r="B19" t="s">
        <v>909</v>
      </c>
      <c r="C19" t="s">
        <v>904</v>
      </c>
      <c r="D19" t="s">
        <v>859</v>
      </c>
      <c r="E19" t="s">
        <v>910</v>
      </c>
      <c r="F19" s="14">
        <v>7</v>
      </c>
      <c r="G19" s="14">
        <v>18</v>
      </c>
      <c r="H19" s="3">
        <v>0.61111111111111116</v>
      </c>
      <c r="I19">
        <v>248</v>
      </c>
      <c r="J19">
        <v>20</v>
      </c>
      <c r="K19" t="s">
        <v>895</v>
      </c>
      <c r="L19" s="2">
        <v>45337</v>
      </c>
      <c r="M19" t="s">
        <v>28</v>
      </c>
      <c r="N19" t="s">
        <v>814</v>
      </c>
      <c r="O19" t="s">
        <v>911</v>
      </c>
      <c r="P19" s="4">
        <v>0.21</v>
      </c>
    </row>
    <row r="20" spans="1:16" x14ac:dyDescent="0.35">
      <c r="A20" t="s">
        <v>912</v>
      </c>
      <c r="B20" t="s">
        <v>913</v>
      </c>
      <c r="C20" t="s">
        <v>853</v>
      </c>
      <c r="D20" t="s">
        <v>914</v>
      </c>
      <c r="E20" t="s">
        <v>819</v>
      </c>
      <c r="F20" s="14">
        <v>225</v>
      </c>
      <c r="G20" s="14">
        <v>349</v>
      </c>
      <c r="H20" s="3">
        <v>0.35530085959885388</v>
      </c>
      <c r="I20">
        <v>189</v>
      </c>
      <c r="J20">
        <v>29</v>
      </c>
      <c r="K20" t="s">
        <v>895</v>
      </c>
      <c r="L20" s="2">
        <v>45374</v>
      </c>
      <c r="M20" t="s">
        <v>28</v>
      </c>
      <c r="N20" t="s">
        <v>814</v>
      </c>
      <c r="O20" t="s">
        <v>915</v>
      </c>
      <c r="P20" s="4">
        <v>0.21</v>
      </c>
    </row>
    <row r="21" spans="1:16" x14ac:dyDescent="0.35">
      <c r="A21" t="s">
        <v>916</v>
      </c>
      <c r="B21" t="s">
        <v>917</v>
      </c>
      <c r="C21" t="s">
        <v>864</v>
      </c>
      <c r="D21" t="s">
        <v>859</v>
      </c>
      <c r="E21" t="s">
        <v>918</v>
      </c>
      <c r="F21" s="14">
        <v>245</v>
      </c>
      <c r="G21" s="14">
        <v>399</v>
      </c>
      <c r="H21" s="3">
        <v>0.38596491228070168</v>
      </c>
      <c r="I21">
        <v>150</v>
      </c>
      <c r="J21">
        <v>27</v>
      </c>
      <c r="K21" t="s">
        <v>820</v>
      </c>
      <c r="L21" s="2">
        <v>44966</v>
      </c>
      <c r="M21" t="s">
        <v>872</v>
      </c>
      <c r="N21" t="s">
        <v>814</v>
      </c>
      <c r="O21" t="s">
        <v>919</v>
      </c>
      <c r="P21" s="4">
        <v>0.21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S251"/>
  <sheetViews>
    <sheetView showGridLines="0" topLeftCell="I1" workbookViewId="0">
      <pane ySplit="1" topLeftCell="A2" activePane="bottomLeft" state="frozen"/>
      <selection activeCell="G27" sqref="G27"/>
      <selection pane="bottomLeft" activeCell="T2" sqref="T2"/>
    </sheetView>
  </sheetViews>
  <sheetFormatPr baseColWidth="10" defaultColWidth="8.7265625" defaultRowHeight="14.5" x14ac:dyDescent="0.35"/>
  <cols>
    <col min="1" max="1" width="13.81640625" bestFit="1" customWidth="1"/>
    <col min="2" max="2" width="9.54296875" bestFit="1" customWidth="1"/>
    <col min="3" max="3" width="16.81640625" bestFit="1" customWidth="1"/>
    <col min="4" max="4" width="13.81640625" bestFit="1" customWidth="1"/>
    <col min="5" max="5" width="13.54296875" bestFit="1" customWidth="1"/>
    <col min="6" max="6" width="9.81640625" bestFit="1" customWidth="1"/>
    <col min="7" max="7" width="12.453125" bestFit="1" customWidth="1"/>
    <col min="8" max="8" width="13.7265625" style="14" bestFit="1" customWidth="1"/>
    <col min="9" max="9" width="22.54296875" style="14" bestFit="1" customWidth="1"/>
    <col min="10" max="10" width="20.54296875" style="14" bestFit="1" customWidth="1"/>
    <col min="11" max="11" width="15.54296875" style="14" bestFit="1" customWidth="1"/>
    <col min="12" max="12" width="11.54296875" style="14" bestFit="1" customWidth="1"/>
    <col min="13" max="13" width="17.1796875" bestFit="1" customWidth="1"/>
    <col min="14" max="14" width="11.1796875" bestFit="1" customWidth="1"/>
    <col min="15" max="15" width="21.81640625" bestFit="1" customWidth="1"/>
    <col min="16" max="16" width="15.1796875" bestFit="1" customWidth="1"/>
    <col min="17" max="17" width="21.26953125" bestFit="1" customWidth="1"/>
    <col min="18" max="18" width="17.54296875" bestFit="1" customWidth="1"/>
    <col min="19" max="19" width="11.54296875" bestFit="1" customWidth="1"/>
  </cols>
  <sheetData>
    <row r="1" spans="1:19" x14ac:dyDescent="0.35">
      <c r="A1" s="1" t="s">
        <v>920</v>
      </c>
      <c r="B1" s="1" t="s">
        <v>921</v>
      </c>
      <c r="C1" s="1" t="s">
        <v>922</v>
      </c>
      <c r="D1" s="1" t="s">
        <v>0</v>
      </c>
      <c r="E1" s="1" t="s">
        <v>923</v>
      </c>
      <c r="F1" s="1" t="s">
        <v>924</v>
      </c>
      <c r="G1" s="1" t="s">
        <v>925</v>
      </c>
      <c r="H1" s="15" t="s">
        <v>926</v>
      </c>
      <c r="I1" s="15" t="s">
        <v>927</v>
      </c>
      <c r="J1" s="15" t="s">
        <v>928</v>
      </c>
      <c r="K1" s="15" t="s">
        <v>929</v>
      </c>
      <c r="L1" s="15" t="s">
        <v>930</v>
      </c>
      <c r="M1" s="1" t="s">
        <v>931</v>
      </c>
      <c r="N1" s="1" t="s">
        <v>13</v>
      </c>
      <c r="O1" s="1" t="s">
        <v>932</v>
      </c>
      <c r="P1" s="1" t="s">
        <v>933</v>
      </c>
      <c r="Q1" s="1" t="s">
        <v>934</v>
      </c>
      <c r="R1" s="1" t="s">
        <v>935</v>
      </c>
      <c r="S1" t="s">
        <v>2427</v>
      </c>
    </row>
    <row r="2" spans="1:19" x14ac:dyDescent="0.35">
      <c r="A2" t="s">
        <v>936</v>
      </c>
      <c r="B2" t="s">
        <v>937</v>
      </c>
      <c r="C2" s="2">
        <v>45550</v>
      </c>
      <c r="D2" t="s">
        <v>216</v>
      </c>
      <c r="E2" t="s">
        <v>42</v>
      </c>
      <c r="F2" t="s">
        <v>938</v>
      </c>
      <c r="G2" t="s">
        <v>939</v>
      </c>
      <c r="H2" s="14">
        <v>1193.8900000000001</v>
      </c>
      <c r="I2" s="14">
        <v>23.88</v>
      </c>
      <c r="J2" s="14">
        <v>1170.01</v>
      </c>
      <c r="K2" s="14">
        <v>245.7</v>
      </c>
      <c r="L2" s="14">
        <v>1415.71</v>
      </c>
      <c r="M2" t="s">
        <v>940</v>
      </c>
      <c r="N2" t="s">
        <v>941</v>
      </c>
      <c r="O2" s="2">
        <v>45610</v>
      </c>
      <c r="P2" s="2">
        <v>45578</v>
      </c>
      <c r="Q2" t="s">
        <v>942</v>
      </c>
      <c r="S2">
        <f>VALUE(MID(TablaFacturas[[#This Row],[id_factura]],5,4))</f>
        <v>5001</v>
      </c>
    </row>
    <row r="3" spans="1:19" x14ac:dyDescent="0.35">
      <c r="A3" t="s">
        <v>943</v>
      </c>
      <c r="B3" t="s">
        <v>937</v>
      </c>
      <c r="C3" s="2">
        <v>45397</v>
      </c>
      <c r="D3" t="s">
        <v>617</v>
      </c>
      <c r="E3" t="s">
        <v>42</v>
      </c>
      <c r="F3" t="s">
        <v>944</v>
      </c>
      <c r="G3" t="s">
        <v>939</v>
      </c>
      <c r="H3" s="14">
        <v>1916.79</v>
      </c>
      <c r="I3" s="14">
        <v>0</v>
      </c>
      <c r="J3" s="14">
        <v>1916.79</v>
      </c>
      <c r="K3" s="14">
        <v>402.53</v>
      </c>
      <c r="L3" s="14">
        <v>2319.3200000000002</v>
      </c>
      <c r="M3" t="s">
        <v>945</v>
      </c>
      <c r="N3" t="s">
        <v>946</v>
      </c>
      <c r="O3" s="2">
        <v>45442</v>
      </c>
      <c r="P3" s="2"/>
      <c r="Q3" t="s">
        <v>947</v>
      </c>
      <c r="S3">
        <f>VALUE(MID(TablaFacturas[[#This Row],[id_factura]],5,4))</f>
        <v>5002</v>
      </c>
    </row>
    <row r="4" spans="1:19" x14ac:dyDescent="0.35">
      <c r="A4" t="s">
        <v>948</v>
      </c>
      <c r="B4" t="s">
        <v>949</v>
      </c>
      <c r="C4" s="2">
        <v>45359</v>
      </c>
      <c r="D4" t="s">
        <v>461</v>
      </c>
      <c r="E4" t="s">
        <v>60</v>
      </c>
      <c r="F4" t="s">
        <v>944</v>
      </c>
      <c r="G4" t="s">
        <v>939</v>
      </c>
      <c r="H4" s="14">
        <v>708.06</v>
      </c>
      <c r="I4" s="14">
        <v>0</v>
      </c>
      <c r="J4" s="14">
        <v>708.06</v>
      </c>
      <c r="K4" s="14">
        <v>148.69</v>
      </c>
      <c r="L4" s="14">
        <v>856.75</v>
      </c>
      <c r="M4" t="s">
        <v>945</v>
      </c>
      <c r="N4" t="s">
        <v>941</v>
      </c>
      <c r="O4" s="2">
        <v>45389</v>
      </c>
      <c r="P4" s="2">
        <v>45382</v>
      </c>
      <c r="Q4" t="s">
        <v>950</v>
      </c>
      <c r="S4">
        <f>VALUE(MID(TablaFacturas[[#This Row],[id_factura]],5,4))</f>
        <v>5003</v>
      </c>
    </row>
    <row r="5" spans="1:19" x14ac:dyDescent="0.35">
      <c r="A5" t="s">
        <v>951</v>
      </c>
      <c r="B5" t="s">
        <v>949</v>
      </c>
      <c r="C5" s="2">
        <v>45422</v>
      </c>
      <c r="D5" t="s">
        <v>694</v>
      </c>
      <c r="E5" t="s">
        <v>51</v>
      </c>
      <c r="F5" t="s">
        <v>938</v>
      </c>
      <c r="G5" t="s">
        <v>939</v>
      </c>
      <c r="H5" s="14">
        <v>87.02</v>
      </c>
      <c r="I5" s="14">
        <v>0</v>
      </c>
      <c r="J5" s="14">
        <v>87.02</v>
      </c>
      <c r="K5" s="14">
        <v>18.27</v>
      </c>
      <c r="L5" s="14">
        <v>105.29</v>
      </c>
      <c r="M5" t="s">
        <v>945</v>
      </c>
      <c r="N5" t="s">
        <v>941</v>
      </c>
      <c r="O5" s="2">
        <v>45452</v>
      </c>
      <c r="P5" s="2">
        <v>45444</v>
      </c>
      <c r="Q5" t="s">
        <v>952</v>
      </c>
      <c r="S5">
        <f>VALUE(MID(TablaFacturas[[#This Row],[id_factura]],5,4))</f>
        <v>5004</v>
      </c>
    </row>
    <row r="6" spans="1:19" x14ac:dyDescent="0.35">
      <c r="A6" t="s">
        <v>953</v>
      </c>
      <c r="B6" t="s">
        <v>937</v>
      </c>
      <c r="C6" s="2">
        <v>45322</v>
      </c>
      <c r="D6" t="s">
        <v>787</v>
      </c>
      <c r="E6" t="s">
        <v>51</v>
      </c>
      <c r="F6" t="s">
        <v>944</v>
      </c>
      <c r="G6" t="s">
        <v>939</v>
      </c>
      <c r="H6" s="14">
        <v>5486.19</v>
      </c>
      <c r="I6" s="14">
        <v>219.45</v>
      </c>
      <c r="J6" s="14">
        <v>5266.74</v>
      </c>
      <c r="K6" s="14">
        <v>1106.02</v>
      </c>
      <c r="L6" s="14">
        <v>6372.76</v>
      </c>
      <c r="M6" t="s">
        <v>945</v>
      </c>
      <c r="N6" t="s">
        <v>941</v>
      </c>
      <c r="O6" s="2">
        <v>45337</v>
      </c>
      <c r="P6" s="2">
        <v>45326</v>
      </c>
      <c r="Q6" t="s">
        <v>954</v>
      </c>
      <c r="R6" t="s">
        <v>955</v>
      </c>
      <c r="S6">
        <f>VALUE(MID(TablaFacturas[[#This Row],[id_factura]],5,4))</f>
        <v>5005</v>
      </c>
    </row>
    <row r="7" spans="1:19" x14ac:dyDescent="0.35">
      <c r="A7" t="s">
        <v>956</v>
      </c>
      <c r="B7" s="14" t="s">
        <v>937</v>
      </c>
      <c r="C7" s="2">
        <v>45622</v>
      </c>
      <c r="D7" t="s">
        <v>390</v>
      </c>
      <c r="E7" t="s">
        <v>175</v>
      </c>
      <c r="F7" t="s">
        <v>944</v>
      </c>
      <c r="G7" t="s">
        <v>939</v>
      </c>
      <c r="H7" s="14">
        <v>1349.72</v>
      </c>
      <c r="I7" s="14">
        <v>0</v>
      </c>
      <c r="J7" s="14">
        <v>1349.72</v>
      </c>
      <c r="K7" s="14">
        <v>283.44</v>
      </c>
      <c r="L7" s="14">
        <v>1633.16</v>
      </c>
      <c r="M7" t="s">
        <v>957</v>
      </c>
      <c r="N7" t="s">
        <v>946</v>
      </c>
      <c r="O7" s="2">
        <v>45667</v>
      </c>
      <c r="P7" s="2"/>
      <c r="Q7" t="s">
        <v>958</v>
      </c>
      <c r="R7" t="s">
        <v>959</v>
      </c>
      <c r="S7">
        <f>VALUE(MID(TablaFacturas[[#This Row],[id_factura]],5,4))</f>
        <v>5006</v>
      </c>
    </row>
    <row r="8" spans="1:19" x14ac:dyDescent="0.35">
      <c r="A8" t="s">
        <v>960</v>
      </c>
      <c r="B8" t="s">
        <v>961</v>
      </c>
      <c r="C8" s="2">
        <v>45641</v>
      </c>
      <c r="D8" t="s">
        <v>577</v>
      </c>
      <c r="E8" t="s">
        <v>42</v>
      </c>
      <c r="F8" t="s">
        <v>938</v>
      </c>
      <c r="G8" t="s">
        <v>939</v>
      </c>
      <c r="H8" s="14">
        <v>410.45</v>
      </c>
      <c r="I8" s="14">
        <v>0</v>
      </c>
      <c r="J8" s="14">
        <v>410.45</v>
      </c>
      <c r="K8" s="14">
        <v>86.19</v>
      </c>
      <c r="L8" s="14">
        <v>496.64</v>
      </c>
      <c r="M8" t="s">
        <v>962</v>
      </c>
      <c r="N8" t="s">
        <v>941</v>
      </c>
      <c r="O8" s="2">
        <v>45701</v>
      </c>
      <c r="P8" s="2">
        <v>45666</v>
      </c>
      <c r="Q8" t="s">
        <v>963</v>
      </c>
      <c r="R8" t="s">
        <v>964</v>
      </c>
      <c r="S8">
        <f>VALUE(MID(TablaFacturas[[#This Row],[id_factura]],5,4))</f>
        <v>5007</v>
      </c>
    </row>
    <row r="9" spans="1:19" x14ac:dyDescent="0.35">
      <c r="A9" t="s">
        <v>965</v>
      </c>
      <c r="B9" t="s">
        <v>961</v>
      </c>
      <c r="C9" s="2">
        <v>45406</v>
      </c>
      <c r="D9" t="s">
        <v>707</v>
      </c>
      <c r="E9" t="s">
        <v>51</v>
      </c>
      <c r="F9" t="s">
        <v>966</v>
      </c>
      <c r="G9" t="s">
        <v>939</v>
      </c>
      <c r="H9" s="14">
        <v>1015.62</v>
      </c>
      <c r="I9" s="14">
        <v>0</v>
      </c>
      <c r="J9" s="14">
        <v>1015.62</v>
      </c>
      <c r="K9" s="14">
        <v>213.28</v>
      </c>
      <c r="L9" s="14">
        <v>1228.9000000000001</v>
      </c>
      <c r="M9" t="s">
        <v>962</v>
      </c>
      <c r="N9" t="s">
        <v>941</v>
      </c>
      <c r="O9" s="2">
        <v>45466</v>
      </c>
      <c r="P9" s="2">
        <v>45433</v>
      </c>
      <c r="Q9" t="s">
        <v>967</v>
      </c>
      <c r="R9" t="s">
        <v>964</v>
      </c>
      <c r="S9">
        <f>VALUE(MID(TablaFacturas[[#This Row],[id_factura]],5,4))</f>
        <v>5008</v>
      </c>
    </row>
    <row r="10" spans="1:19" x14ac:dyDescent="0.35">
      <c r="A10" t="s">
        <v>968</v>
      </c>
      <c r="B10" t="s">
        <v>949</v>
      </c>
      <c r="C10" s="2">
        <v>45409</v>
      </c>
      <c r="D10" t="s">
        <v>255</v>
      </c>
      <c r="E10" t="s">
        <v>60</v>
      </c>
      <c r="F10" t="s">
        <v>969</v>
      </c>
      <c r="G10" t="s">
        <v>939</v>
      </c>
      <c r="H10" s="14">
        <v>372.57</v>
      </c>
      <c r="I10" s="14">
        <v>0</v>
      </c>
      <c r="J10" s="14">
        <v>372.57</v>
      </c>
      <c r="K10" s="14">
        <v>78.239999999999995</v>
      </c>
      <c r="L10" s="14">
        <v>450.81</v>
      </c>
      <c r="M10" t="s">
        <v>940</v>
      </c>
      <c r="N10" t="s">
        <v>941</v>
      </c>
      <c r="O10" s="2">
        <v>45409</v>
      </c>
      <c r="P10" s="2">
        <v>45409</v>
      </c>
      <c r="Q10" t="s">
        <v>970</v>
      </c>
      <c r="R10" t="s">
        <v>955</v>
      </c>
      <c r="S10">
        <f>VALUE(MID(TablaFacturas[[#This Row],[id_factura]],5,4))</f>
        <v>5009</v>
      </c>
    </row>
    <row r="11" spans="1:19" x14ac:dyDescent="0.35">
      <c r="A11" t="s">
        <v>971</v>
      </c>
      <c r="B11" t="s">
        <v>949</v>
      </c>
      <c r="C11" s="2">
        <v>45606</v>
      </c>
      <c r="D11" t="s">
        <v>660</v>
      </c>
      <c r="E11" t="s">
        <v>51</v>
      </c>
      <c r="F11" t="s">
        <v>938</v>
      </c>
      <c r="G11" t="s">
        <v>939</v>
      </c>
      <c r="H11" s="14">
        <v>1736.75</v>
      </c>
      <c r="I11" s="14">
        <v>0</v>
      </c>
      <c r="J11" s="14">
        <v>1736.75</v>
      </c>
      <c r="K11" s="14">
        <v>364.72</v>
      </c>
      <c r="L11" s="14">
        <v>2101.4699999999998</v>
      </c>
      <c r="M11" t="s">
        <v>940</v>
      </c>
      <c r="N11" t="s">
        <v>941</v>
      </c>
      <c r="O11" s="2">
        <v>45666</v>
      </c>
      <c r="P11" s="2">
        <v>45608</v>
      </c>
      <c r="Q11" t="s">
        <v>972</v>
      </c>
      <c r="R11" t="s">
        <v>959</v>
      </c>
      <c r="S11">
        <f>VALUE(MID(TablaFacturas[[#This Row],[id_factura]],5,4))</f>
        <v>5010</v>
      </c>
    </row>
    <row r="12" spans="1:19" x14ac:dyDescent="0.35">
      <c r="A12" t="s">
        <v>973</v>
      </c>
      <c r="B12" t="s">
        <v>937</v>
      </c>
      <c r="C12" s="2">
        <v>45636</v>
      </c>
      <c r="D12" t="s">
        <v>610</v>
      </c>
      <c r="E12" t="s">
        <v>51</v>
      </c>
      <c r="F12" t="s">
        <v>938</v>
      </c>
      <c r="G12" t="s">
        <v>939</v>
      </c>
      <c r="H12" s="14">
        <v>1814.65</v>
      </c>
      <c r="I12" s="14">
        <v>0</v>
      </c>
      <c r="J12" s="14">
        <v>1814.65</v>
      </c>
      <c r="K12" s="14">
        <v>381.08</v>
      </c>
      <c r="L12" s="14">
        <v>2195.73</v>
      </c>
      <c r="M12" t="s">
        <v>945</v>
      </c>
      <c r="N12" t="s">
        <v>941</v>
      </c>
      <c r="O12" s="2">
        <v>45651</v>
      </c>
      <c r="P12" s="2">
        <v>45642</v>
      </c>
      <c r="Q12" t="s">
        <v>974</v>
      </c>
      <c r="S12">
        <f>VALUE(MID(TablaFacturas[[#This Row],[id_factura]],5,4))</f>
        <v>5011</v>
      </c>
    </row>
    <row r="13" spans="1:19" x14ac:dyDescent="0.35">
      <c r="A13" t="s">
        <v>975</v>
      </c>
      <c r="B13" t="s">
        <v>961</v>
      </c>
      <c r="C13" s="2">
        <v>45549</v>
      </c>
      <c r="D13" t="s">
        <v>293</v>
      </c>
      <c r="E13" t="s">
        <v>31</v>
      </c>
      <c r="F13" t="s">
        <v>969</v>
      </c>
      <c r="G13" t="s">
        <v>939</v>
      </c>
      <c r="H13" s="14">
        <v>5945.92</v>
      </c>
      <c r="I13" s="14">
        <v>0</v>
      </c>
      <c r="J13" s="14">
        <v>5945.92</v>
      </c>
      <c r="K13" s="14">
        <v>1248.6400000000001</v>
      </c>
      <c r="L13" s="14">
        <v>7194.56</v>
      </c>
      <c r="M13" t="s">
        <v>962</v>
      </c>
      <c r="N13" t="s">
        <v>941</v>
      </c>
      <c r="O13" s="2">
        <v>45564</v>
      </c>
      <c r="P13" s="2">
        <v>45556</v>
      </c>
      <c r="Q13" t="s">
        <v>976</v>
      </c>
      <c r="R13" t="s">
        <v>959</v>
      </c>
      <c r="S13">
        <f>VALUE(MID(TablaFacturas[[#This Row],[id_factura]],5,4))</f>
        <v>5012</v>
      </c>
    </row>
    <row r="14" spans="1:19" x14ac:dyDescent="0.35">
      <c r="A14" t="s">
        <v>977</v>
      </c>
      <c r="B14" t="s">
        <v>949</v>
      </c>
      <c r="C14" s="2">
        <v>45432</v>
      </c>
      <c r="D14" t="s">
        <v>86</v>
      </c>
      <c r="E14" t="s">
        <v>42</v>
      </c>
      <c r="F14" t="s">
        <v>938</v>
      </c>
      <c r="G14" t="s">
        <v>939</v>
      </c>
      <c r="H14" s="14">
        <v>5377.05</v>
      </c>
      <c r="I14" s="14">
        <v>0</v>
      </c>
      <c r="J14" s="14">
        <v>5377.05</v>
      </c>
      <c r="K14" s="14">
        <v>1129.18</v>
      </c>
      <c r="L14" s="14">
        <v>6506.23</v>
      </c>
      <c r="M14" t="s">
        <v>957</v>
      </c>
      <c r="N14" t="s">
        <v>941</v>
      </c>
      <c r="O14" s="2">
        <v>45432</v>
      </c>
      <c r="P14" s="2">
        <v>45433</v>
      </c>
      <c r="Q14" t="s">
        <v>978</v>
      </c>
      <c r="R14" t="s">
        <v>955</v>
      </c>
      <c r="S14">
        <f>VALUE(MID(TablaFacturas[[#This Row],[id_factura]],5,4))</f>
        <v>5013</v>
      </c>
    </row>
    <row r="15" spans="1:19" x14ac:dyDescent="0.35">
      <c r="A15" t="s">
        <v>979</v>
      </c>
      <c r="B15" t="s">
        <v>937</v>
      </c>
      <c r="C15" s="2">
        <v>45487</v>
      </c>
      <c r="D15" t="s">
        <v>673</v>
      </c>
      <c r="E15" t="s">
        <v>42</v>
      </c>
      <c r="F15" t="s">
        <v>969</v>
      </c>
      <c r="G15" t="s">
        <v>939</v>
      </c>
      <c r="H15" s="14">
        <v>1670.51</v>
      </c>
      <c r="I15" s="14">
        <v>33.409999999999997</v>
      </c>
      <c r="J15" s="14">
        <v>1637.1</v>
      </c>
      <c r="K15" s="14">
        <v>343.79</v>
      </c>
      <c r="L15" s="14">
        <v>1980.89</v>
      </c>
      <c r="M15" t="s">
        <v>957</v>
      </c>
      <c r="N15" t="s">
        <v>941</v>
      </c>
      <c r="O15" s="2">
        <v>45517</v>
      </c>
      <c r="P15" s="2">
        <v>45499</v>
      </c>
      <c r="Q15" t="s">
        <v>980</v>
      </c>
      <c r="S15">
        <f>VALUE(MID(TablaFacturas[[#This Row],[id_factura]],5,4))</f>
        <v>5014</v>
      </c>
    </row>
    <row r="16" spans="1:19" x14ac:dyDescent="0.35">
      <c r="A16" t="s">
        <v>981</v>
      </c>
      <c r="B16" t="s">
        <v>937</v>
      </c>
      <c r="C16" s="2">
        <v>45534</v>
      </c>
      <c r="D16" t="s">
        <v>248</v>
      </c>
      <c r="E16" t="s">
        <v>31</v>
      </c>
      <c r="F16" t="s">
        <v>969</v>
      </c>
      <c r="G16" t="s">
        <v>939</v>
      </c>
      <c r="H16" s="14">
        <v>149.56</v>
      </c>
      <c r="I16" s="14">
        <v>0</v>
      </c>
      <c r="J16" s="14">
        <v>149.56</v>
      </c>
      <c r="K16" s="14">
        <v>31.41</v>
      </c>
      <c r="L16" s="14">
        <v>180.97</v>
      </c>
      <c r="M16" t="s">
        <v>940</v>
      </c>
      <c r="N16" t="s">
        <v>982</v>
      </c>
      <c r="O16" s="2">
        <v>45534</v>
      </c>
      <c r="P16" s="2"/>
      <c r="Q16" t="s">
        <v>983</v>
      </c>
      <c r="R16" t="s">
        <v>964</v>
      </c>
      <c r="S16">
        <f>VALUE(MID(TablaFacturas[[#This Row],[id_factura]],5,4))</f>
        <v>5015</v>
      </c>
    </row>
    <row r="17" spans="1:19" x14ac:dyDescent="0.35">
      <c r="A17" t="s">
        <v>984</v>
      </c>
      <c r="B17" t="s">
        <v>949</v>
      </c>
      <c r="C17" s="2">
        <v>45505</v>
      </c>
      <c r="D17" t="s">
        <v>498</v>
      </c>
      <c r="E17" t="s">
        <v>42</v>
      </c>
      <c r="F17" t="s">
        <v>938</v>
      </c>
      <c r="G17" t="s">
        <v>939</v>
      </c>
      <c r="H17" s="14">
        <v>462.91</v>
      </c>
      <c r="I17" s="14">
        <v>0</v>
      </c>
      <c r="J17" s="14">
        <v>462.91</v>
      </c>
      <c r="K17" s="14">
        <v>97.21</v>
      </c>
      <c r="L17" s="14">
        <v>560.12</v>
      </c>
      <c r="M17" t="s">
        <v>957</v>
      </c>
      <c r="N17" t="s">
        <v>941</v>
      </c>
      <c r="O17" s="2">
        <v>45520</v>
      </c>
      <c r="P17" s="2">
        <v>45515</v>
      </c>
      <c r="Q17" t="s">
        <v>985</v>
      </c>
      <c r="R17" t="s">
        <v>955</v>
      </c>
      <c r="S17">
        <f>VALUE(MID(TablaFacturas[[#This Row],[id_factura]],5,4))</f>
        <v>5016</v>
      </c>
    </row>
    <row r="18" spans="1:19" x14ac:dyDescent="0.35">
      <c r="A18" t="s">
        <v>986</v>
      </c>
      <c r="B18" t="s">
        <v>961</v>
      </c>
      <c r="C18" s="2">
        <v>45522</v>
      </c>
      <c r="D18" t="s">
        <v>720</v>
      </c>
      <c r="E18" t="s">
        <v>175</v>
      </c>
      <c r="F18" t="s">
        <v>966</v>
      </c>
      <c r="G18" t="s">
        <v>939</v>
      </c>
      <c r="H18" s="14">
        <v>2978.79</v>
      </c>
      <c r="I18" s="14">
        <v>0</v>
      </c>
      <c r="J18" s="14">
        <v>2978.79</v>
      </c>
      <c r="K18" s="14">
        <v>625.54999999999995</v>
      </c>
      <c r="L18" s="14">
        <v>3604.34</v>
      </c>
      <c r="M18" t="s">
        <v>940</v>
      </c>
      <c r="N18" t="s">
        <v>941</v>
      </c>
      <c r="O18" s="2">
        <v>45567</v>
      </c>
      <c r="P18" s="2">
        <v>45565</v>
      </c>
      <c r="Q18" t="s">
        <v>987</v>
      </c>
      <c r="R18" t="s">
        <v>964</v>
      </c>
      <c r="S18">
        <f>VALUE(MID(TablaFacturas[[#This Row],[id_factura]],5,4))</f>
        <v>5017</v>
      </c>
    </row>
    <row r="19" spans="1:19" x14ac:dyDescent="0.35">
      <c r="A19" t="s">
        <v>988</v>
      </c>
      <c r="B19" t="s">
        <v>937</v>
      </c>
      <c r="C19" s="2">
        <v>45312</v>
      </c>
      <c r="D19" t="s">
        <v>739</v>
      </c>
      <c r="E19" t="s">
        <v>51</v>
      </c>
      <c r="F19" t="s">
        <v>938</v>
      </c>
      <c r="G19" t="s">
        <v>939</v>
      </c>
      <c r="H19" s="14">
        <v>527.58000000000004</v>
      </c>
      <c r="I19" s="14">
        <v>21.1</v>
      </c>
      <c r="J19" s="14">
        <v>506.48</v>
      </c>
      <c r="K19" s="14">
        <v>106.36</v>
      </c>
      <c r="L19" s="14">
        <v>612.84</v>
      </c>
      <c r="M19" t="s">
        <v>940</v>
      </c>
      <c r="N19" t="s">
        <v>941</v>
      </c>
      <c r="O19" s="2">
        <v>45342</v>
      </c>
      <c r="P19" s="2">
        <v>45321</v>
      </c>
      <c r="Q19" t="s">
        <v>989</v>
      </c>
      <c r="S19">
        <f>VALUE(MID(TablaFacturas[[#This Row],[id_factura]],5,4))</f>
        <v>5018</v>
      </c>
    </row>
    <row r="20" spans="1:19" x14ac:dyDescent="0.35">
      <c r="A20" t="s">
        <v>990</v>
      </c>
      <c r="B20" t="s">
        <v>961</v>
      </c>
      <c r="C20" s="2">
        <v>45389</v>
      </c>
      <c r="D20" t="s">
        <v>634</v>
      </c>
      <c r="E20" t="s">
        <v>51</v>
      </c>
      <c r="F20" t="s">
        <v>944</v>
      </c>
      <c r="G20" t="s">
        <v>939</v>
      </c>
      <c r="H20" s="14">
        <v>53.19</v>
      </c>
      <c r="I20" s="14">
        <v>0</v>
      </c>
      <c r="J20" s="14">
        <v>53.19</v>
      </c>
      <c r="K20" s="14">
        <v>11.17</v>
      </c>
      <c r="L20" s="14">
        <v>64.36</v>
      </c>
      <c r="M20" t="s">
        <v>940</v>
      </c>
      <c r="N20" t="s">
        <v>982</v>
      </c>
      <c r="O20" s="2">
        <v>45404</v>
      </c>
      <c r="P20" s="2"/>
      <c r="Q20" t="s">
        <v>991</v>
      </c>
      <c r="R20" t="s">
        <v>959</v>
      </c>
      <c r="S20">
        <f>VALUE(MID(TablaFacturas[[#This Row],[id_factura]],5,4))</f>
        <v>5019</v>
      </c>
    </row>
    <row r="21" spans="1:19" x14ac:dyDescent="0.35">
      <c r="A21" t="s">
        <v>992</v>
      </c>
      <c r="B21" t="s">
        <v>961</v>
      </c>
      <c r="C21" s="2">
        <v>45574</v>
      </c>
      <c r="D21" t="s">
        <v>319</v>
      </c>
      <c r="E21" t="s">
        <v>175</v>
      </c>
      <c r="F21" t="s">
        <v>944</v>
      </c>
      <c r="G21" t="s">
        <v>939</v>
      </c>
      <c r="H21" s="14">
        <v>794.81</v>
      </c>
      <c r="I21" s="14">
        <v>31.79</v>
      </c>
      <c r="J21" s="14">
        <v>763.02</v>
      </c>
      <c r="K21" s="14">
        <v>160.22999999999999</v>
      </c>
      <c r="L21" s="14">
        <v>923.25</v>
      </c>
      <c r="M21" t="s">
        <v>957</v>
      </c>
      <c r="N21" t="s">
        <v>941</v>
      </c>
      <c r="O21" s="2">
        <v>45604</v>
      </c>
      <c r="P21" s="2">
        <v>45583</v>
      </c>
      <c r="Q21" t="s">
        <v>993</v>
      </c>
      <c r="R21" t="s">
        <v>994</v>
      </c>
      <c r="S21">
        <f>VALUE(MID(TablaFacturas[[#This Row],[id_factura]],5,4))</f>
        <v>5020</v>
      </c>
    </row>
    <row r="22" spans="1:19" x14ac:dyDescent="0.35">
      <c r="A22" t="s">
        <v>995</v>
      </c>
      <c r="B22" t="s">
        <v>949</v>
      </c>
      <c r="C22" s="2">
        <v>45554</v>
      </c>
      <c r="D22" t="s">
        <v>745</v>
      </c>
      <c r="E22" t="s">
        <v>60</v>
      </c>
      <c r="F22" t="s">
        <v>944</v>
      </c>
      <c r="G22" t="s">
        <v>939</v>
      </c>
      <c r="H22" s="14">
        <v>3627.58</v>
      </c>
      <c r="I22" s="14">
        <v>0</v>
      </c>
      <c r="J22" s="14">
        <v>3627.58</v>
      </c>
      <c r="K22" s="14">
        <v>761.79</v>
      </c>
      <c r="L22" s="14">
        <v>4389.37</v>
      </c>
      <c r="M22" t="s">
        <v>945</v>
      </c>
      <c r="N22" t="s">
        <v>982</v>
      </c>
      <c r="O22" s="2">
        <v>45599</v>
      </c>
      <c r="P22" s="2"/>
      <c r="Q22" t="s">
        <v>996</v>
      </c>
      <c r="R22" t="s">
        <v>994</v>
      </c>
      <c r="S22">
        <f>VALUE(MID(TablaFacturas[[#This Row],[id_factura]],5,4))</f>
        <v>5021</v>
      </c>
    </row>
    <row r="23" spans="1:19" x14ac:dyDescent="0.35">
      <c r="A23" t="s">
        <v>997</v>
      </c>
      <c r="B23" t="s">
        <v>961</v>
      </c>
      <c r="C23" s="2">
        <v>45481</v>
      </c>
      <c r="D23" t="s">
        <v>312</v>
      </c>
      <c r="E23" t="s">
        <v>60</v>
      </c>
      <c r="F23" t="s">
        <v>966</v>
      </c>
      <c r="G23" t="s">
        <v>939</v>
      </c>
      <c r="H23" s="14">
        <v>1877.99</v>
      </c>
      <c r="I23" s="14">
        <v>75.12</v>
      </c>
      <c r="J23" s="14">
        <v>1802.87</v>
      </c>
      <c r="K23" s="14">
        <v>378.6</v>
      </c>
      <c r="L23" s="14">
        <v>2181.4699999999998</v>
      </c>
      <c r="M23" t="s">
        <v>940</v>
      </c>
      <c r="N23" t="s">
        <v>982</v>
      </c>
      <c r="O23" s="2">
        <v>45481</v>
      </c>
      <c r="P23" s="2"/>
      <c r="Q23" t="s">
        <v>998</v>
      </c>
      <c r="R23" t="s">
        <v>994</v>
      </c>
      <c r="S23">
        <f>VALUE(MID(TablaFacturas[[#This Row],[id_factura]],5,4))</f>
        <v>5022</v>
      </c>
    </row>
    <row r="24" spans="1:19" x14ac:dyDescent="0.35">
      <c r="A24" t="s">
        <v>999</v>
      </c>
      <c r="B24" t="s">
        <v>937</v>
      </c>
      <c r="C24" s="2">
        <v>45591</v>
      </c>
      <c r="D24" t="s">
        <v>515</v>
      </c>
      <c r="E24" t="s">
        <v>85</v>
      </c>
      <c r="F24" t="s">
        <v>944</v>
      </c>
      <c r="G24" t="s">
        <v>939</v>
      </c>
      <c r="H24" s="14">
        <v>1932.61</v>
      </c>
      <c r="I24" s="14">
        <v>0</v>
      </c>
      <c r="J24" s="14">
        <v>1932.61</v>
      </c>
      <c r="K24" s="14">
        <v>405.85</v>
      </c>
      <c r="L24" s="14">
        <v>2338.46</v>
      </c>
      <c r="M24" t="s">
        <v>962</v>
      </c>
      <c r="N24" t="s">
        <v>941</v>
      </c>
      <c r="O24" s="2">
        <v>45621</v>
      </c>
      <c r="P24" s="2">
        <v>45598</v>
      </c>
      <c r="Q24" t="s">
        <v>1000</v>
      </c>
      <c r="R24" t="s">
        <v>959</v>
      </c>
      <c r="S24">
        <f>VALUE(MID(TablaFacturas[[#This Row],[id_factura]],5,4))</f>
        <v>5023</v>
      </c>
    </row>
    <row r="25" spans="1:19" x14ac:dyDescent="0.35">
      <c r="A25" t="s">
        <v>1001</v>
      </c>
      <c r="B25" t="s">
        <v>937</v>
      </c>
      <c r="C25" s="2">
        <v>45417</v>
      </c>
      <c r="D25" t="s">
        <v>449</v>
      </c>
      <c r="E25" t="s">
        <v>42</v>
      </c>
      <c r="F25" t="s">
        <v>969</v>
      </c>
      <c r="G25" t="s">
        <v>939</v>
      </c>
      <c r="H25" s="14">
        <v>2983.82</v>
      </c>
      <c r="I25" s="14">
        <v>0</v>
      </c>
      <c r="J25" s="14">
        <v>2983.82</v>
      </c>
      <c r="K25" s="14">
        <v>626.6</v>
      </c>
      <c r="L25" s="14">
        <v>3610.42</v>
      </c>
      <c r="M25" t="s">
        <v>962</v>
      </c>
      <c r="N25" t="s">
        <v>982</v>
      </c>
      <c r="O25" s="2">
        <v>45462</v>
      </c>
      <c r="P25" s="2"/>
      <c r="Q25" t="s">
        <v>1002</v>
      </c>
      <c r="R25" t="s">
        <v>955</v>
      </c>
      <c r="S25">
        <f>VALUE(MID(TablaFacturas[[#This Row],[id_factura]],5,4))</f>
        <v>5024</v>
      </c>
    </row>
    <row r="26" spans="1:19" x14ac:dyDescent="0.35">
      <c r="A26" t="s">
        <v>1003</v>
      </c>
      <c r="B26" t="s">
        <v>937</v>
      </c>
      <c r="C26" s="2">
        <v>45543</v>
      </c>
      <c r="D26" t="s">
        <v>416</v>
      </c>
      <c r="E26" t="s">
        <v>31</v>
      </c>
      <c r="F26" t="s">
        <v>969</v>
      </c>
      <c r="G26" t="s">
        <v>939</v>
      </c>
      <c r="H26" s="14">
        <v>312.64999999999998</v>
      </c>
      <c r="I26" s="14">
        <v>0</v>
      </c>
      <c r="J26" s="14">
        <v>312.64999999999998</v>
      </c>
      <c r="K26" s="14">
        <v>65.66</v>
      </c>
      <c r="L26" s="14">
        <v>378.31</v>
      </c>
      <c r="M26" t="s">
        <v>940</v>
      </c>
      <c r="N26" t="s">
        <v>941</v>
      </c>
      <c r="O26" s="2">
        <v>45603</v>
      </c>
      <c r="P26" s="2">
        <v>45574</v>
      </c>
      <c r="Q26" t="s">
        <v>1004</v>
      </c>
      <c r="S26">
        <f>VALUE(MID(TablaFacturas[[#This Row],[id_factura]],5,4))</f>
        <v>5025</v>
      </c>
    </row>
    <row r="27" spans="1:19" x14ac:dyDescent="0.35">
      <c r="A27" t="s">
        <v>1005</v>
      </c>
      <c r="B27" t="s">
        <v>937</v>
      </c>
      <c r="C27" s="2">
        <v>45620</v>
      </c>
      <c r="D27" t="s">
        <v>86</v>
      </c>
      <c r="E27" t="s">
        <v>42</v>
      </c>
      <c r="F27" t="s">
        <v>966</v>
      </c>
      <c r="G27" t="s">
        <v>939</v>
      </c>
      <c r="H27" s="14">
        <v>2838.8</v>
      </c>
      <c r="I27" s="14">
        <v>0</v>
      </c>
      <c r="J27" s="14">
        <v>2838.8</v>
      </c>
      <c r="K27" s="14">
        <v>596.15</v>
      </c>
      <c r="L27" s="14">
        <v>3434.95</v>
      </c>
      <c r="M27" t="s">
        <v>945</v>
      </c>
      <c r="N27" t="s">
        <v>1006</v>
      </c>
      <c r="O27" s="2">
        <v>45620</v>
      </c>
      <c r="P27" s="2"/>
      <c r="Q27" t="s">
        <v>1007</v>
      </c>
      <c r="S27">
        <f>VALUE(MID(TablaFacturas[[#This Row],[id_factura]],5,4))</f>
        <v>5026</v>
      </c>
    </row>
    <row r="28" spans="1:19" x14ac:dyDescent="0.35">
      <c r="A28" t="s">
        <v>1008</v>
      </c>
      <c r="B28" t="s">
        <v>949</v>
      </c>
      <c r="C28" s="2">
        <v>45362</v>
      </c>
      <c r="D28" t="s">
        <v>713</v>
      </c>
      <c r="E28" t="s">
        <v>85</v>
      </c>
      <c r="F28" t="s">
        <v>938</v>
      </c>
      <c r="G28" t="s">
        <v>939</v>
      </c>
      <c r="H28" s="14">
        <v>3289.07</v>
      </c>
      <c r="I28" s="14">
        <v>65.78</v>
      </c>
      <c r="J28" s="14">
        <v>3223.29</v>
      </c>
      <c r="K28" s="14">
        <v>676.89</v>
      </c>
      <c r="L28" s="14">
        <v>3900.18</v>
      </c>
      <c r="M28" t="s">
        <v>945</v>
      </c>
      <c r="N28" t="s">
        <v>982</v>
      </c>
      <c r="O28" s="2">
        <v>45362</v>
      </c>
      <c r="P28" s="2"/>
      <c r="Q28" t="s">
        <v>1009</v>
      </c>
      <c r="S28">
        <f>VALUE(MID(TablaFacturas[[#This Row],[id_factura]],5,4))</f>
        <v>5027</v>
      </c>
    </row>
    <row r="29" spans="1:19" x14ac:dyDescent="0.35">
      <c r="A29" t="s">
        <v>1010</v>
      </c>
      <c r="B29" t="s">
        <v>937</v>
      </c>
      <c r="C29" s="2">
        <v>45525</v>
      </c>
      <c r="D29" t="s">
        <v>357</v>
      </c>
      <c r="E29" t="s">
        <v>51</v>
      </c>
      <c r="F29" t="s">
        <v>944</v>
      </c>
      <c r="G29" t="s">
        <v>939</v>
      </c>
      <c r="H29" s="14">
        <v>1751.05</v>
      </c>
      <c r="I29" s="14">
        <v>0</v>
      </c>
      <c r="J29" s="14">
        <v>1751.05</v>
      </c>
      <c r="K29" s="14">
        <v>367.72</v>
      </c>
      <c r="L29" s="14">
        <v>2118.77</v>
      </c>
      <c r="M29" t="s">
        <v>957</v>
      </c>
      <c r="N29" t="s">
        <v>941</v>
      </c>
      <c r="O29" s="2">
        <v>45585</v>
      </c>
      <c r="P29" s="2">
        <v>45560</v>
      </c>
      <c r="Q29" t="s">
        <v>1011</v>
      </c>
      <c r="R29" t="s">
        <v>959</v>
      </c>
      <c r="S29">
        <f>VALUE(MID(TablaFacturas[[#This Row],[id_factura]],5,4))</f>
        <v>5028</v>
      </c>
    </row>
    <row r="30" spans="1:19" x14ac:dyDescent="0.35">
      <c r="A30" t="s">
        <v>1012</v>
      </c>
      <c r="B30" t="s">
        <v>961</v>
      </c>
      <c r="C30" s="2">
        <v>45300</v>
      </c>
      <c r="D30" t="s">
        <v>472</v>
      </c>
      <c r="E30" t="s">
        <v>85</v>
      </c>
      <c r="F30" t="s">
        <v>969</v>
      </c>
      <c r="G30" t="s">
        <v>939</v>
      </c>
      <c r="H30" s="14">
        <v>6349.34</v>
      </c>
      <c r="I30" s="14">
        <v>0</v>
      </c>
      <c r="J30" s="14">
        <v>6349.34</v>
      </c>
      <c r="K30" s="14">
        <v>1333.36</v>
      </c>
      <c r="L30" s="14">
        <v>7682.7</v>
      </c>
      <c r="M30" t="s">
        <v>962</v>
      </c>
      <c r="N30" t="s">
        <v>941</v>
      </c>
      <c r="O30" s="2">
        <v>45345</v>
      </c>
      <c r="P30" s="2">
        <v>45311</v>
      </c>
      <c r="Q30" t="s">
        <v>1013</v>
      </c>
      <c r="S30">
        <f>VALUE(MID(TablaFacturas[[#This Row],[id_factura]],5,4))</f>
        <v>5029</v>
      </c>
    </row>
    <row r="31" spans="1:19" x14ac:dyDescent="0.35">
      <c r="A31" t="s">
        <v>1014</v>
      </c>
      <c r="B31" t="s">
        <v>961</v>
      </c>
      <c r="C31" s="2">
        <v>45560</v>
      </c>
      <c r="D31" t="s">
        <v>176</v>
      </c>
      <c r="E31" t="s">
        <v>31</v>
      </c>
      <c r="F31" t="s">
        <v>938</v>
      </c>
      <c r="G31" t="s">
        <v>939</v>
      </c>
      <c r="H31" s="14">
        <v>116.01</v>
      </c>
      <c r="I31" s="14">
        <v>2.3199999999999998</v>
      </c>
      <c r="J31" s="14">
        <v>113.69</v>
      </c>
      <c r="K31" s="14">
        <v>23.87</v>
      </c>
      <c r="L31" s="14">
        <v>137.56</v>
      </c>
      <c r="M31" t="s">
        <v>962</v>
      </c>
      <c r="N31" t="s">
        <v>982</v>
      </c>
      <c r="O31" s="2">
        <v>45590</v>
      </c>
      <c r="P31" s="2"/>
      <c r="Q31" t="s">
        <v>1015</v>
      </c>
      <c r="R31" t="s">
        <v>959</v>
      </c>
      <c r="S31">
        <f>VALUE(MID(TablaFacturas[[#This Row],[id_factura]],5,4))</f>
        <v>5030</v>
      </c>
    </row>
    <row r="32" spans="1:19" x14ac:dyDescent="0.35">
      <c r="A32" t="s">
        <v>1016</v>
      </c>
      <c r="B32" t="s">
        <v>961</v>
      </c>
      <c r="C32" s="2">
        <v>45483</v>
      </c>
      <c r="D32" t="s">
        <v>381</v>
      </c>
      <c r="E32" t="s">
        <v>60</v>
      </c>
      <c r="F32" t="s">
        <v>938</v>
      </c>
      <c r="G32" t="s">
        <v>939</v>
      </c>
      <c r="H32" s="14">
        <v>2799.39</v>
      </c>
      <c r="I32" s="14">
        <v>111.98</v>
      </c>
      <c r="J32" s="14">
        <v>2687.41</v>
      </c>
      <c r="K32" s="14">
        <v>564.36</v>
      </c>
      <c r="L32" s="14">
        <v>3251.77</v>
      </c>
      <c r="M32" t="s">
        <v>940</v>
      </c>
      <c r="N32" t="s">
        <v>941</v>
      </c>
      <c r="O32" s="2">
        <v>45483</v>
      </c>
      <c r="P32" s="2">
        <v>45483</v>
      </c>
      <c r="Q32" t="s">
        <v>1017</v>
      </c>
      <c r="S32">
        <f>VALUE(MID(TablaFacturas[[#This Row],[id_factura]],5,4))</f>
        <v>5031</v>
      </c>
    </row>
    <row r="33" spans="1:19" x14ac:dyDescent="0.35">
      <c r="A33" t="s">
        <v>1018</v>
      </c>
      <c r="B33" t="s">
        <v>949</v>
      </c>
      <c r="C33" s="2">
        <v>45486</v>
      </c>
      <c r="D33" t="s">
        <v>362</v>
      </c>
      <c r="E33" t="s">
        <v>42</v>
      </c>
      <c r="F33" t="s">
        <v>944</v>
      </c>
      <c r="G33" t="s">
        <v>939</v>
      </c>
      <c r="H33" s="14">
        <v>3944.32</v>
      </c>
      <c r="I33" s="14">
        <v>0</v>
      </c>
      <c r="J33" s="14">
        <v>3944.32</v>
      </c>
      <c r="K33" s="14">
        <v>828.31</v>
      </c>
      <c r="L33" s="14">
        <v>4772.63</v>
      </c>
      <c r="M33" t="s">
        <v>945</v>
      </c>
      <c r="N33" t="s">
        <v>982</v>
      </c>
      <c r="O33" s="2">
        <v>45501</v>
      </c>
      <c r="P33" s="2"/>
      <c r="Q33" t="s">
        <v>1019</v>
      </c>
      <c r="S33">
        <f>VALUE(MID(TablaFacturas[[#This Row],[id_factura]],5,4))</f>
        <v>5032</v>
      </c>
    </row>
    <row r="34" spans="1:19" x14ac:dyDescent="0.35">
      <c r="A34" t="s">
        <v>1020</v>
      </c>
      <c r="B34" t="s">
        <v>949</v>
      </c>
      <c r="C34" s="2">
        <v>45514</v>
      </c>
      <c r="D34" t="s">
        <v>564</v>
      </c>
      <c r="E34" t="s">
        <v>175</v>
      </c>
      <c r="F34" t="s">
        <v>966</v>
      </c>
      <c r="G34" t="s">
        <v>939</v>
      </c>
      <c r="H34" s="14">
        <v>2922.28</v>
      </c>
      <c r="I34" s="14">
        <v>0</v>
      </c>
      <c r="J34" s="14">
        <v>2922.28</v>
      </c>
      <c r="K34" s="14">
        <v>613.67999999999995</v>
      </c>
      <c r="L34" s="14">
        <v>3535.96</v>
      </c>
      <c r="M34" t="s">
        <v>945</v>
      </c>
      <c r="N34" t="s">
        <v>941</v>
      </c>
      <c r="O34" s="2">
        <v>45574</v>
      </c>
      <c r="P34" s="2">
        <v>45544</v>
      </c>
      <c r="Q34" t="s">
        <v>1021</v>
      </c>
      <c r="R34" t="s">
        <v>994</v>
      </c>
      <c r="S34">
        <f>VALUE(MID(TablaFacturas[[#This Row],[id_factura]],5,4))</f>
        <v>5033</v>
      </c>
    </row>
    <row r="35" spans="1:19" x14ac:dyDescent="0.35">
      <c r="A35" t="s">
        <v>1022</v>
      </c>
      <c r="B35" t="s">
        <v>961</v>
      </c>
      <c r="C35" s="2">
        <v>45330</v>
      </c>
      <c r="D35" t="s">
        <v>593</v>
      </c>
      <c r="E35" t="s">
        <v>175</v>
      </c>
      <c r="F35" t="s">
        <v>966</v>
      </c>
      <c r="G35" t="s">
        <v>939</v>
      </c>
      <c r="H35" s="14">
        <v>169.88</v>
      </c>
      <c r="I35" s="14">
        <v>0</v>
      </c>
      <c r="J35" s="14">
        <v>169.88</v>
      </c>
      <c r="K35" s="14">
        <v>35.67</v>
      </c>
      <c r="L35" s="14">
        <v>205.55</v>
      </c>
      <c r="M35" t="s">
        <v>940</v>
      </c>
      <c r="N35" t="s">
        <v>946</v>
      </c>
      <c r="O35" s="2">
        <v>45360</v>
      </c>
      <c r="P35" s="2"/>
      <c r="Q35" t="s">
        <v>1023</v>
      </c>
      <c r="S35">
        <f>VALUE(MID(TablaFacturas[[#This Row],[id_factura]],5,4))</f>
        <v>5034</v>
      </c>
    </row>
    <row r="36" spans="1:19" x14ac:dyDescent="0.35">
      <c r="A36" t="s">
        <v>1024</v>
      </c>
      <c r="B36" t="s">
        <v>961</v>
      </c>
      <c r="C36" s="2">
        <v>45592</v>
      </c>
      <c r="D36" t="s">
        <v>167</v>
      </c>
      <c r="E36" t="s">
        <v>85</v>
      </c>
      <c r="F36" t="s">
        <v>944</v>
      </c>
      <c r="G36" t="s">
        <v>939</v>
      </c>
      <c r="H36" s="14">
        <v>2466.25</v>
      </c>
      <c r="I36" s="14">
        <v>49.33</v>
      </c>
      <c r="J36" s="14">
        <v>2416.92</v>
      </c>
      <c r="K36" s="14">
        <v>507.55</v>
      </c>
      <c r="L36" s="14">
        <v>2924.47</v>
      </c>
      <c r="M36" t="s">
        <v>945</v>
      </c>
      <c r="N36" t="s">
        <v>941</v>
      </c>
      <c r="O36" s="2">
        <v>45652</v>
      </c>
      <c r="P36" s="2">
        <v>45607</v>
      </c>
      <c r="Q36" t="s">
        <v>1025</v>
      </c>
      <c r="R36" t="s">
        <v>964</v>
      </c>
      <c r="S36">
        <f>VALUE(MID(TablaFacturas[[#This Row],[id_factura]],5,4))</f>
        <v>5035</v>
      </c>
    </row>
    <row r="37" spans="1:19" x14ac:dyDescent="0.35">
      <c r="A37" t="s">
        <v>1026</v>
      </c>
      <c r="B37" t="s">
        <v>949</v>
      </c>
      <c r="C37" s="2">
        <v>45638</v>
      </c>
      <c r="D37" t="s">
        <v>755</v>
      </c>
      <c r="E37" t="s">
        <v>42</v>
      </c>
      <c r="F37" t="s">
        <v>969</v>
      </c>
      <c r="G37" t="s">
        <v>939</v>
      </c>
      <c r="H37" s="14">
        <v>946.76</v>
      </c>
      <c r="I37" s="14">
        <v>0</v>
      </c>
      <c r="J37" s="14">
        <v>946.76</v>
      </c>
      <c r="K37" s="14">
        <v>198.82</v>
      </c>
      <c r="L37" s="14">
        <v>1145.58</v>
      </c>
      <c r="M37" t="s">
        <v>957</v>
      </c>
      <c r="N37" t="s">
        <v>982</v>
      </c>
      <c r="O37" s="2">
        <v>45653</v>
      </c>
      <c r="P37" s="2"/>
      <c r="Q37" t="s">
        <v>1027</v>
      </c>
      <c r="R37" t="s">
        <v>955</v>
      </c>
      <c r="S37">
        <f>VALUE(MID(TablaFacturas[[#This Row],[id_factura]],5,4))</f>
        <v>5036</v>
      </c>
    </row>
    <row r="38" spans="1:19" x14ac:dyDescent="0.35">
      <c r="A38" t="s">
        <v>1028</v>
      </c>
      <c r="B38" t="s">
        <v>937</v>
      </c>
      <c r="C38" s="2">
        <v>45332</v>
      </c>
      <c r="D38" t="s">
        <v>454</v>
      </c>
      <c r="E38" t="s">
        <v>85</v>
      </c>
      <c r="F38" t="s">
        <v>969</v>
      </c>
      <c r="G38" t="s">
        <v>939</v>
      </c>
      <c r="H38" s="14">
        <v>4254.3999999999996</v>
      </c>
      <c r="I38" s="14">
        <v>0</v>
      </c>
      <c r="J38" s="14">
        <v>4254.3999999999996</v>
      </c>
      <c r="K38" s="14">
        <v>893.42</v>
      </c>
      <c r="L38" s="14">
        <v>5147.82</v>
      </c>
      <c r="M38" t="s">
        <v>945</v>
      </c>
      <c r="N38" t="s">
        <v>941</v>
      </c>
      <c r="O38" s="2">
        <v>45347</v>
      </c>
      <c r="P38" s="2">
        <v>45334</v>
      </c>
      <c r="Q38" t="s">
        <v>1029</v>
      </c>
      <c r="R38" t="s">
        <v>994</v>
      </c>
      <c r="S38">
        <f>VALUE(MID(TablaFacturas[[#This Row],[id_factura]],5,4))</f>
        <v>5037</v>
      </c>
    </row>
    <row r="39" spans="1:19" x14ac:dyDescent="0.35">
      <c r="A39" t="s">
        <v>1030</v>
      </c>
      <c r="B39" t="s">
        <v>937</v>
      </c>
      <c r="C39" s="2">
        <v>45606</v>
      </c>
      <c r="D39" t="s">
        <v>528</v>
      </c>
      <c r="E39" t="s">
        <v>60</v>
      </c>
      <c r="F39" t="s">
        <v>969</v>
      </c>
      <c r="G39" t="s">
        <v>939</v>
      </c>
      <c r="H39" s="14">
        <v>4190.1400000000003</v>
      </c>
      <c r="I39" s="14">
        <v>83.8</v>
      </c>
      <c r="J39" s="14">
        <v>4106.34</v>
      </c>
      <c r="K39" s="14">
        <v>862.33</v>
      </c>
      <c r="L39" s="14">
        <v>4968.67</v>
      </c>
      <c r="M39" t="s">
        <v>945</v>
      </c>
      <c r="N39" t="s">
        <v>982</v>
      </c>
      <c r="O39" s="2">
        <v>45651</v>
      </c>
      <c r="P39" s="2"/>
      <c r="Q39" t="s">
        <v>1031</v>
      </c>
      <c r="R39" t="s">
        <v>959</v>
      </c>
      <c r="S39">
        <f>VALUE(MID(TablaFacturas[[#This Row],[id_factura]],5,4))</f>
        <v>5038</v>
      </c>
    </row>
    <row r="40" spans="1:19" x14ac:dyDescent="0.35">
      <c r="A40" t="s">
        <v>1032</v>
      </c>
      <c r="B40" t="s">
        <v>961</v>
      </c>
      <c r="C40" s="2">
        <v>45474</v>
      </c>
      <c r="D40" t="s">
        <v>491</v>
      </c>
      <c r="E40" t="s">
        <v>60</v>
      </c>
      <c r="F40" t="s">
        <v>944</v>
      </c>
      <c r="G40" t="s">
        <v>939</v>
      </c>
      <c r="H40" s="14">
        <v>1604.31</v>
      </c>
      <c r="I40" s="14">
        <v>0</v>
      </c>
      <c r="J40" s="14">
        <v>1604.31</v>
      </c>
      <c r="K40" s="14">
        <v>336.91</v>
      </c>
      <c r="L40" s="14">
        <v>1941.22</v>
      </c>
      <c r="M40" t="s">
        <v>940</v>
      </c>
      <c r="N40" t="s">
        <v>982</v>
      </c>
      <c r="O40" s="2">
        <v>45519</v>
      </c>
      <c r="P40" s="2"/>
      <c r="Q40" t="s">
        <v>1033</v>
      </c>
      <c r="S40">
        <f>VALUE(MID(TablaFacturas[[#This Row],[id_factura]],5,4))</f>
        <v>5039</v>
      </c>
    </row>
    <row r="41" spans="1:19" x14ac:dyDescent="0.35">
      <c r="A41" t="s">
        <v>1034</v>
      </c>
      <c r="B41" t="s">
        <v>937</v>
      </c>
      <c r="C41" s="2">
        <v>45443</v>
      </c>
      <c r="D41" t="s">
        <v>682</v>
      </c>
      <c r="E41" t="s">
        <v>31</v>
      </c>
      <c r="F41" t="s">
        <v>966</v>
      </c>
      <c r="G41" t="s">
        <v>939</v>
      </c>
      <c r="H41" s="14">
        <v>2218.19</v>
      </c>
      <c r="I41" s="14">
        <v>0</v>
      </c>
      <c r="J41" s="14">
        <v>2218.19</v>
      </c>
      <c r="K41" s="14">
        <v>465.82</v>
      </c>
      <c r="L41" s="14">
        <v>2684.01</v>
      </c>
      <c r="M41" t="s">
        <v>945</v>
      </c>
      <c r="N41" t="s">
        <v>941</v>
      </c>
      <c r="O41" s="2">
        <v>45488</v>
      </c>
      <c r="P41" s="2">
        <v>45488</v>
      </c>
      <c r="Q41" t="s">
        <v>1035</v>
      </c>
      <c r="R41" t="s">
        <v>955</v>
      </c>
      <c r="S41">
        <f>VALUE(MID(TablaFacturas[[#This Row],[id_factura]],5,4))</f>
        <v>5040</v>
      </c>
    </row>
    <row r="42" spans="1:19" x14ac:dyDescent="0.35">
      <c r="A42" t="s">
        <v>1036</v>
      </c>
      <c r="B42" t="s">
        <v>961</v>
      </c>
      <c r="C42" s="2">
        <v>45491</v>
      </c>
      <c r="D42" t="s">
        <v>312</v>
      </c>
      <c r="E42" t="s">
        <v>175</v>
      </c>
      <c r="F42" t="s">
        <v>966</v>
      </c>
      <c r="G42" t="s">
        <v>939</v>
      </c>
      <c r="H42" s="14">
        <v>392.08</v>
      </c>
      <c r="I42" s="14">
        <v>0</v>
      </c>
      <c r="J42" s="14">
        <v>392.08</v>
      </c>
      <c r="K42" s="14">
        <v>82.34</v>
      </c>
      <c r="L42" s="14">
        <v>474.42</v>
      </c>
      <c r="M42" t="s">
        <v>945</v>
      </c>
      <c r="N42" t="s">
        <v>941</v>
      </c>
      <c r="O42" s="2">
        <v>45521</v>
      </c>
      <c r="P42" s="2">
        <v>45505</v>
      </c>
      <c r="Q42" t="s">
        <v>1037</v>
      </c>
      <c r="R42" t="s">
        <v>994</v>
      </c>
      <c r="S42">
        <f>VALUE(MID(TablaFacturas[[#This Row],[id_factura]],5,4))</f>
        <v>5041</v>
      </c>
    </row>
    <row r="43" spans="1:19" x14ac:dyDescent="0.35">
      <c r="A43" t="s">
        <v>1038</v>
      </c>
      <c r="B43" t="s">
        <v>949</v>
      </c>
      <c r="C43" s="2">
        <v>45344</v>
      </c>
      <c r="D43" t="s">
        <v>152</v>
      </c>
      <c r="E43" t="s">
        <v>51</v>
      </c>
      <c r="F43" t="s">
        <v>938</v>
      </c>
      <c r="G43" t="s">
        <v>939</v>
      </c>
      <c r="H43" s="14">
        <v>184.32</v>
      </c>
      <c r="I43" s="14">
        <v>0</v>
      </c>
      <c r="J43" s="14">
        <v>184.32</v>
      </c>
      <c r="K43" s="14">
        <v>38.71</v>
      </c>
      <c r="L43" s="14">
        <v>223.03</v>
      </c>
      <c r="M43" t="s">
        <v>957</v>
      </c>
      <c r="N43" t="s">
        <v>941</v>
      </c>
      <c r="O43" s="2">
        <v>45404</v>
      </c>
      <c r="P43" s="2">
        <v>45376</v>
      </c>
      <c r="Q43" t="s">
        <v>1039</v>
      </c>
      <c r="R43" t="s">
        <v>959</v>
      </c>
      <c r="S43">
        <f>VALUE(MID(TablaFacturas[[#This Row],[id_factura]],5,4))</f>
        <v>5042</v>
      </c>
    </row>
    <row r="44" spans="1:19" x14ac:dyDescent="0.35">
      <c r="A44" t="s">
        <v>1040</v>
      </c>
      <c r="B44" t="s">
        <v>961</v>
      </c>
      <c r="C44" s="2">
        <v>45305</v>
      </c>
      <c r="D44" t="s">
        <v>113</v>
      </c>
      <c r="E44" t="s">
        <v>175</v>
      </c>
      <c r="F44" t="s">
        <v>966</v>
      </c>
      <c r="G44" t="s">
        <v>939</v>
      </c>
      <c r="H44" s="14">
        <v>3634.08</v>
      </c>
      <c r="I44" s="14">
        <v>72.680000000000007</v>
      </c>
      <c r="J44" s="14">
        <v>3561.4</v>
      </c>
      <c r="K44" s="14">
        <v>747.89</v>
      </c>
      <c r="L44" s="14">
        <v>4309.29</v>
      </c>
      <c r="M44" t="s">
        <v>962</v>
      </c>
      <c r="N44" t="s">
        <v>946</v>
      </c>
      <c r="O44" s="2">
        <v>45305</v>
      </c>
      <c r="P44" s="2"/>
      <c r="Q44" t="s">
        <v>1041</v>
      </c>
      <c r="R44" t="s">
        <v>994</v>
      </c>
      <c r="S44">
        <f>VALUE(MID(TablaFacturas[[#This Row],[id_factura]],5,4))</f>
        <v>5043</v>
      </c>
    </row>
    <row r="45" spans="1:19" x14ac:dyDescent="0.35">
      <c r="A45" t="s">
        <v>1042</v>
      </c>
      <c r="B45" t="s">
        <v>949</v>
      </c>
      <c r="C45" s="2">
        <v>45490</v>
      </c>
      <c r="D45" t="s">
        <v>666</v>
      </c>
      <c r="E45" t="s">
        <v>51</v>
      </c>
      <c r="F45" t="s">
        <v>938</v>
      </c>
      <c r="G45" t="s">
        <v>939</v>
      </c>
      <c r="H45" s="14">
        <v>2908.5</v>
      </c>
      <c r="I45" s="14">
        <v>0</v>
      </c>
      <c r="J45" s="14">
        <v>2908.5</v>
      </c>
      <c r="K45" s="14">
        <v>610.78</v>
      </c>
      <c r="L45" s="14">
        <v>3519.28</v>
      </c>
      <c r="M45" t="s">
        <v>940</v>
      </c>
      <c r="N45" t="s">
        <v>982</v>
      </c>
      <c r="O45" s="2">
        <v>45505</v>
      </c>
      <c r="P45" s="2"/>
      <c r="Q45" t="s">
        <v>1043</v>
      </c>
      <c r="S45">
        <f>VALUE(MID(TablaFacturas[[#This Row],[id_factura]],5,4))</f>
        <v>5044</v>
      </c>
    </row>
    <row r="46" spans="1:19" x14ac:dyDescent="0.35">
      <c r="A46" t="s">
        <v>1044</v>
      </c>
      <c r="B46" t="s">
        <v>949</v>
      </c>
      <c r="C46" s="2">
        <v>45446</v>
      </c>
      <c r="D46" t="s">
        <v>274</v>
      </c>
      <c r="E46" t="s">
        <v>60</v>
      </c>
      <c r="F46" t="s">
        <v>938</v>
      </c>
      <c r="G46" t="s">
        <v>939</v>
      </c>
      <c r="H46" s="14">
        <v>341.28</v>
      </c>
      <c r="I46" s="14">
        <v>0</v>
      </c>
      <c r="J46" s="14">
        <v>341.28</v>
      </c>
      <c r="K46" s="14">
        <v>71.67</v>
      </c>
      <c r="L46" s="14">
        <v>412.95</v>
      </c>
      <c r="M46" t="s">
        <v>945</v>
      </c>
      <c r="N46" t="s">
        <v>941</v>
      </c>
      <c r="O46" s="2">
        <v>45476</v>
      </c>
      <c r="P46" s="2">
        <v>45459</v>
      </c>
      <c r="Q46" t="s">
        <v>1045</v>
      </c>
      <c r="R46" t="s">
        <v>994</v>
      </c>
      <c r="S46">
        <f>VALUE(MID(TablaFacturas[[#This Row],[id_factura]],5,4))</f>
        <v>5045</v>
      </c>
    </row>
    <row r="47" spans="1:19" x14ac:dyDescent="0.35">
      <c r="A47" t="s">
        <v>1046</v>
      </c>
      <c r="B47" t="s">
        <v>949</v>
      </c>
      <c r="C47" s="2">
        <v>45331</v>
      </c>
      <c r="D47" t="s">
        <v>352</v>
      </c>
      <c r="E47" t="s">
        <v>175</v>
      </c>
      <c r="F47" t="s">
        <v>938</v>
      </c>
      <c r="G47" t="s">
        <v>939</v>
      </c>
      <c r="H47" s="14">
        <v>2091.13</v>
      </c>
      <c r="I47" s="14">
        <v>0</v>
      </c>
      <c r="J47" s="14">
        <v>2091.13</v>
      </c>
      <c r="K47" s="14">
        <v>439.14</v>
      </c>
      <c r="L47" s="14">
        <v>2530.27</v>
      </c>
      <c r="M47" t="s">
        <v>957</v>
      </c>
      <c r="N47" t="s">
        <v>941</v>
      </c>
      <c r="O47" s="2">
        <v>45346</v>
      </c>
      <c r="P47" s="2">
        <v>45345</v>
      </c>
      <c r="Q47" t="s">
        <v>1047</v>
      </c>
      <c r="S47">
        <f>VALUE(MID(TablaFacturas[[#This Row],[id_factura]],5,4))</f>
        <v>5046</v>
      </c>
    </row>
    <row r="48" spans="1:19" x14ac:dyDescent="0.35">
      <c r="A48" t="s">
        <v>1048</v>
      </c>
      <c r="B48" t="s">
        <v>961</v>
      </c>
      <c r="C48" s="2">
        <v>45447</v>
      </c>
      <c r="D48" t="s">
        <v>19</v>
      </c>
      <c r="E48" t="s">
        <v>60</v>
      </c>
      <c r="F48" t="s">
        <v>969</v>
      </c>
      <c r="G48" t="s">
        <v>939</v>
      </c>
      <c r="H48" s="14">
        <v>2464.9899999999998</v>
      </c>
      <c r="I48" s="14">
        <v>0</v>
      </c>
      <c r="J48" s="14">
        <v>2464.9899999999998</v>
      </c>
      <c r="K48" s="14">
        <v>517.65</v>
      </c>
      <c r="L48" s="14">
        <v>2982.64</v>
      </c>
      <c r="M48" t="s">
        <v>957</v>
      </c>
      <c r="N48" t="s">
        <v>982</v>
      </c>
      <c r="O48" s="2">
        <v>45477</v>
      </c>
      <c r="P48" s="2"/>
      <c r="Q48" t="s">
        <v>1049</v>
      </c>
      <c r="R48" t="s">
        <v>959</v>
      </c>
      <c r="S48">
        <f>VALUE(MID(TablaFacturas[[#This Row],[id_factura]],5,4))</f>
        <v>5047</v>
      </c>
    </row>
    <row r="49" spans="1:19" x14ac:dyDescent="0.35">
      <c r="A49" t="s">
        <v>1050</v>
      </c>
      <c r="B49" t="s">
        <v>949</v>
      </c>
      <c r="C49" s="2">
        <v>45512</v>
      </c>
      <c r="D49" t="s">
        <v>694</v>
      </c>
      <c r="E49" t="s">
        <v>85</v>
      </c>
      <c r="F49" t="s">
        <v>938</v>
      </c>
      <c r="G49" t="s">
        <v>939</v>
      </c>
      <c r="H49" s="14">
        <v>2669.16</v>
      </c>
      <c r="I49" s="14">
        <v>0</v>
      </c>
      <c r="J49" s="14">
        <v>2669.16</v>
      </c>
      <c r="K49" s="14">
        <v>560.52</v>
      </c>
      <c r="L49" s="14">
        <v>3229.68</v>
      </c>
      <c r="M49" t="s">
        <v>962</v>
      </c>
      <c r="N49" t="s">
        <v>941</v>
      </c>
      <c r="O49" s="2">
        <v>45527</v>
      </c>
      <c r="P49" s="2">
        <v>45527</v>
      </c>
      <c r="Q49" t="s">
        <v>1051</v>
      </c>
      <c r="R49" t="s">
        <v>994</v>
      </c>
      <c r="S49">
        <f>VALUE(MID(TablaFacturas[[#This Row],[id_factura]],5,4))</f>
        <v>5048</v>
      </c>
    </row>
    <row r="50" spans="1:19" x14ac:dyDescent="0.35">
      <c r="A50" t="s">
        <v>1052</v>
      </c>
      <c r="B50" t="s">
        <v>961</v>
      </c>
      <c r="C50" s="2">
        <v>45495</v>
      </c>
      <c r="D50" t="s">
        <v>312</v>
      </c>
      <c r="E50" t="s">
        <v>175</v>
      </c>
      <c r="F50" t="s">
        <v>944</v>
      </c>
      <c r="G50" t="s">
        <v>939</v>
      </c>
      <c r="H50" s="14">
        <v>1942.69</v>
      </c>
      <c r="I50" s="14">
        <v>0</v>
      </c>
      <c r="J50" s="14">
        <v>1942.69</v>
      </c>
      <c r="K50" s="14">
        <v>407.96</v>
      </c>
      <c r="L50" s="14">
        <v>2350.65</v>
      </c>
      <c r="M50" t="s">
        <v>940</v>
      </c>
      <c r="N50" t="s">
        <v>941</v>
      </c>
      <c r="O50" s="2">
        <v>45525</v>
      </c>
      <c r="P50" s="2">
        <v>45521</v>
      </c>
      <c r="Q50" t="s">
        <v>1053</v>
      </c>
      <c r="R50" t="s">
        <v>959</v>
      </c>
      <c r="S50">
        <f>VALUE(MID(TablaFacturas[[#This Row],[id_factura]],5,4))</f>
        <v>5049</v>
      </c>
    </row>
    <row r="51" spans="1:19" x14ac:dyDescent="0.35">
      <c r="A51" t="s">
        <v>1054</v>
      </c>
      <c r="B51" t="s">
        <v>949</v>
      </c>
      <c r="C51" s="2">
        <v>45350</v>
      </c>
      <c r="D51" t="s">
        <v>787</v>
      </c>
      <c r="E51" t="s">
        <v>42</v>
      </c>
      <c r="F51" t="s">
        <v>938</v>
      </c>
      <c r="G51" t="s">
        <v>939</v>
      </c>
      <c r="H51" s="14">
        <v>338.1</v>
      </c>
      <c r="I51" s="14">
        <v>0</v>
      </c>
      <c r="J51" s="14">
        <v>338.1</v>
      </c>
      <c r="K51" s="14">
        <v>71</v>
      </c>
      <c r="L51" s="14">
        <v>409.1</v>
      </c>
      <c r="M51" t="s">
        <v>940</v>
      </c>
      <c r="N51" t="s">
        <v>982</v>
      </c>
      <c r="O51" s="2">
        <v>45410</v>
      </c>
      <c r="P51" s="2"/>
      <c r="Q51" t="s">
        <v>1055</v>
      </c>
      <c r="S51">
        <f>VALUE(MID(TablaFacturas[[#This Row],[id_factura]],5,4))</f>
        <v>5050</v>
      </c>
    </row>
    <row r="52" spans="1:19" x14ac:dyDescent="0.35">
      <c r="A52" t="s">
        <v>1056</v>
      </c>
      <c r="B52" t="s">
        <v>937</v>
      </c>
      <c r="C52" s="2">
        <v>45528</v>
      </c>
      <c r="D52" t="s">
        <v>610</v>
      </c>
      <c r="E52" t="s">
        <v>31</v>
      </c>
      <c r="F52" t="s">
        <v>944</v>
      </c>
      <c r="G52" t="s">
        <v>939</v>
      </c>
      <c r="H52" s="14">
        <v>1023.01</v>
      </c>
      <c r="I52" s="14">
        <v>0</v>
      </c>
      <c r="J52" s="14">
        <v>1023.01</v>
      </c>
      <c r="K52" s="14">
        <v>214.83</v>
      </c>
      <c r="L52" s="14">
        <v>1237.8399999999999</v>
      </c>
      <c r="M52" t="s">
        <v>962</v>
      </c>
      <c r="N52" t="s">
        <v>982</v>
      </c>
      <c r="O52" s="2">
        <v>45528</v>
      </c>
      <c r="P52" s="2"/>
      <c r="Q52" t="s">
        <v>1057</v>
      </c>
      <c r="R52" t="s">
        <v>959</v>
      </c>
      <c r="S52">
        <f>VALUE(MID(TablaFacturas[[#This Row],[id_factura]],5,4))</f>
        <v>5051</v>
      </c>
    </row>
    <row r="53" spans="1:19" x14ac:dyDescent="0.35">
      <c r="A53" t="s">
        <v>1058</v>
      </c>
      <c r="B53" t="s">
        <v>937</v>
      </c>
      <c r="C53" s="2">
        <v>45547</v>
      </c>
      <c r="D53" t="s">
        <v>159</v>
      </c>
      <c r="E53" t="s">
        <v>85</v>
      </c>
      <c r="F53" t="s">
        <v>969</v>
      </c>
      <c r="G53" t="s">
        <v>939</v>
      </c>
      <c r="H53" s="14">
        <v>357.46</v>
      </c>
      <c r="I53" s="14">
        <v>14.3</v>
      </c>
      <c r="J53" s="14">
        <v>343.16</v>
      </c>
      <c r="K53" s="14">
        <v>72.06</v>
      </c>
      <c r="L53" s="14">
        <v>415.22</v>
      </c>
      <c r="M53" t="s">
        <v>940</v>
      </c>
      <c r="N53" t="s">
        <v>941</v>
      </c>
      <c r="O53" s="2">
        <v>45562</v>
      </c>
      <c r="P53" s="2">
        <v>45560</v>
      </c>
      <c r="Q53" t="s">
        <v>1059</v>
      </c>
      <c r="R53" t="s">
        <v>959</v>
      </c>
      <c r="S53">
        <f>VALUE(MID(TablaFacturas[[#This Row],[id_factura]],5,4))</f>
        <v>5052</v>
      </c>
    </row>
    <row r="54" spans="1:19" x14ac:dyDescent="0.35">
      <c r="A54" t="s">
        <v>1060</v>
      </c>
      <c r="B54" t="s">
        <v>961</v>
      </c>
      <c r="C54" s="2">
        <v>45521</v>
      </c>
      <c r="D54" t="s">
        <v>528</v>
      </c>
      <c r="E54" t="s">
        <v>60</v>
      </c>
      <c r="F54" t="s">
        <v>944</v>
      </c>
      <c r="G54" t="s">
        <v>939</v>
      </c>
      <c r="H54" s="14">
        <v>4702.2299999999996</v>
      </c>
      <c r="I54" s="14">
        <v>0</v>
      </c>
      <c r="J54" s="14">
        <v>4702.2299999999996</v>
      </c>
      <c r="K54" s="14">
        <v>987.47</v>
      </c>
      <c r="L54" s="14">
        <v>5689.7</v>
      </c>
      <c r="M54" t="s">
        <v>957</v>
      </c>
      <c r="N54" t="s">
        <v>941</v>
      </c>
      <c r="O54" s="2">
        <v>45551</v>
      </c>
      <c r="P54" s="2">
        <v>45543</v>
      </c>
      <c r="Q54" t="s">
        <v>1061</v>
      </c>
      <c r="R54" t="s">
        <v>964</v>
      </c>
      <c r="S54">
        <f>VALUE(MID(TablaFacturas[[#This Row],[id_factura]],5,4))</f>
        <v>5053</v>
      </c>
    </row>
    <row r="55" spans="1:19" x14ac:dyDescent="0.35">
      <c r="A55" t="s">
        <v>1062</v>
      </c>
      <c r="B55" t="s">
        <v>937</v>
      </c>
      <c r="C55" s="2">
        <v>45618</v>
      </c>
      <c r="D55" t="s">
        <v>775</v>
      </c>
      <c r="E55" t="s">
        <v>51</v>
      </c>
      <c r="F55" t="s">
        <v>966</v>
      </c>
      <c r="G55" t="s">
        <v>939</v>
      </c>
      <c r="H55" s="14">
        <v>359.18</v>
      </c>
      <c r="I55" s="14">
        <v>0</v>
      </c>
      <c r="J55" s="14">
        <v>359.18</v>
      </c>
      <c r="K55" s="14">
        <v>75.430000000000007</v>
      </c>
      <c r="L55" s="14">
        <v>434.61</v>
      </c>
      <c r="M55" t="s">
        <v>940</v>
      </c>
      <c r="N55" t="s">
        <v>982</v>
      </c>
      <c r="O55" s="2">
        <v>45648</v>
      </c>
      <c r="P55" s="2"/>
      <c r="Q55" t="s">
        <v>1063</v>
      </c>
      <c r="S55">
        <f>VALUE(MID(TablaFacturas[[#This Row],[id_factura]],5,4))</f>
        <v>5054</v>
      </c>
    </row>
    <row r="56" spans="1:19" x14ac:dyDescent="0.35">
      <c r="A56" t="s">
        <v>1064</v>
      </c>
      <c r="B56" t="s">
        <v>937</v>
      </c>
      <c r="C56" s="2">
        <v>45605</v>
      </c>
      <c r="D56" t="s">
        <v>69</v>
      </c>
      <c r="E56" t="s">
        <v>42</v>
      </c>
      <c r="F56" t="s">
        <v>944</v>
      </c>
      <c r="G56" t="s">
        <v>939</v>
      </c>
      <c r="H56" s="14">
        <v>1632.29</v>
      </c>
      <c r="I56" s="14">
        <v>0</v>
      </c>
      <c r="J56" s="14">
        <v>1632.29</v>
      </c>
      <c r="K56" s="14">
        <v>342.78</v>
      </c>
      <c r="L56" s="14">
        <v>1975.07</v>
      </c>
      <c r="M56" t="s">
        <v>962</v>
      </c>
      <c r="N56" t="s">
        <v>1006</v>
      </c>
      <c r="O56" s="2">
        <v>45650</v>
      </c>
      <c r="P56" s="2"/>
      <c r="Q56" t="s">
        <v>1065</v>
      </c>
      <c r="S56">
        <f>VALUE(MID(TablaFacturas[[#This Row],[id_factura]],5,4))</f>
        <v>5055</v>
      </c>
    </row>
    <row r="57" spans="1:19" x14ac:dyDescent="0.35">
      <c r="A57" t="s">
        <v>1066</v>
      </c>
      <c r="B57" t="s">
        <v>961</v>
      </c>
      <c r="C57" s="2">
        <v>45342</v>
      </c>
      <c r="D57" t="s">
        <v>267</v>
      </c>
      <c r="E57" t="s">
        <v>31</v>
      </c>
      <c r="F57" t="s">
        <v>938</v>
      </c>
      <c r="G57" t="s">
        <v>939</v>
      </c>
      <c r="H57" s="14">
        <v>581.09</v>
      </c>
      <c r="I57" s="14">
        <v>0</v>
      </c>
      <c r="J57" s="14">
        <v>581.09</v>
      </c>
      <c r="K57" s="14">
        <v>122.03</v>
      </c>
      <c r="L57" s="14">
        <v>703.12</v>
      </c>
      <c r="M57" t="s">
        <v>957</v>
      </c>
      <c r="N57" t="s">
        <v>941</v>
      </c>
      <c r="O57" s="2">
        <v>45387</v>
      </c>
      <c r="P57" s="2">
        <v>45385</v>
      </c>
      <c r="Q57" t="s">
        <v>1067</v>
      </c>
      <c r="R57" t="s">
        <v>964</v>
      </c>
      <c r="S57">
        <f>VALUE(MID(TablaFacturas[[#This Row],[id_factura]],5,4))</f>
        <v>5056</v>
      </c>
    </row>
    <row r="58" spans="1:19" x14ac:dyDescent="0.35">
      <c r="A58" t="s">
        <v>1068</v>
      </c>
      <c r="B58" t="s">
        <v>937</v>
      </c>
      <c r="C58" s="2">
        <v>45548</v>
      </c>
      <c r="D58" t="s">
        <v>176</v>
      </c>
      <c r="E58" t="s">
        <v>175</v>
      </c>
      <c r="F58" t="s">
        <v>966</v>
      </c>
      <c r="G58" t="s">
        <v>939</v>
      </c>
      <c r="H58" s="14">
        <v>1590.24</v>
      </c>
      <c r="I58" s="14">
        <v>0</v>
      </c>
      <c r="J58" s="14">
        <v>1590.24</v>
      </c>
      <c r="K58" s="14">
        <v>333.95</v>
      </c>
      <c r="L58" s="14">
        <v>1924.19</v>
      </c>
      <c r="M58" t="s">
        <v>957</v>
      </c>
      <c r="N58" t="s">
        <v>941</v>
      </c>
      <c r="O58" s="2">
        <v>45593</v>
      </c>
      <c r="P58" s="2">
        <v>45553</v>
      </c>
      <c r="Q58" t="s">
        <v>1069</v>
      </c>
      <c r="S58">
        <f>VALUE(MID(TablaFacturas[[#This Row],[id_factura]],5,4))</f>
        <v>5057</v>
      </c>
    </row>
    <row r="59" spans="1:19" x14ac:dyDescent="0.35">
      <c r="A59" t="s">
        <v>1070</v>
      </c>
      <c r="B59" t="s">
        <v>937</v>
      </c>
      <c r="C59" s="2">
        <v>45364</v>
      </c>
      <c r="D59" t="s">
        <v>338</v>
      </c>
      <c r="E59" t="s">
        <v>175</v>
      </c>
      <c r="F59" t="s">
        <v>969</v>
      </c>
      <c r="G59" t="s">
        <v>939</v>
      </c>
      <c r="H59" s="14">
        <v>3414.85</v>
      </c>
      <c r="I59" s="14">
        <v>0</v>
      </c>
      <c r="J59" s="14">
        <v>3414.85</v>
      </c>
      <c r="K59" s="14">
        <v>717.12</v>
      </c>
      <c r="L59" s="14">
        <v>4131.97</v>
      </c>
      <c r="M59" t="s">
        <v>957</v>
      </c>
      <c r="N59" t="s">
        <v>982</v>
      </c>
      <c r="O59" s="2">
        <v>45424</v>
      </c>
      <c r="P59" s="2"/>
      <c r="Q59" t="s">
        <v>1071</v>
      </c>
      <c r="R59" t="s">
        <v>959</v>
      </c>
      <c r="S59">
        <f>VALUE(MID(TablaFacturas[[#This Row],[id_factura]],5,4))</f>
        <v>5058</v>
      </c>
    </row>
    <row r="60" spans="1:19" x14ac:dyDescent="0.35">
      <c r="A60" t="s">
        <v>1072</v>
      </c>
      <c r="B60" t="s">
        <v>949</v>
      </c>
      <c r="C60" s="2">
        <v>45535</v>
      </c>
      <c r="D60" t="s">
        <v>121</v>
      </c>
      <c r="E60" t="s">
        <v>60</v>
      </c>
      <c r="F60" t="s">
        <v>944</v>
      </c>
      <c r="G60" t="s">
        <v>939</v>
      </c>
      <c r="H60" s="14">
        <v>3227.39</v>
      </c>
      <c r="I60" s="14">
        <v>0</v>
      </c>
      <c r="J60" s="14">
        <v>3227.39</v>
      </c>
      <c r="K60" s="14">
        <v>677.75</v>
      </c>
      <c r="L60" s="14">
        <v>3905.14</v>
      </c>
      <c r="M60" t="s">
        <v>962</v>
      </c>
      <c r="N60" t="s">
        <v>941</v>
      </c>
      <c r="O60" s="2">
        <v>45535</v>
      </c>
      <c r="P60" s="2">
        <v>45535</v>
      </c>
      <c r="Q60" t="s">
        <v>1073</v>
      </c>
      <c r="S60">
        <f>VALUE(MID(TablaFacturas[[#This Row],[id_factura]],5,4))</f>
        <v>5059</v>
      </c>
    </row>
    <row r="61" spans="1:19" x14ac:dyDescent="0.35">
      <c r="A61" t="s">
        <v>1074</v>
      </c>
      <c r="B61" t="s">
        <v>949</v>
      </c>
      <c r="C61" s="2">
        <v>45623</v>
      </c>
      <c r="D61" t="s">
        <v>130</v>
      </c>
      <c r="E61" t="s">
        <v>85</v>
      </c>
      <c r="F61" t="s">
        <v>938</v>
      </c>
      <c r="G61" t="s">
        <v>939</v>
      </c>
      <c r="H61" s="14">
        <v>1752.62</v>
      </c>
      <c r="I61" s="14">
        <v>70.099999999999994</v>
      </c>
      <c r="J61" s="14">
        <v>1682.52</v>
      </c>
      <c r="K61" s="14">
        <v>353.33</v>
      </c>
      <c r="L61" s="14">
        <v>2035.85</v>
      </c>
      <c r="M61" t="s">
        <v>940</v>
      </c>
      <c r="N61" t="s">
        <v>941</v>
      </c>
      <c r="O61" s="2">
        <v>45683</v>
      </c>
      <c r="P61" s="2">
        <v>45633</v>
      </c>
      <c r="Q61" t="s">
        <v>1075</v>
      </c>
      <c r="R61" t="s">
        <v>994</v>
      </c>
      <c r="S61">
        <f>VALUE(MID(TablaFacturas[[#This Row],[id_factura]],5,4))</f>
        <v>5060</v>
      </c>
    </row>
    <row r="62" spans="1:19" x14ac:dyDescent="0.35">
      <c r="A62" t="s">
        <v>1076</v>
      </c>
      <c r="B62" t="s">
        <v>937</v>
      </c>
      <c r="C62" s="2">
        <v>45510</v>
      </c>
      <c r="D62" t="s">
        <v>423</v>
      </c>
      <c r="E62" t="s">
        <v>31</v>
      </c>
      <c r="F62" t="s">
        <v>944</v>
      </c>
      <c r="G62" t="s">
        <v>939</v>
      </c>
      <c r="H62" s="14">
        <v>2578.79</v>
      </c>
      <c r="I62" s="14">
        <v>51.58</v>
      </c>
      <c r="J62" s="14">
        <v>2527.21</v>
      </c>
      <c r="K62" s="14">
        <v>530.71</v>
      </c>
      <c r="L62" s="14">
        <v>3057.92</v>
      </c>
      <c r="M62" t="s">
        <v>940</v>
      </c>
      <c r="N62" t="s">
        <v>941</v>
      </c>
      <c r="O62" s="2">
        <v>45555</v>
      </c>
      <c r="P62" s="2">
        <v>45535</v>
      </c>
      <c r="Q62" t="s">
        <v>1077</v>
      </c>
      <c r="S62">
        <f>VALUE(MID(TablaFacturas[[#This Row],[id_factura]],5,4))</f>
        <v>5061</v>
      </c>
    </row>
    <row r="63" spans="1:19" x14ac:dyDescent="0.35">
      <c r="A63" t="s">
        <v>1078</v>
      </c>
      <c r="B63" t="s">
        <v>937</v>
      </c>
      <c r="C63" s="2">
        <v>45606</v>
      </c>
      <c r="D63" t="s">
        <v>751</v>
      </c>
      <c r="E63" t="s">
        <v>31</v>
      </c>
      <c r="F63" t="s">
        <v>944</v>
      </c>
      <c r="G63" t="s">
        <v>939</v>
      </c>
      <c r="H63" s="14">
        <v>3713.86</v>
      </c>
      <c r="I63" s="14">
        <v>74.28</v>
      </c>
      <c r="J63" s="14">
        <v>3639.58</v>
      </c>
      <c r="K63" s="14">
        <v>764.31</v>
      </c>
      <c r="L63" s="14">
        <v>4403.8900000000003</v>
      </c>
      <c r="M63" t="s">
        <v>957</v>
      </c>
      <c r="N63" t="s">
        <v>941</v>
      </c>
      <c r="O63" s="2">
        <v>45621</v>
      </c>
      <c r="P63" s="2">
        <v>45612</v>
      </c>
      <c r="Q63" t="s">
        <v>1079</v>
      </c>
      <c r="R63" t="s">
        <v>994</v>
      </c>
      <c r="S63">
        <f>VALUE(MID(TablaFacturas[[#This Row],[id_factura]],5,4))</f>
        <v>5062</v>
      </c>
    </row>
    <row r="64" spans="1:19" x14ac:dyDescent="0.35">
      <c r="A64" t="s">
        <v>1080</v>
      </c>
      <c r="B64" t="s">
        <v>937</v>
      </c>
      <c r="C64" s="2">
        <v>45324</v>
      </c>
      <c r="D64" t="s">
        <v>510</v>
      </c>
      <c r="E64" t="s">
        <v>51</v>
      </c>
      <c r="F64" t="s">
        <v>938</v>
      </c>
      <c r="G64" t="s">
        <v>939</v>
      </c>
      <c r="H64" s="14">
        <v>510.02</v>
      </c>
      <c r="I64" s="14">
        <v>10.199999999999999</v>
      </c>
      <c r="J64" s="14">
        <v>499.82</v>
      </c>
      <c r="K64" s="14">
        <v>104.96</v>
      </c>
      <c r="L64" s="14">
        <v>604.78</v>
      </c>
      <c r="M64" t="s">
        <v>962</v>
      </c>
      <c r="N64" t="s">
        <v>941</v>
      </c>
      <c r="O64" s="2">
        <v>45369</v>
      </c>
      <c r="P64" s="2">
        <v>45331</v>
      </c>
      <c r="Q64" t="s">
        <v>1081</v>
      </c>
      <c r="R64" t="s">
        <v>994</v>
      </c>
      <c r="S64">
        <f>VALUE(MID(TablaFacturas[[#This Row],[id_factura]],5,4))</f>
        <v>5063</v>
      </c>
    </row>
    <row r="65" spans="1:19" x14ac:dyDescent="0.35">
      <c r="A65" t="s">
        <v>1082</v>
      </c>
      <c r="B65" t="s">
        <v>937</v>
      </c>
      <c r="C65" s="2">
        <v>45542</v>
      </c>
      <c r="D65" t="s">
        <v>472</v>
      </c>
      <c r="E65" t="s">
        <v>85</v>
      </c>
      <c r="F65" t="s">
        <v>969</v>
      </c>
      <c r="G65" t="s">
        <v>939</v>
      </c>
      <c r="H65" s="14">
        <v>3342.18</v>
      </c>
      <c r="I65" s="14">
        <v>0</v>
      </c>
      <c r="J65" s="14">
        <v>3342.18</v>
      </c>
      <c r="K65" s="14">
        <v>701.86</v>
      </c>
      <c r="L65" s="14">
        <v>4044.04</v>
      </c>
      <c r="M65" t="s">
        <v>957</v>
      </c>
      <c r="N65" t="s">
        <v>941</v>
      </c>
      <c r="O65" s="2">
        <v>45602</v>
      </c>
      <c r="P65" s="2">
        <v>45549</v>
      </c>
      <c r="Q65" t="s">
        <v>1083</v>
      </c>
      <c r="R65" t="s">
        <v>994</v>
      </c>
      <c r="S65">
        <f>VALUE(MID(TablaFacturas[[#This Row],[id_factura]],5,4))</f>
        <v>5064</v>
      </c>
    </row>
    <row r="66" spans="1:19" x14ac:dyDescent="0.35">
      <c r="A66" t="s">
        <v>1084</v>
      </c>
      <c r="B66" t="s">
        <v>949</v>
      </c>
      <c r="C66" s="2">
        <v>45526</v>
      </c>
      <c r="D66" t="s">
        <v>546</v>
      </c>
      <c r="E66" t="s">
        <v>31</v>
      </c>
      <c r="F66" t="s">
        <v>969</v>
      </c>
      <c r="G66" t="s">
        <v>939</v>
      </c>
      <c r="H66" s="14">
        <v>6144.13</v>
      </c>
      <c r="I66" s="14">
        <v>122.88</v>
      </c>
      <c r="J66" s="14">
        <v>6021.25</v>
      </c>
      <c r="K66" s="14">
        <v>1264.46</v>
      </c>
      <c r="L66" s="14">
        <v>7285.71</v>
      </c>
      <c r="M66" t="s">
        <v>945</v>
      </c>
      <c r="N66" t="s">
        <v>982</v>
      </c>
      <c r="O66" s="2">
        <v>45556</v>
      </c>
      <c r="P66" s="2"/>
      <c r="Q66" t="s">
        <v>1085</v>
      </c>
      <c r="S66">
        <f>VALUE(MID(TablaFacturas[[#This Row],[id_factura]],5,4))</f>
        <v>5065</v>
      </c>
    </row>
    <row r="67" spans="1:19" x14ac:dyDescent="0.35">
      <c r="A67" t="s">
        <v>1086</v>
      </c>
      <c r="B67" t="s">
        <v>961</v>
      </c>
      <c r="C67" s="2">
        <v>45448</v>
      </c>
      <c r="D67" t="s">
        <v>137</v>
      </c>
      <c r="E67" t="s">
        <v>31</v>
      </c>
      <c r="F67" t="s">
        <v>969</v>
      </c>
      <c r="G67" t="s">
        <v>939</v>
      </c>
      <c r="H67" s="14">
        <v>1134.0999999999999</v>
      </c>
      <c r="I67" s="14">
        <v>0</v>
      </c>
      <c r="J67" s="14">
        <v>1134.0999999999999</v>
      </c>
      <c r="K67" s="14">
        <v>238.16</v>
      </c>
      <c r="L67" s="14">
        <v>1372.26</v>
      </c>
      <c r="M67" t="s">
        <v>940</v>
      </c>
      <c r="N67" t="s">
        <v>941</v>
      </c>
      <c r="O67" s="2">
        <v>45493</v>
      </c>
      <c r="P67" s="2">
        <v>45486</v>
      </c>
      <c r="Q67" t="s">
        <v>1087</v>
      </c>
      <c r="S67">
        <f>VALUE(MID(TablaFacturas[[#This Row],[id_factura]],5,4))</f>
        <v>5066</v>
      </c>
    </row>
    <row r="68" spans="1:19" x14ac:dyDescent="0.35">
      <c r="A68" t="s">
        <v>1088</v>
      </c>
      <c r="B68" t="s">
        <v>937</v>
      </c>
      <c r="C68" s="2">
        <v>45488</v>
      </c>
      <c r="D68" t="s">
        <v>395</v>
      </c>
      <c r="E68" t="s">
        <v>31</v>
      </c>
      <c r="F68" t="s">
        <v>944</v>
      </c>
      <c r="G68" t="s">
        <v>939</v>
      </c>
      <c r="H68" s="14">
        <v>599.41</v>
      </c>
      <c r="I68" s="14">
        <v>0</v>
      </c>
      <c r="J68" s="14">
        <v>599.41</v>
      </c>
      <c r="K68" s="14">
        <v>125.88</v>
      </c>
      <c r="L68" s="14">
        <v>725.29</v>
      </c>
      <c r="M68" t="s">
        <v>940</v>
      </c>
      <c r="N68" t="s">
        <v>941</v>
      </c>
      <c r="O68" s="2">
        <v>45533</v>
      </c>
      <c r="P68" s="2">
        <v>45506</v>
      </c>
      <c r="Q68" t="s">
        <v>1089</v>
      </c>
      <c r="S68">
        <f>VALUE(MID(TablaFacturas[[#This Row],[id_factura]],5,4))</f>
        <v>5067</v>
      </c>
    </row>
    <row r="69" spans="1:19" x14ac:dyDescent="0.35">
      <c r="A69" t="s">
        <v>1090</v>
      </c>
      <c r="B69" t="s">
        <v>961</v>
      </c>
      <c r="C69" s="2">
        <v>45453</v>
      </c>
      <c r="D69" t="s">
        <v>713</v>
      </c>
      <c r="E69" t="s">
        <v>60</v>
      </c>
      <c r="F69" t="s">
        <v>966</v>
      </c>
      <c r="G69" t="s">
        <v>939</v>
      </c>
      <c r="H69" s="14">
        <v>546.71</v>
      </c>
      <c r="I69" s="14">
        <v>0</v>
      </c>
      <c r="J69" s="14">
        <v>546.71</v>
      </c>
      <c r="K69" s="14">
        <v>114.81</v>
      </c>
      <c r="L69" s="14">
        <v>661.52</v>
      </c>
      <c r="M69" t="s">
        <v>962</v>
      </c>
      <c r="N69" t="s">
        <v>1006</v>
      </c>
      <c r="O69" s="2">
        <v>45498</v>
      </c>
      <c r="P69" s="2"/>
      <c r="Q69" t="s">
        <v>1091</v>
      </c>
      <c r="S69">
        <f>VALUE(MID(TablaFacturas[[#This Row],[id_factura]],5,4))</f>
        <v>5068</v>
      </c>
    </row>
    <row r="70" spans="1:19" x14ac:dyDescent="0.35">
      <c r="A70" t="s">
        <v>1092</v>
      </c>
      <c r="B70" t="s">
        <v>961</v>
      </c>
      <c r="C70" s="2">
        <v>45488</v>
      </c>
      <c r="D70" t="s">
        <v>498</v>
      </c>
      <c r="E70" t="s">
        <v>42</v>
      </c>
      <c r="F70" t="s">
        <v>944</v>
      </c>
      <c r="G70" t="s">
        <v>939</v>
      </c>
      <c r="H70" s="14">
        <v>3573.24</v>
      </c>
      <c r="I70" s="14">
        <v>71.459999999999994</v>
      </c>
      <c r="J70" s="14">
        <v>3501.78</v>
      </c>
      <c r="K70" s="14">
        <v>735.37</v>
      </c>
      <c r="L70" s="14">
        <v>4237.1499999999996</v>
      </c>
      <c r="M70" t="s">
        <v>957</v>
      </c>
      <c r="N70" t="s">
        <v>982</v>
      </c>
      <c r="O70" s="2">
        <v>45533</v>
      </c>
      <c r="P70" s="2"/>
      <c r="Q70" t="s">
        <v>1093</v>
      </c>
      <c r="R70" t="s">
        <v>955</v>
      </c>
      <c r="S70">
        <f>VALUE(MID(TablaFacturas[[#This Row],[id_factura]],5,4))</f>
        <v>5069</v>
      </c>
    </row>
    <row r="71" spans="1:19" x14ac:dyDescent="0.35">
      <c r="A71" t="s">
        <v>1094</v>
      </c>
      <c r="B71" t="s">
        <v>949</v>
      </c>
      <c r="C71" s="2">
        <v>45542</v>
      </c>
      <c r="D71" t="s">
        <v>189</v>
      </c>
      <c r="E71" t="s">
        <v>51</v>
      </c>
      <c r="F71" t="s">
        <v>966</v>
      </c>
      <c r="G71" t="s">
        <v>939</v>
      </c>
      <c r="H71" s="14">
        <v>1041.93</v>
      </c>
      <c r="I71" s="14">
        <v>0</v>
      </c>
      <c r="J71" s="14">
        <v>1041.93</v>
      </c>
      <c r="K71" s="14">
        <v>218.81</v>
      </c>
      <c r="L71" s="14">
        <v>1260.74</v>
      </c>
      <c r="M71" t="s">
        <v>940</v>
      </c>
      <c r="N71" t="s">
        <v>941</v>
      </c>
      <c r="O71" s="2">
        <v>45572</v>
      </c>
      <c r="P71" s="2">
        <v>45549</v>
      </c>
      <c r="Q71" t="s">
        <v>1095</v>
      </c>
      <c r="R71" t="s">
        <v>964</v>
      </c>
      <c r="S71">
        <f>VALUE(MID(TablaFacturas[[#This Row],[id_factura]],5,4))</f>
        <v>5070</v>
      </c>
    </row>
    <row r="72" spans="1:19" x14ac:dyDescent="0.35">
      <c r="A72" t="s">
        <v>1096</v>
      </c>
      <c r="B72" t="s">
        <v>949</v>
      </c>
      <c r="C72" s="2">
        <v>45378</v>
      </c>
      <c r="D72" t="s">
        <v>666</v>
      </c>
      <c r="E72" t="s">
        <v>60</v>
      </c>
      <c r="F72" t="s">
        <v>944</v>
      </c>
      <c r="G72" t="s">
        <v>939</v>
      </c>
      <c r="H72" s="14">
        <v>2031.99</v>
      </c>
      <c r="I72" s="14">
        <v>40.64</v>
      </c>
      <c r="J72" s="14">
        <v>1991.35</v>
      </c>
      <c r="K72" s="14">
        <v>418.18</v>
      </c>
      <c r="L72" s="14">
        <v>2409.5300000000002</v>
      </c>
      <c r="M72" t="s">
        <v>945</v>
      </c>
      <c r="N72" t="s">
        <v>941</v>
      </c>
      <c r="O72" s="2">
        <v>45408</v>
      </c>
      <c r="P72" s="2">
        <v>45402</v>
      </c>
      <c r="Q72" t="s">
        <v>1097</v>
      </c>
      <c r="R72" t="s">
        <v>964</v>
      </c>
      <c r="S72">
        <f>VALUE(MID(TablaFacturas[[#This Row],[id_factura]],5,4))</f>
        <v>5071</v>
      </c>
    </row>
    <row r="73" spans="1:19" x14ac:dyDescent="0.35">
      <c r="A73" t="s">
        <v>1098</v>
      </c>
      <c r="B73" t="s">
        <v>949</v>
      </c>
      <c r="C73" s="2">
        <v>45569</v>
      </c>
      <c r="D73" t="s">
        <v>700</v>
      </c>
      <c r="E73" t="s">
        <v>51</v>
      </c>
      <c r="F73" t="s">
        <v>944</v>
      </c>
      <c r="G73" t="s">
        <v>939</v>
      </c>
      <c r="H73" s="14">
        <v>3455.36</v>
      </c>
      <c r="I73" s="14">
        <v>0</v>
      </c>
      <c r="J73" s="14">
        <v>3455.36</v>
      </c>
      <c r="K73" s="14">
        <v>725.63</v>
      </c>
      <c r="L73" s="14">
        <v>4180.99</v>
      </c>
      <c r="M73" t="s">
        <v>940</v>
      </c>
      <c r="N73" t="s">
        <v>1006</v>
      </c>
      <c r="O73" s="2">
        <v>45569</v>
      </c>
      <c r="P73" s="2"/>
      <c r="Q73" t="s">
        <v>1099</v>
      </c>
      <c r="R73" t="s">
        <v>955</v>
      </c>
      <c r="S73">
        <f>VALUE(MID(TablaFacturas[[#This Row],[id_factura]],5,4))</f>
        <v>5072</v>
      </c>
    </row>
    <row r="74" spans="1:19" x14ac:dyDescent="0.35">
      <c r="A74" t="s">
        <v>1100</v>
      </c>
      <c r="B74" t="s">
        <v>937</v>
      </c>
      <c r="C74" s="2">
        <v>45418</v>
      </c>
      <c r="D74" t="s">
        <v>299</v>
      </c>
      <c r="E74" t="s">
        <v>51</v>
      </c>
      <c r="F74" t="s">
        <v>944</v>
      </c>
      <c r="G74" t="s">
        <v>939</v>
      </c>
      <c r="H74" s="14">
        <v>469.06</v>
      </c>
      <c r="I74" s="14">
        <v>0</v>
      </c>
      <c r="J74" s="14">
        <v>469.06</v>
      </c>
      <c r="K74" s="14">
        <v>98.5</v>
      </c>
      <c r="L74" s="14">
        <v>567.55999999999995</v>
      </c>
      <c r="M74" t="s">
        <v>962</v>
      </c>
      <c r="N74" t="s">
        <v>941</v>
      </c>
      <c r="O74" s="2">
        <v>45418</v>
      </c>
      <c r="P74" s="2">
        <v>45419</v>
      </c>
      <c r="Q74" t="s">
        <v>1101</v>
      </c>
      <c r="S74">
        <f>VALUE(MID(TablaFacturas[[#This Row],[id_factura]],5,4))</f>
        <v>5073</v>
      </c>
    </row>
    <row r="75" spans="1:19" x14ac:dyDescent="0.35">
      <c r="A75" t="s">
        <v>1102</v>
      </c>
      <c r="B75" t="s">
        <v>961</v>
      </c>
      <c r="C75" s="2">
        <v>45399</v>
      </c>
      <c r="D75" t="s">
        <v>687</v>
      </c>
      <c r="E75" t="s">
        <v>85</v>
      </c>
      <c r="F75" t="s">
        <v>969</v>
      </c>
      <c r="G75" t="s">
        <v>939</v>
      </c>
      <c r="H75" s="14">
        <v>517.37</v>
      </c>
      <c r="I75" s="14">
        <v>0</v>
      </c>
      <c r="J75" s="14">
        <v>517.37</v>
      </c>
      <c r="K75" s="14">
        <v>108.65</v>
      </c>
      <c r="L75" s="14">
        <v>626.02</v>
      </c>
      <c r="M75" t="s">
        <v>957</v>
      </c>
      <c r="N75" t="s">
        <v>941</v>
      </c>
      <c r="O75" s="2">
        <v>45414</v>
      </c>
      <c r="P75" s="2">
        <v>45405</v>
      </c>
      <c r="Q75" t="s">
        <v>1103</v>
      </c>
      <c r="S75">
        <f>VALUE(MID(TablaFacturas[[#This Row],[id_factura]],5,4))</f>
        <v>5074</v>
      </c>
    </row>
    <row r="76" spans="1:19" x14ac:dyDescent="0.35">
      <c r="A76" t="s">
        <v>1104</v>
      </c>
      <c r="B76" t="s">
        <v>961</v>
      </c>
      <c r="C76" s="2">
        <v>45583</v>
      </c>
      <c r="D76" t="s">
        <v>338</v>
      </c>
      <c r="E76" t="s">
        <v>42</v>
      </c>
      <c r="F76" t="s">
        <v>969</v>
      </c>
      <c r="G76" t="s">
        <v>939</v>
      </c>
      <c r="H76" s="14">
        <v>284.62</v>
      </c>
      <c r="I76" s="14">
        <v>0</v>
      </c>
      <c r="J76" s="14">
        <v>284.62</v>
      </c>
      <c r="K76" s="14">
        <v>59.77</v>
      </c>
      <c r="L76" s="14">
        <v>344.39</v>
      </c>
      <c r="M76" t="s">
        <v>940</v>
      </c>
      <c r="N76" t="s">
        <v>941</v>
      </c>
      <c r="O76" s="2">
        <v>45613</v>
      </c>
      <c r="P76" s="2">
        <v>45592</v>
      </c>
      <c r="Q76" t="s">
        <v>1105</v>
      </c>
      <c r="R76" t="s">
        <v>964</v>
      </c>
      <c r="S76">
        <f>VALUE(MID(TablaFacturas[[#This Row],[id_factura]],5,4))</f>
        <v>5075</v>
      </c>
    </row>
    <row r="77" spans="1:19" x14ac:dyDescent="0.35">
      <c r="A77" t="s">
        <v>1106</v>
      </c>
      <c r="B77" t="s">
        <v>949</v>
      </c>
      <c r="C77" s="2">
        <v>45555</v>
      </c>
      <c r="D77" t="s">
        <v>762</v>
      </c>
      <c r="E77" t="s">
        <v>85</v>
      </c>
      <c r="F77" t="s">
        <v>966</v>
      </c>
      <c r="G77" t="s">
        <v>939</v>
      </c>
      <c r="H77" s="14">
        <v>1470.47</v>
      </c>
      <c r="I77" s="14">
        <v>58.82</v>
      </c>
      <c r="J77" s="14">
        <v>1411.65</v>
      </c>
      <c r="K77" s="14">
        <v>296.45</v>
      </c>
      <c r="L77" s="14">
        <v>1708.1</v>
      </c>
      <c r="M77" t="s">
        <v>940</v>
      </c>
      <c r="N77" t="s">
        <v>1006</v>
      </c>
      <c r="O77" s="2">
        <v>45600</v>
      </c>
      <c r="P77" s="2"/>
      <c r="Q77" t="s">
        <v>1107</v>
      </c>
      <c r="S77">
        <f>VALUE(MID(TablaFacturas[[#This Row],[id_factura]],5,4))</f>
        <v>5076</v>
      </c>
    </row>
    <row r="78" spans="1:19" x14ac:dyDescent="0.35">
      <c r="A78" t="s">
        <v>1108</v>
      </c>
      <c r="B78" t="s">
        <v>949</v>
      </c>
      <c r="C78" s="2">
        <v>45627</v>
      </c>
      <c r="D78" t="s">
        <v>152</v>
      </c>
      <c r="E78" t="s">
        <v>85</v>
      </c>
      <c r="F78" t="s">
        <v>938</v>
      </c>
      <c r="G78" t="s">
        <v>939</v>
      </c>
      <c r="H78" s="14">
        <v>4489.05</v>
      </c>
      <c r="I78" s="14">
        <v>0</v>
      </c>
      <c r="J78" s="14">
        <v>4489.05</v>
      </c>
      <c r="K78" s="14">
        <v>942.7</v>
      </c>
      <c r="L78" s="14">
        <v>5431.75</v>
      </c>
      <c r="M78" t="s">
        <v>940</v>
      </c>
      <c r="N78" t="s">
        <v>941</v>
      </c>
      <c r="O78" s="2">
        <v>45657</v>
      </c>
      <c r="P78" s="2">
        <v>45653</v>
      </c>
      <c r="Q78" t="s">
        <v>1109</v>
      </c>
      <c r="S78">
        <f>VALUE(MID(TablaFacturas[[#This Row],[id_factura]],5,4))</f>
        <v>5077</v>
      </c>
    </row>
    <row r="79" spans="1:19" x14ac:dyDescent="0.35">
      <c r="A79" t="s">
        <v>1110</v>
      </c>
      <c r="B79" t="s">
        <v>937</v>
      </c>
      <c r="C79" s="2">
        <v>45493</v>
      </c>
      <c r="D79" t="s">
        <v>442</v>
      </c>
      <c r="E79" t="s">
        <v>31</v>
      </c>
      <c r="F79" t="s">
        <v>969</v>
      </c>
      <c r="G79" t="s">
        <v>939</v>
      </c>
      <c r="H79" s="14">
        <v>448.52</v>
      </c>
      <c r="I79" s="14">
        <v>17.940000000000001</v>
      </c>
      <c r="J79" s="14">
        <v>430.58</v>
      </c>
      <c r="K79" s="14">
        <v>90.42</v>
      </c>
      <c r="L79" s="14">
        <v>521</v>
      </c>
      <c r="M79" t="s">
        <v>957</v>
      </c>
      <c r="N79" t="s">
        <v>941</v>
      </c>
      <c r="O79" s="2">
        <v>45493</v>
      </c>
      <c r="P79" s="2">
        <v>45493</v>
      </c>
      <c r="Q79" t="s">
        <v>1111</v>
      </c>
      <c r="R79" t="s">
        <v>959</v>
      </c>
      <c r="S79">
        <f>VALUE(MID(TablaFacturas[[#This Row],[id_factura]],5,4))</f>
        <v>5078</v>
      </c>
    </row>
    <row r="80" spans="1:19" x14ac:dyDescent="0.35">
      <c r="A80" t="s">
        <v>1112</v>
      </c>
      <c r="B80" t="s">
        <v>937</v>
      </c>
      <c r="C80" s="2">
        <v>45434</v>
      </c>
      <c r="D80" t="s">
        <v>599</v>
      </c>
      <c r="E80" t="s">
        <v>175</v>
      </c>
      <c r="F80" t="s">
        <v>944</v>
      </c>
      <c r="G80" t="s">
        <v>939</v>
      </c>
      <c r="H80" s="14">
        <v>727.74</v>
      </c>
      <c r="I80" s="14">
        <v>14.55</v>
      </c>
      <c r="J80" s="14">
        <v>713.19</v>
      </c>
      <c r="K80" s="14">
        <v>149.77000000000001</v>
      </c>
      <c r="L80" s="14">
        <v>862.96</v>
      </c>
      <c r="M80" t="s">
        <v>957</v>
      </c>
      <c r="N80" t="s">
        <v>941</v>
      </c>
      <c r="O80" s="2">
        <v>45434</v>
      </c>
      <c r="P80" s="2">
        <v>45434</v>
      </c>
      <c r="Q80" t="s">
        <v>1113</v>
      </c>
      <c r="R80" t="s">
        <v>955</v>
      </c>
      <c r="S80">
        <f>VALUE(MID(TablaFacturas[[#This Row],[id_factura]],5,4))</f>
        <v>5079</v>
      </c>
    </row>
    <row r="81" spans="1:19" x14ac:dyDescent="0.35">
      <c r="A81" t="s">
        <v>1114</v>
      </c>
      <c r="B81" t="s">
        <v>949</v>
      </c>
      <c r="C81" s="2">
        <v>45617</v>
      </c>
      <c r="D81" t="s">
        <v>583</v>
      </c>
      <c r="E81" t="s">
        <v>85</v>
      </c>
      <c r="F81" t="s">
        <v>969</v>
      </c>
      <c r="G81" t="s">
        <v>939</v>
      </c>
      <c r="H81" s="14">
        <v>89.19</v>
      </c>
      <c r="I81" s="14">
        <v>0</v>
      </c>
      <c r="J81" s="14">
        <v>89.19</v>
      </c>
      <c r="K81" s="14">
        <v>18.73</v>
      </c>
      <c r="L81" s="14">
        <v>107.92</v>
      </c>
      <c r="M81" t="s">
        <v>945</v>
      </c>
      <c r="N81" t="s">
        <v>982</v>
      </c>
      <c r="O81" s="2">
        <v>45662</v>
      </c>
      <c r="P81" s="2"/>
      <c r="Q81" t="s">
        <v>1115</v>
      </c>
      <c r="S81">
        <f>VALUE(MID(TablaFacturas[[#This Row],[id_factura]],5,4))</f>
        <v>5080</v>
      </c>
    </row>
    <row r="82" spans="1:19" x14ac:dyDescent="0.35">
      <c r="A82" t="s">
        <v>1116</v>
      </c>
      <c r="B82" t="s">
        <v>949</v>
      </c>
      <c r="C82" s="2">
        <v>45400</v>
      </c>
      <c r="D82" t="s">
        <v>449</v>
      </c>
      <c r="E82" t="s">
        <v>175</v>
      </c>
      <c r="F82" t="s">
        <v>969</v>
      </c>
      <c r="G82" t="s">
        <v>939</v>
      </c>
      <c r="H82" s="14">
        <v>3234.1</v>
      </c>
      <c r="I82" s="14">
        <v>0</v>
      </c>
      <c r="J82" s="14">
        <v>3234.1</v>
      </c>
      <c r="K82" s="14">
        <v>679.16</v>
      </c>
      <c r="L82" s="14">
        <v>3913.26</v>
      </c>
      <c r="M82" t="s">
        <v>962</v>
      </c>
      <c r="N82" t="s">
        <v>941</v>
      </c>
      <c r="O82" s="2">
        <v>45460</v>
      </c>
      <c r="P82" s="2">
        <v>45408</v>
      </c>
      <c r="Q82" t="s">
        <v>1117</v>
      </c>
      <c r="R82" t="s">
        <v>964</v>
      </c>
      <c r="S82">
        <f>VALUE(MID(TablaFacturas[[#This Row],[id_factura]],5,4))</f>
        <v>5081</v>
      </c>
    </row>
    <row r="83" spans="1:19" x14ac:dyDescent="0.35">
      <c r="A83" t="s">
        <v>1118</v>
      </c>
      <c r="B83" t="s">
        <v>949</v>
      </c>
      <c r="C83" s="2">
        <v>45467</v>
      </c>
      <c r="D83" t="s">
        <v>755</v>
      </c>
      <c r="E83" t="s">
        <v>85</v>
      </c>
      <c r="F83" t="s">
        <v>966</v>
      </c>
      <c r="G83" t="s">
        <v>939</v>
      </c>
      <c r="H83" s="14">
        <v>1796.64</v>
      </c>
      <c r="I83" s="14">
        <v>0</v>
      </c>
      <c r="J83" s="14">
        <v>1796.64</v>
      </c>
      <c r="K83" s="14">
        <v>377.29</v>
      </c>
      <c r="L83" s="14">
        <v>2173.9299999999998</v>
      </c>
      <c r="M83" t="s">
        <v>945</v>
      </c>
      <c r="N83" t="s">
        <v>941</v>
      </c>
      <c r="O83" s="2">
        <v>45512</v>
      </c>
      <c r="P83" s="2">
        <v>45468</v>
      </c>
      <c r="Q83" t="s">
        <v>1119</v>
      </c>
      <c r="S83">
        <f>VALUE(MID(TablaFacturas[[#This Row],[id_factura]],5,4))</f>
        <v>5082</v>
      </c>
    </row>
    <row r="84" spans="1:19" x14ac:dyDescent="0.35">
      <c r="A84" t="s">
        <v>1120</v>
      </c>
      <c r="B84" t="s">
        <v>961</v>
      </c>
      <c r="C84" s="2">
        <v>45517</v>
      </c>
      <c r="D84" t="s">
        <v>416</v>
      </c>
      <c r="E84" t="s">
        <v>51</v>
      </c>
      <c r="F84" t="s">
        <v>944</v>
      </c>
      <c r="G84" t="s">
        <v>939</v>
      </c>
      <c r="H84" s="14">
        <v>4608.6000000000004</v>
      </c>
      <c r="I84" s="14">
        <v>92.17</v>
      </c>
      <c r="J84" s="14">
        <v>4516.43</v>
      </c>
      <c r="K84" s="14">
        <v>948.45</v>
      </c>
      <c r="L84" s="14">
        <v>5464.88</v>
      </c>
      <c r="M84" t="s">
        <v>940</v>
      </c>
      <c r="N84" t="s">
        <v>1006</v>
      </c>
      <c r="O84" s="2">
        <v>45532</v>
      </c>
      <c r="P84" s="2"/>
      <c r="Q84" t="s">
        <v>1121</v>
      </c>
      <c r="R84" t="s">
        <v>955</v>
      </c>
      <c r="S84">
        <f>VALUE(MID(TablaFacturas[[#This Row],[id_factura]],5,4))</f>
        <v>5083</v>
      </c>
    </row>
    <row r="85" spans="1:19" x14ac:dyDescent="0.35">
      <c r="A85" t="s">
        <v>1122</v>
      </c>
      <c r="B85" t="s">
        <v>949</v>
      </c>
      <c r="C85" s="2">
        <v>45373</v>
      </c>
      <c r="D85" t="s">
        <v>739</v>
      </c>
      <c r="E85" t="s">
        <v>175</v>
      </c>
      <c r="F85" t="s">
        <v>966</v>
      </c>
      <c r="G85" t="s">
        <v>939</v>
      </c>
      <c r="H85" s="14">
        <v>4898.67</v>
      </c>
      <c r="I85" s="14">
        <v>0</v>
      </c>
      <c r="J85" s="14">
        <v>4898.67</v>
      </c>
      <c r="K85" s="14">
        <v>1028.72</v>
      </c>
      <c r="L85" s="14">
        <v>5927.39</v>
      </c>
      <c r="M85" t="s">
        <v>962</v>
      </c>
      <c r="N85" t="s">
        <v>941</v>
      </c>
      <c r="O85" s="2">
        <v>45403</v>
      </c>
      <c r="P85" s="2">
        <v>45394</v>
      </c>
      <c r="Q85" t="s">
        <v>1123</v>
      </c>
      <c r="R85" t="s">
        <v>955</v>
      </c>
      <c r="S85">
        <f>VALUE(MID(TablaFacturas[[#This Row],[id_factura]],5,4))</f>
        <v>5084</v>
      </c>
    </row>
    <row r="86" spans="1:19" x14ac:dyDescent="0.35">
      <c r="A86" t="s">
        <v>1124</v>
      </c>
      <c r="B86" t="s">
        <v>961</v>
      </c>
      <c r="C86" s="2">
        <v>45318</v>
      </c>
      <c r="D86" t="s">
        <v>375</v>
      </c>
      <c r="E86" t="s">
        <v>85</v>
      </c>
      <c r="F86" t="s">
        <v>969</v>
      </c>
      <c r="G86" t="s">
        <v>939</v>
      </c>
      <c r="H86" s="14">
        <v>3613.09</v>
      </c>
      <c r="I86" s="14">
        <v>72.260000000000005</v>
      </c>
      <c r="J86" s="14">
        <v>3540.83</v>
      </c>
      <c r="K86" s="14">
        <v>743.57</v>
      </c>
      <c r="L86" s="14">
        <v>4284.3999999999996</v>
      </c>
      <c r="M86" t="s">
        <v>940</v>
      </c>
      <c r="N86" t="s">
        <v>941</v>
      </c>
      <c r="O86" s="2">
        <v>45318</v>
      </c>
      <c r="P86" s="2">
        <v>45318</v>
      </c>
      <c r="Q86" t="s">
        <v>1125</v>
      </c>
      <c r="S86">
        <f>VALUE(MID(TablaFacturas[[#This Row],[id_factura]],5,4))</f>
        <v>5085</v>
      </c>
    </row>
    <row r="87" spans="1:19" x14ac:dyDescent="0.35">
      <c r="A87" t="s">
        <v>1126</v>
      </c>
      <c r="B87" t="s">
        <v>961</v>
      </c>
      <c r="C87" s="2">
        <v>45536</v>
      </c>
      <c r="D87" t="s">
        <v>100</v>
      </c>
      <c r="E87" t="s">
        <v>31</v>
      </c>
      <c r="F87" t="s">
        <v>938</v>
      </c>
      <c r="G87" t="s">
        <v>939</v>
      </c>
      <c r="H87" s="14">
        <v>4998.99</v>
      </c>
      <c r="I87" s="14">
        <v>99.98</v>
      </c>
      <c r="J87" s="14">
        <v>4899.01</v>
      </c>
      <c r="K87" s="14">
        <v>1028.79</v>
      </c>
      <c r="L87" s="14">
        <v>5927.8</v>
      </c>
      <c r="M87" t="s">
        <v>957</v>
      </c>
      <c r="N87" t="s">
        <v>941</v>
      </c>
      <c r="O87" s="2">
        <v>45566</v>
      </c>
      <c r="P87" s="2">
        <v>45562</v>
      </c>
      <c r="Q87" t="s">
        <v>1127</v>
      </c>
      <c r="S87">
        <f>VALUE(MID(TablaFacturas[[#This Row],[id_factura]],5,4))</f>
        <v>5086</v>
      </c>
    </row>
    <row r="88" spans="1:19" x14ac:dyDescent="0.35">
      <c r="A88" t="s">
        <v>1128</v>
      </c>
      <c r="B88" t="s">
        <v>949</v>
      </c>
      <c r="C88" s="2">
        <v>45647</v>
      </c>
      <c r="D88" t="s">
        <v>152</v>
      </c>
      <c r="E88" t="s">
        <v>60</v>
      </c>
      <c r="F88" t="s">
        <v>966</v>
      </c>
      <c r="G88" t="s">
        <v>939</v>
      </c>
      <c r="H88" s="14">
        <v>3582.95</v>
      </c>
      <c r="I88" s="14">
        <v>0</v>
      </c>
      <c r="J88" s="14">
        <v>3582.95</v>
      </c>
      <c r="K88" s="14">
        <v>752.42</v>
      </c>
      <c r="L88" s="14">
        <v>4335.37</v>
      </c>
      <c r="M88" t="s">
        <v>940</v>
      </c>
      <c r="N88" t="s">
        <v>941</v>
      </c>
      <c r="O88" s="2">
        <v>45647</v>
      </c>
      <c r="P88" s="2">
        <v>45647</v>
      </c>
      <c r="Q88" t="s">
        <v>1129</v>
      </c>
      <c r="R88" t="s">
        <v>994</v>
      </c>
      <c r="S88">
        <f>VALUE(MID(TablaFacturas[[#This Row],[id_factura]],5,4))</f>
        <v>5087</v>
      </c>
    </row>
    <row r="89" spans="1:19" x14ac:dyDescent="0.35">
      <c r="A89" t="s">
        <v>1130</v>
      </c>
      <c r="B89" t="s">
        <v>949</v>
      </c>
      <c r="C89" s="2">
        <v>45445</v>
      </c>
      <c r="D89" t="s">
        <v>159</v>
      </c>
      <c r="E89" t="s">
        <v>60</v>
      </c>
      <c r="F89" t="s">
        <v>938</v>
      </c>
      <c r="G89" t="s">
        <v>939</v>
      </c>
      <c r="H89" s="14">
        <v>1910.64</v>
      </c>
      <c r="I89" s="14">
        <v>0</v>
      </c>
      <c r="J89" s="14">
        <v>1910.64</v>
      </c>
      <c r="K89" s="14">
        <v>401.23</v>
      </c>
      <c r="L89" s="14">
        <v>2311.87</v>
      </c>
      <c r="M89" t="s">
        <v>940</v>
      </c>
      <c r="N89" t="s">
        <v>941</v>
      </c>
      <c r="O89" s="2">
        <v>45505</v>
      </c>
      <c r="P89" s="2">
        <v>45445</v>
      </c>
      <c r="Q89" t="s">
        <v>1131</v>
      </c>
      <c r="R89" t="s">
        <v>964</v>
      </c>
      <c r="S89">
        <f>VALUE(MID(TablaFacturas[[#This Row],[id_factura]],5,4))</f>
        <v>5088</v>
      </c>
    </row>
    <row r="90" spans="1:19" x14ac:dyDescent="0.35">
      <c r="A90" t="s">
        <v>1132</v>
      </c>
      <c r="B90" t="s">
        <v>937</v>
      </c>
      <c r="C90" s="2">
        <v>45376</v>
      </c>
      <c r="D90" t="s">
        <v>403</v>
      </c>
      <c r="E90" t="s">
        <v>175</v>
      </c>
      <c r="F90" t="s">
        <v>938</v>
      </c>
      <c r="G90" t="s">
        <v>939</v>
      </c>
      <c r="H90" s="14">
        <v>2126.67</v>
      </c>
      <c r="I90" s="14">
        <v>42.53</v>
      </c>
      <c r="J90" s="14">
        <v>2084.14</v>
      </c>
      <c r="K90" s="14">
        <v>437.67</v>
      </c>
      <c r="L90" s="14">
        <v>2521.81</v>
      </c>
      <c r="M90" t="s">
        <v>940</v>
      </c>
      <c r="N90" t="s">
        <v>946</v>
      </c>
      <c r="O90" s="2">
        <v>45436</v>
      </c>
      <c r="P90" s="2"/>
      <c r="Q90" t="s">
        <v>1133</v>
      </c>
      <c r="R90" t="s">
        <v>955</v>
      </c>
      <c r="S90">
        <f>VALUE(MID(TablaFacturas[[#This Row],[id_factura]],5,4))</f>
        <v>5089</v>
      </c>
    </row>
    <row r="91" spans="1:19" x14ac:dyDescent="0.35">
      <c r="A91" t="s">
        <v>1134</v>
      </c>
      <c r="B91" t="s">
        <v>949</v>
      </c>
      <c r="C91" s="2">
        <v>45403</v>
      </c>
      <c r="D91" t="s">
        <v>113</v>
      </c>
      <c r="E91" t="s">
        <v>51</v>
      </c>
      <c r="F91" t="s">
        <v>938</v>
      </c>
      <c r="G91" t="s">
        <v>939</v>
      </c>
      <c r="H91" s="14">
        <v>1545.15</v>
      </c>
      <c r="I91" s="14">
        <v>30.9</v>
      </c>
      <c r="J91" s="14">
        <v>1514.25</v>
      </c>
      <c r="K91" s="14">
        <v>317.99</v>
      </c>
      <c r="L91" s="14">
        <v>1832.24</v>
      </c>
      <c r="M91" t="s">
        <v>945</v>
      </c>
      <c r="N91" t="s">
        <v>941</v>
      </c>
      <c r="O91" s="2">
        <v>45448</v>
      </c>
      <c r="P91" s="2">
        <v>45425</v>
      </c>
      <c r="Q91" t="s">
        <v>1135</v>
      </c>
      <c r="R91" t="s">
        <v>959</v>
      </c>
      <c r="S91">
        <f>VALUE(MID(TablaFacturas[[#This Row],[id_factura]],5,4))</f>
        <v>5090</v>
      </c>
    </row>
    <row r="92" spans="1:19" x14ac:dyDescent="0.35">
      <c r="A92" t="s">
        <v>1136</v>
      </c>
      <c r="B92" t="s">
        <v>949</v>
      </c>
      <c r="C92" s="2">
        <v>45363</v>
      </c>
      <c r="D92" t="s">
        <v>255</v>
      </c>
      <c r="E92" t="s">
        <v>175</v>
      </c>
      <c r="F92" t="s">
        <v>966</v>
      </c>
      <c r="G92" t="s">
        <v>939</v>
      </c>
      <c r="H92" s="14">
        <v>347.32</v>
      </c>
      <c r="I92" s="14">
        <v>13.89</v>
      </c>
      <c r="J92" s="14">
        <v>333.43</v>
      </c>
      <c r="K92" s="14">
        <v>70.02</v>
      </c>
      <c r="L92" s="14">
        <v>403.45</v>
      </c>
      <c r="M92" t="s">
        <v>940</v>
      </c>
      <c r="N92" t="s">
        <v>941</v>
      </c>
      <c r="O92" s="2">
        <v>45423</v>
      </c>
      <c r="P92" s="2">
        <v>45409</v>
      </c>
      <c r="Q92" t="s">
        <v>1137</v>
      </c>
      <c r="R92" t="s">
        <v>964</v>
      </c>
      <c r="S92">
        <f>VALUE(MID(TablaFacturas[[#This Row],[id_factura]],5,4))</f>
        <v>5091</v>
      </c>
    </row>
    <row r="93" spans="1:19" x14ac:dyDescent="0.35">
      <c r="A93" t="s">
        <v>1138</v>
      </c>
      <c r="B93" t="s">
        <v>949</v>
      </c>
      <c r="C93" s="2">
        <v>45645</v>
      </c>
      <c r="D93" t="s">
        <v>52</v>
      </c>
      <c r="E93" t="s">
        <v>85</v>
      </c>
      <c r="F93" t="s">
        <v>969</v>
      </c>
      <c r="G93" t="s">
        <v>939</v>
      </c>
      <c r="H93" s="14">
        <v>6140.97</v>
      </c>
      <c r="I93" s="14">
        <v>245.64</v>
      </c>
      <c r="J93" s="14">
        <v>5895.33</v>
      </c>
      <c r="K93" s="14">
        <v>1238.02</v>
      </c>
      <c r="L93" s="14">
        <v>7133.35</v>
      </c>
      <c r="M93" t="s">
        <v>940</v>
      </c>
      <c r="N93" t="s">
        <v>941</v>
      </c>
      <c r="O93" s="2">
        <v>45705</v>
      </c>
      <c r="P93" s="2">
        <v>45657</v>
      </c>
      <c r="Q93" t="s">
        <v>1139</v>
      </c>
      <c r="R93" t="s">
        <v>955</v>
      </c>
      <c r="S93">
        <f>VALUE(MID(TablaFacturas[[#This Row],[id_factura]],5,4))</f>
        <v>5092</v>
      </c>
    </row>
    <row r="94" spans="1:19" x14ac:dyDescent="0.35">
      <c r="A94" t="s">
        <v>1140</v>
      </c>
      <c r="B94" t="s">
        <v>949</v>
      </c>
      <c r="C94" s="2">
        <v>45443</v>
      </c>
      <c r="D94" t="s">
        <v>564</v>
      </c>
      <c r="E94" t="s">
        <v>51</v>
      </c>
      <c r="F94" t="s">
        <v>938</v>
      </c>
      <c r="G94" t="s">
        <v>939</v>
      </c>
      <c r="H94" s="14">
        <v>114.42</v>
      </c>
      <c r="I94" s="14">
        <v>0</v>
      </c>
      <c r="J94" s="14">
        <v>114.42</v>
      </c>
      <c r="K94" s="14">
        <v>24.03</v>
      </c>
      <c r="L94" s="14">
        <v>138.44999999999999</v>
      </c>
      <c r="M94" t="s">
        <v>957</v>
      </c>
      <c r="N94" t="s">
        <v>941</v>
      </c>
      <c r="O94" s="2">
        <v>45458</v>
      </c>
      <c r="P94" s="2">
        <v>45458</v>
      </c>
      <c r="Q94" t="s">
        <v>1141</v>
      </c>
      <c r="R94" t="s">
        <v>955</v>
      </c>
      <c r="S94">
        <f>VALUE(MID(TablaFacturas[[#This Row],[id_factura]],5,4))</f>
        <v>5093</v>
      </c>
    </row>
    <row r="95" spans="1:19" x14ac:dyDescent="0.35">
      <c r="A95" t="s">
        <v>1142</v>
      </c>
      <c r="B95" t="s">
        <v>937</v>
      </c>
      <c r="C95" s="2">
        <v>45328</v>
      </c>
      <c r="D95" t="s">
        <v>472</v>
      </c>
      <c r="E95" t="s">
        <v>51</v>
      </c>
      <c r="F95" t="s">
        <v>969</v>
      </c>
      <c r="G95" t="s">
        <v>939</v>
      </c>
      <c r="H95" s="14">
        <v>820.95</v>
      </c>
      <c r="I95" s="14">
        <v>0</v>
      </c>
      <c r="J95" s="14">
        <v>820.95</v>
      </c>
      <c r="K95" s="14">
        <v>172.4</v>
      </c>
      <c r="L95" s="14">
        <v>993.35</v>
      </c>
      <c r="M95" t="s">
        <v>962</v>
      </c>
      <c r="N95" t="s">
        <v>941</v>
      </c>
      <c r="O95" s="2">
        <v>45388</v>
      </c>
      <c r="P95" s="2">
        <v>45354</v>
      </c>
      <c r="Q95" t="s">
        <v>1143</v>
      </c>
      <c r="R95" t="s">
        <v>994</v>
      </c>
      <c r="S95">
        <f>VALUE(MID(TablaFacturas[[#This Row],[id_factura]],5,4))</f>
        <v>5094</v>
      </c>
    </row>
    <row r="96" spans="1:19" x14ac:dyDescent="0.35">
      <c r="A96" t="s">
        <v>1144</v>
      </c>
      <c r="B96" t="s">
        <v>937</v>
      </c>
      <c r="C96" s="2">
        <v>45641</v>
      </c>
      <c r="D96" t="s">
        <v>196</v>
      </c>
      <c r="E96" t="s">
        <v>60</v>
      </c>
      <c r="F96" t="s">
        <v>966</v>
      </c>
      <c r="G96" t="s">
        <v>939</v>
      </c>
      <c r="H96" s="14">
        <v>1960.12</v>
      </c>
      <c r="I96" s="14">
        <v>0</v>
      </c>
      <c r="J96" s="14">
        <v>1960.12</v>
      </c>
      <c r="K96" s="14">
        <v>411.63</v>
      </c>
      <c r="L96" s="14">
        <v>2371.75</v>
      </c>
      <c r="M96" t="s">
        <v>945</v>
      </c>
      <c r="N96" t="s">
        <v>941</v>
      </c>
      <c r="O96" s="2">
        <v>45641</v>
      </c>
      <c r="P96" s="2">
        <v>45642</v>
      </c>
      <c r="Q96" t="s">
        <v>1145</v>
      </c>
      <c r="S96">
        <f>VALUE(MID(TablaFacturas[[#This Row],[id_factura]],5,4))</f>
        <v>5095</v>
      </c>
    </row>
    <row r="97" spans="1:19" x14ac:dyDescent="0.35">
      <c r="A97" t="s">
        <v>1146</v>
      </c>
      <c r="B97" t="s">
        <v>961</v>
      </c>
      <c r="C97" s="2">
        <v>45322</v>
      </c>
      <c r="D97" t="s">
        <v>677</v>
      </c>
      <c r="E97" t="s">
        <v>60</v>
      </c>
      <c r="F97" t="s">
        <v>969</v>
      </c>
      <c r="G97" t="s">
        <v>939</v>
      </c>
      <c r="H97" s="14">
        <v>258.33999999999997</v>
      </c>
      <c r="I97" s="14">
        <v>0</v>
      </c>
      <c r="J97" s="14">
        <v>258.33999999999997</v>
      </c>
      <c r="K97" s="14">
        <v>54.25</v>
      </c>
      <c r="L97" s="14">
        <v>312.58999999999997</v>
      </c>
      <c r="M97" t="s">
        <v>957</v>
      </c>
      <c r="N97" t="s">
        <v>941</v>
      </c>
      <c r="O97" s="2">
        <v>45367</v>
      </c>
      <c r="P97" s="2">
        <v>45327</v>
      </c>
      <c r="Q97" t="s">
        <v>1147</v>
      </c>
      <c r="R97" t="s">
        <v>955</v>
      </c>
      <c r="S97">
        <f>VALUE(MID(TablaFacturas[[#This Row],[id_factura]],5,4))</f>
        <v>5096</v>
      </c>
    </row>
    <row r="98" spans="1:19" x14ac:dyDescent="0.35">
      <c r="A98" t="s">
        <v>1148</v>
      </c>
      <c r="B98" t="s">
        <v>937</v>
      </c>
      <c r="C98" s="2">
        <v>45567</v>
      </c>
      <c r="D98" t="s">
        <v>540</v>
      </c>
      <c r="E98" t="s">
        <v>31</v>
      </c>
      <c r="F98" t="s">
        <v>969</v>
      </c>
      <c r="G98" t="s">
        <v>939</v>
      </c>
      <c r="H98" s="14">
        <v>3941.8</v>
      </c>
      <c r="I98" s="14">
        <v>0</v>
      </c>
      <c r="J98" s="14">
        <v>3941.8</v>
      </c>
      <c r="K98" s="14">
        <v>827.78</v>
      </c>
      <c r="L98" s="14">
        <v>4769.58</v>
      </c>
      <c r="M98" t="s">
        <v>945</v>
      </c>
      <c r="N98" t="s">
        <v>941</v>
      </c>
      <c r="O98" s="2">
        <v>45627</v>
      </c>
      <c r="P98" s="2">
        <v>45625</v>
      </c>
      <c r="Q98" t="s">
        <v>1149</v>
      </c>
      <c r="S98">
        <f>VALUE(MID(TablaFacturas[[#This Row],[id_factura]],5,4))</f>
        <v>5097</v>
      </c>
    </row>
    <row r="99" spans="1:19" x14ac:dyDescent="0.35">
      <c r="A99" t="s">
        <v>1150</v>
      </c>
      <c r="B99" t="s">
        <v>961</v>
      </c>
      <c r="C99" s="2">
        <v>45566</v>
      </c>
      <c r="D99" t="s">
        <v>319</v>
      </c>
      <c r="E99" t="s">
        <v>60</v>
      </c>
      <c r="F99" t="s">
        <v>966</v>
      </c>
      <c r="G99" t="s">
        <v>939</v>
      </c>
      <c r="H99" s="14">
        <v>1479.4</v>
      </c>
      <c r="I99" s="14">
        <v>0</v>
      </c>
      <c r="J99" s="14">
        <v>1479.4</v>
      </c>
      <c r="K99" s="14">
        <v>310.67</v>
      </c>
      <c r="L99" s="14">
        <v>1790.07</v>
      </c>
      <c r="M99" t="s">
        <v>962</v>
      </c>
      <c r="N99" t="s">
        <v>982</v>
      </c>
      <c r="O99" s="2">
        <v>45581</v>
      </c>
      <c r="P99" s="2"/>
      <c r="Q99" t="s">
        <v>1151</v>
      </c>
      <c r="S99">
        <f>VALUE(MID(TablaFacturas[[#This Row],[id_factura]],5,4))</f>
        <v>5098</v>
      </c>
    </row>
    <row r="100" spans="1:19" x14ac:dyDescent="0.35">
      <c r="A100" t="s">
        <v>1152</v>
      </c>
      <c r="B100" t="s">
        <v>961</v>
      </c>
      <c r="C100" s="2">
        <v>45336</v>
      </c>
      <c r="D100" t="s">
        <v>781</v>
      </c>
      <c r="E100" t="s">
        <v>60</v>
      </c>
      <c r="F100" t="s">
        <v>966</v>
      </c>
      <c r="G100" t="s">
        <v>939</v>
      </c>
      <c r="H100" s="14">
        <v>1546.78</v>
      </c>
      <c r="I100" s="14">
        <v>30.94</v>
      </c>
      <c r="J100" s="14">
        <v>1515.84</v>
      </c>
      <c r="K100" s="14">
        <v>318.33</v>
      </c>
      <c r="L100" s="14">
        <v>1834.17</v>
      </c>
      <c r="M100" t="s">
        <v>957</v>
      </c>
      <c r="N100" t="s">
        <v>941</v>
      </c>
      <c r="O100" s="2">
        <v>45336</v>
      </c>
      <c r="P100" s="2">
        <v>45337</v>
      </c>
      <c r="Q100" t="s">
        <v>1153</v>
      </c>
      <c r="R100" t="s">
        <v>955</v>
      </c>
      <c r="S100">
        <f>VALUE(MID(TablaFacturas[[#This Row],[id_factura]],5,4))</f>
        <v>5099</v>
      </c>
    </row>
    <row r="101" spans="1:19" x14ac:dyDescent="0.35">
      <c r="A101" t="s">
        <v>1154</v>
      </c>
      <c r="B101" t="s">
        <v>937</v>
      </c>
      <c r="C101" s="2">
        <v>45628</v>
      </c>
      <c r="D101" t="s">
        <v>634</v>
      </c>
      <c r="E101" t="s">
        <v>31</v>
      </c>
      <c r="F101" t="s">
        <v>966</v>
      </c>
      <c r="G101" t="s">
        <v>939</v>
      </c>
      <c r="H101" s="14">
        <v>795.61</v>
      </c>
      <c r="I101" s="14">
        <v>15.91</v>
      </c>
      <c r="J101" s="14">
        <v>779.7</v>
      </c>
      <c r="K101" s="14">
        <v>163.74</v>
      </c>
      <c r="L101" s="14">
        <v>943.44</v>
      </c>
      <c r="M101" t="s">
        <v>945</v>
      </c>
      <c r="N101" t="s">
        <v>982</v>
      </c>
      <c r="O101" s="2">
        <v>45628</v>
      </c>
      <c r="P101" s="2"/>
      <c r="Q101" t="s">
        <v>1155</v>
      </c>
      <c r="S101">
        <f>VALUE(MID(TablaFacturas[[#This Row],[id_factura]],5,4))</f>
        <v>5100</v>
      </c>
    </row>
    <row r="102" spans="1:19" x14ac:dyDescent="0.35">
      <c r="A102" t="s">
        <v>1156</v>
      </c>
      <c r="B102" t="s">
        <v>949</v>
      </c>
      <c r="C102" s="2">
        <v>45469</v>
      </c>
      <c r="D102" t="s">
        <v>466</v>
      </c>
      <c r="E102" t="s">
        <v>42</v>
      </c>
      <c r="F102" t="s">
        <v>969</v>
      </c>
      <c r="G102" t="s">
        <v>939</v>
      </c>
      <c r="H102" s="14">
        <v>798.55</v>
      </c>
      <c r="I102" s="14">
        <v>0</v>
      </c>
      <c r="J102" s="14">
        <v>798.55</v>
      </c>
      <c r="K102" s="14">
        <v>167.7</v>
      </c>
      <c r="L102" s="14">
        <v>966.25</v>
      </c>
      <c r="M102" t="s">
        <v>940</v>
      </c>
      <c r="N102" t="s">
        <v>941</v>
      </c>
      <c r="O102" s="2">
        <v>45499</v>
      </c>
      <c r="P102" s="2">
        <v>45492</v>
      </c>
      <c r="Q102" t="s">
        <v>1157</v>
      </c>
      <c r="S102">
        <f>VALUE(MID(TablaFacturas[[#This Row],[id_factura]],5,4))</f>
        <v>5101</v>
      </c>
    </row>
    <row r="103" spans="1:19" x14ac:dyDescent="0.35">
      <c r="A103" t="s">
        <v>1158</v>
      </c>
      <c r="B103" t="s">
        <v>961</v>
      </c>
      <c r="C103" s="2">
        <v>45463</v>
      </c>
      <c r="D103" t="s">
        <v>687</v>
      </c>
      <c r="E103" t="s">
        <v>60</v>
      </c>
      <c r="F103" t="s">
        <v>969</v>
      </c>
      <c r="G103" t="s">
        <v>939</v>
      </c>
      <c r="H103" s="14">
        <v>5040.3</v>
      </c>
      <c r="I103" s="14">
        <v>100.81</v>
      </c>
      <c r="J103" s="14">
        <v>4939.49</v>
      </c>
      <c r="K103" s="14">
        <v>1037.29</v>
      </c>
      <c r="L103" s="14">
        <v>5976.78</v>
      </c>
      <c r="M103" t="s">
        <v>945</v>
      </c>
      <c r="N103" t="s">
        <v>941</v>
      </c>
      <c r="O103" s="2">
        <v>45523</v>
      </c>
      <c r="P103" s="2">
        <v>45503</v>
      </c>
      <c r="Q103" t="s">
        <v>1159</v>
      </c>
      <c r="S103">
        <f>VALUE(MID(TablaFacturas[[#This Row],[id_factura]],5,4))</f>
        <v>5102</v>
      </c>
    </row>
    <row r="104" spans="1:19" x14ac:dyDescent="0.35">
      <c r="A104" t="s">
        <v>1160</v>
      </c>
      <c r="B104" t="s">
        <v>949</v>
      </c>
      <c r="C104" s="2">
        <v>45525</v>
      </c>
      <c r="D104" t="s">
        <v>461</v>
      </c>
      <c r="E104" t="s">
        <v>175</v>
      </c>
      <c r="F104" t="s">
        <v>966</v>
      </c>
      <c r="G104" t="s">
        <v>939</v>
      </c>
      <c r="H104" s="14">
        <v>1260.05</v>
      </c>
      <c r="I104" s="14">
        <v>50.4</v>
      </c>
      <c r="J104" s="14">
        <v>1209.6500000000001</v>
      </c>
      <c r="K104" s="14">
        <v>254.03</v>
      </c>
      <c r="L104" s="14">
        <v>1463.68</v>
      </c>
      <c r="M104" t="s">
        <v>957</v>
      </c>
      <c r="N104" t="s">
        <v>946</v>
      </c>
      <c r="O104" s="2">
        <v>45540</v>
      </c>
      <c r="P104" s="2"/>
      <c r="Q104" t="s">
        <v>1161</v>
      </c>
      <c r="R104" t="s">
        <v>994</v>
      </c>
      <c r="S104">
        <f>VALUE(MID(TablaFacturas[[#This Row],[id_factura]],5,4))</f>
        <v>5103</v>
      </c>
    </row>
    <row r="105" spans="1:19" x14ac:dyDescent="0.35">
      <c r="A105" t="s">
        <v>1162</v>
      </c>
      <c r="B105" t="s">
        <v>961</v>
      </c>
      <c r="C105" s="2">
        <v>45422</v>
      </c>
      <c r="D105" t="s">
        <v>660</v>
      </c>
      <c r="E105" t="s">
        <v>51</v>
      </c>
      <c r="F105" t="s">
        <v>966</v>
      </c>
      <c r="G105" t="s">
        <v>939</v>
      </c>
      <c r="H105" s="14">
        <v>1305.33</v>
      </c>
      <c r="I105" s="14">
        <v>0</v>
      </c>
      <c r="J105" s="14">
        <v>1305.33</v>
      </c>
      <c r="K105" s="14">
        <v>274.12</v>
      </c>
      <c r="L105" s="14">
        <v>1579.45</v>
      </c>
      <c r="M105" t="s">
        <v>940</v>
      </c>
      <c r="N105" t="s">
        <v>982</v>
      </c>
      <c r="O105" s="2">
        <v>45422</v>
      </c>
      <c r="P105" s="2"/>
      <c r="Q105" t="s">
        <v>1163</v>
      </c>
      <c r="S105">
        <f>VALUE(MID(TablaFacturas[[#This Row],[id_factura]],5,4))</f>
        <v>5104</v>
      </c>
    </row>
    <row r="106" spans="1:19" x14ac:dyDescent="0.35">
      <c r="A106" t="s">
        <v>1164</v>
      </c>
      <c r="B106" t="s">
        <v>961</v>
      </c>
      <c r="C106" s="2">
        <v>45417</v>
      </c>
      <c r="D106" t="s">
        <v>69</v>
      </c>
      <c r="E106" t="s">
        <v>60</v>
      </c>
      <c r="F106" t="s">
        <v>969</v>
      </c>
      <c r="G106" t="s">
        <v>939</v>
      </c>
      <c r="H106" s="14">
        <v>2132.08</v>
      </c>
      <c r="I106" s="14">
        <v>42.64</v>
      </c>
      <c r="J106" s="14">
        <v>2089.44</v>
      </c>
      <c r="K106" s="14">
        <v>438.78</v>
      </c>
      <c r="L106" s="14">
        <v>2528.2199999999998</v>
      </c>
      <c r="M106" t="s">
        <v>957</v>
      </c>
      <c r="N106" t="s">
        <v>946</v>
      </c>
      <c r="O106" s="2">
        <v>45432</v>
      </c>
      <c r="P106" s="2"/>
      <c r="Q106" t="s">
        <v>1165</v>
      </c>
      <c r="S106">
        <f>VALUE(MID(TablaFacturas[[#This Row],[id_factura]],5,4))</f>
        <v>5105</v>
      </c>
    </row>
    <row r="107" spans="1:19" x14ac:dyDescent="0.35">
      <c r="A107" t="s">
        <v>1166</v>
      </c>
      <c r="B107" t="s">
        <v>937</v>
      </c>
      <c r="C107" s="2">
        <v>45657</v>
      </c>
      <c r="D107" t="s">
        <v>634</v>
      </c>
      <c r="E107" t="s">
        <v>85</v>
      </c>
      <c r="F107" t="s">
        <v>944</v>
      </c>
      <c r="G107" t="s">
        <v>939</v>
      </c>
      <c r="H107" s="14">
        <v>6220.36</v>
      </c>
      <c r="I107" s="14">
        <v>248.81</v>
      </c>
      <c r="J107" s="14">
        <v>5971.55</v>
      </c>
      <c r="K107" s="14">
        <v>1254.03</v>
      </c>
      <c r="L107" s="14">
        <v>7225.58</v>
      </c>
      <c r="M107" t="s">
        <v>940</v>
      </c>
      <c r="N107" t="s">
        <v>941</v>
      </c>
      <c r="O107" s="2">
        <v>45702</v>
      </c>
      <c r="P107" s="2">
        <v>45677</v>
      </c>
      <c r="Q107" t="s">
        <v>1167</v>
      </c>
      <c r="R107" t="s">
        <v>994</v>
      </c>
      <c r="S107">
        <f>VALUE(MID(TablaFacturas[[#This Row],[id_factura]],5,4))</f>
        <v>5106</v>
      </c>
    </row>
    <row r="108" spans="1:19" x14ac:dyDescent="0.35">
      <c r="A108" t="s">
        <v>1168</v>
      </c>
      <c r="B108" t="s">
        <v>961</v>
      </c>
      <c r="C108" s="2">
        <v>45584</v>
      </c>
      <c r="D108" t="s">
        <v>357</v>
      </c>
      <c r="E108" t="s">
        <v>51</v>
      </c>
      <c r="F108" t="s">
        <v>966</v>
      </c>
      <c r="G108" t="s">
        <v>939</v>
      </c>
      <c r="H108" s="14">
        <v>3436.33</v>
      </c>
      <c r="I108" s="14">
        <v>0</v>
      </c>
      <c r="J108" s="14">
        <v>3436.33</v>
      </c>
      <c r="K108" s="14">
        <v>721.63</v>
      </c>
      <c r="L108" s="14">
        <v>4157.96</v>
      </c>
      <c r="M108" t="s">
        <v>940</v>
      </c>
      <c r="N108" t="s">
        <v>941</v>
      </c>
      <c r="O108" s="2">
        <v>45644</v>
      </c>
      <c r="P108" s="2">
        <v>45586</v>
      </c>
      <c r="Q108" t="s">
        <v>1169</v>
      </c>
      <c r="R108" t="s">
        <v>959</v>
      </c>
      <c r="S108">
        <f>VALUE(MID(TablaFacturas[[#This Row],[id_factura]],5,4))</f>
        <v>5107</v>
      </c>
    </row>
    <row r="109" spans="1:19" x14ac:dyDescent="0.35">
      <c r="A109" t="s">
        <v>1170</v>
      </c>
      <c r="B109" t="s">
        <v>961</v>
      </c>
      <c r="C109" s="2">
        <v>45530</v>
      </c>
      <c r="D109" t="s">
        <v>732</v>
      </c>
      <c r="E109" t="s">
        <v>175</v>
      </c>
      <c r="F109" t="s">
        <v>969</v>
      </c>
      <c r="G109" t="s">
        <v>939</v>
      </c>
      <c r="H109" s="14">
        <v>643.05999999999995</v>
      </c>
      <c r="I109" s="14">
        <v>0</v>
      </c>
      <c r="J109" s="14">
        <v>643.05999999999995</v>
      </c>
      <c r="K109" s="14">
        <v>135.04</v>
      </c>
      <c r="L109" s="14">
        <v>778.1</v>
      </c>
      <c r="M109" t="s">
        <v>962</v>
      </c>
      <c r="N109" t="s">
        <v>941</v>
      </c>
      <c r="O109" s="2">
        <v>45575</v>
      </c>
      <c r="P109" s="2">
        <v>45530</v>
      </c>
      <c r="Q109" t="s">
        <v>1171</v>
      </c>
      <c r="R109" t="s">
        <v>994</v>
      </c>
      <c r="S109">
        <f>VALUE(MID(TablaFacturas[[#This Row],[id_factura]],5,4))</f>
        <v>5108</v>
      </c>
    </row>
    <row r="110" spans="1:19" x14ac:dyDescent="0.35">
      <c r="A110" t="s">
        <v>1172</v>
      </c>
      <c r="B110" t="s">
        <v>961</v>
      </c>
      <c r="C110" s="2">
        <v>45441</v>
      </c>
      <c r="D110" t="s">
        <v>504</v>
      </c>
      <c r="E110" t="s">
        <v>175</v>
      </c>
      <c r="F110" t="s">
        <v>938</v>
      </c>
      <c r="G110" t="s">
        <v>939</v>
      </c>
      <c r="H110" s="14">
        <v>2079.2199999999998</v>
      </c>
      <c r="I110" s="14">
        <v>83.17</v>
      </c>
      <c r="J110" s="14">
        <v>1996.05</v>
      </c>
      <c r="K110" s="14">
        <v>419.17</v>
      </c>
      <c r="L110" s="14">
        <v>2415.2199999999998</v>
      </c>
      <c r="M110" t="s">
        <v>957</v>
      </c>
      <c r="N110" t="s">
        <v>941</v>
      </c>
      <c r="O110" s="2">
        <v>45486</v>
      </c>
      <c r="P110" s="2">
        <v>45453</v>
      </c>
      <c r="Q110" t="s">
        <v>1173</v>
      </c>
      <c r="R110" t="s">
        <v>955</v>
      </c>
      <c r="S110">
        <f>VALUE(MID(TablaFacturas[[#This Row],[id_factura]],5,4))</f>
        <v>5109</v>
      </c>
    </row>
    <row r="111" spans="1:19" x14ac:dyDescent="0.35">
      <c r="A111" t="s">
        <v>1174</v>
      </c>
      <c r="B111" t="s">
        <v>937</v>
      </c>
      <c r="C111" s="2">
        <v>45417</v>
      </c>
      <c r="D111" t="s">
        <v>176</v>
      </c>
      <c r="E111" t="s">
        <v>51</v>
      </c>
      <c r="F111" t="s">
        <v>944</v>
      </c>
      <c r="G111" t="s">
        <v>939</v>
      </c>
      <c r="H111" s="14">
        <v>310.64999999999998</v>
      </c>
      <c r="I111" s="14">
        <v>0</v>
      </c>
      <c r="J111" s="14">
        <v>310.64999999999998</v>
      </c>
      <c r="K111" s="14">
        <v>65.239999999999995</v>
      </c>
      <c r="L111" s="14">
        <v>375.89</v>
      </c>
      <c r="M111" t="s">
        <v>945</v>
      </c>
      <c r="N111" t="s">
        <v>941</v>
      </c>
      <c r="O111" s="2">
        <v>45447</v>
      </c>
      <c r="P111" s="2">
        <v>45437</v>
      </c>
      <c r="Q111" t="s">
        <v>1175</v>
      </c>
      <c r="R111" t="s">
        <v>955</v>
      </c>
      <c r="S111">
        <f>VALUE(MID(TablaFacturas[[#This Row],[id_factura]],5,4))</f>
        <v>5110</v>
      </c>
    </row>
    <row r="112" spans="1:19" x14ac:dyDescent="0.35">
      <c r="A112" t="s">
        <v>1176</v>
      </c>
      <c r="B112" t="s">
        <v>961</v>
      </c>
      <c r="C112" s="2">
        <v>45463</v>
      </c>
      <c r="D112" t="s">
        <v>19</v>
      </c>
      <c r="E112" t="s">
        <v>85</v>
      </c>
      <c r="F112" t="s">
        <v>944</v>
      </c>
      <c r="G112" t="s">
        <v>939</v>
      </c>
      <c r="H112" s="14">
        <v>18.25</v>
      </c>
      <c r="I112" s="14">
        <v>0</v>
      </c>
      <c r="J112" s="14">
        <v>18.25</v>
      </c>
      <c r="K112" s="14">
        <v>3.83</v>
      </c>
      <c r="L112" s="14">
        <v>22.08</v>
      </c>
      <c r="M112" t="s">
        <v>962</v>
      </c>
      <c r="N112" t="s">
        <v>941</v>
      </c>
      <c r="O112" s="2">
        <v>45523</v>
      </c>
      <c r="P112" s="2">
        <v>45478</v>
      </c>
      <c r="Q112" t="s">
        <v>1177</v>
      </c>
      <c r="R112" t="s">
        <v>959</v>
      </c>
      <c r="S112">
        <f>VALUE(MID(TablaFacturas[[#This Row],[id_factura]],5,4))</f>
        <v>5111</v>
      </c>
    </row>
    <row r="113" spans="1:19" x14ac:dyDescent="0.35">
      <c r="A113" t="s">
        <v>1178</v>
      </c>
      <c r="B113" t="s">
        <v>949</v>
      </c>
      <c r="C113" s="2">
        <v>45322</v>
      </c>
      <c r="D113" t="s">
        <v>167</v>
      </c>
      <c r="E113" t="s">
        <v>85</v>
      </c>
      <c r="F113" t="s">
        <v>969</v>
      </c>
      <c r="G113" t="s">
        <v>939</v>
      </c>
      <c r="H113" s="14">
        <v>400.13</v>
      </c>
      <c r="I113" s="14">
        <v>8</v>
      </c>
      <c r="J113" s="14">
        <v>392.13</v>
      </c>
      <c r="K113" s="14">
        <v>82.35</v>
      </c>
      <c r="L113" s="14">
        <v>474.48</v>
      </c>
      <c r="M113" t="s">
        <v>945</v>
      </c>
      <c r="N113" t="s">
        <v>941</v>
      </c>
      <c r="O113" s="2">
        <v>45337</v>
      </c>
      <c r="P113" s="2">
        <v>45335</v>
      </c>
      <c r="Q113" t="s">
        <v>1179</v>
      </c>
      <c r="R113" t="s">
        <v>955</v>
      </c>
      <c r="S113">
        <f>VALUE(MID(TablaFacturas[[#This Row],[id_factura]],5,4))</f>
        <v>5112</v>
      </c>
    </row>
    <row r="114" spans="1:19" x14ac:dyDescent="0.35">
      <c r="A114" t="s">
        <v>1180</v>
      </c>
      <c r="B114" t="s">
        <v>949</v>
      </c>
      <c r="C114" s="2">
        <v>45526</v>
      </c>
      <c r="D114" t="s">
        <v>640</v>
      </c>
      <c r="E114" t="s">
        <v>51</v>
      </c>
      <c r="F114" t="s">
        <v>966</v>
      </c>
      <c r="G114" t="s">
        <v>939</v>
      </c>
      <c r="H114" s="14">
        <v>2687.65</v>
      </c>
      <c r="I114" s="14">
        <v>107.51</v>
      </c>
      <c r="J114" s="14">
        <v>2580.14</v>
      </c>
      <c r="K114" s="14">
        <v>541.83000000000004</v>
      </c>
      <c r="L114" s="14">
        <v>3121.97</v>
      </c>
      <c r="M114" t="s">
        <v>940</v>
      </c>
      <c r="N114" t="s">
        <v>982</v>
      </c>
      <c r="O114" s="2">
        <v>45571</v>
      </c>
      <c r="P114" s="2"/>
      <c r="Q114" t="s">
        <v>1181</v>
      </c>
      <c r="S114">
        <f>VALUE(MID(TablaFacturas[[#This Row],[id_factura]],5,4))</f>
        <v>5113</v>
      </c>
    </row>
    <row r="115" spans="1:19" x14ac:dyDescent="0.35">
      <c r="A115" t="s">
        <v>1182</v>
      </c>
      <c r="B115" t="s">
        <v>937</v>
      </c>
      <c r="C115" s="2">
        <v>45582</v>
      </c>
      <c r="D115" t="s">
        <v>86</v>
      </c>
      <c r="E115" t="s">
        <v>60</v>
      </c>
      <c r="F115" t="s">
        <v>938</v>
      </c>
      <c r="G115" t="s">
        <v>939</v>
      </c>
      <c r="H115" s="14">
        <v>846.98</v>
      </c>
      <c r="I115" s="14">
        <v>0</v>
      </c>
      <c r="J115" s="14">
        <v>846.98</v>
      </c>
      <c r="K115" s="14">
        <v>177.87</v>
      </c>
      <c r="L115" s="14">
        <v>1024.8499999999999</v>
      </c>
      <c r="M115" t="s">
        <v>940</v>
      </c>
      <c r="N115" t="s">
        <v>941</v>
      </c>
      <c r="O115" s="2">
        <v>45612</v>
      </c>
      <c r="P115" s="2">
        <v>45611</v>
      </c>
      <c r="Q115" t="s">
        <v>1183</v>
      </c>
      <c r="R115" t="s">
        <v>959</v>
      </c>
      <c r="S115">
        <f>VALUE(MID(TablaFacturas[[#This Row],[id_factura]],5,4))</f>
        <v>5114</v>
      </c>
    </row>
    <row r="116" spans="1:19" x14ac:dyDescent="0.35">
      <c r="A116" t="s">
        <v>1184</v>
      </c>
      <c r="B116" t="s">
        <v>937</v>
      </c>
      <c r="C116" s="2">
        <v>45459</v>
      </c>
      <c r="D116" t="s">
        <v>312</v>
      </c>
      <c r="E116" t="s">
        <v>60</v>
      </c>
      <c r="F116" t="s">
        <v>969</v>
      </c>
      <c r="G116" t="s">
        <v>939</v>
      </c>
      <c r="H116" s="14">
        <v>1355.79</v>
      </c>
      <c r="I116" s="14">
        <v>0</v>
      </c>
      <c r="J116" s="14">
        <v>1355.79</v>
      </c>
      <c r="K116" s="14">
        <v>284.72000000000003</v>
      </c>
      <c r="L116" s="14">
        <v>1640.51</v>
      </c>
      <c r="M116" t="s">
        <v>940</v>
      </c>
      <c r="N116" t="s">
        <v>941</v>
      </c>
      <c r="O116" s="2">
        <v>45474</v>
      </c>
      <c r="P116" s="2">
        <v>45463</v>
      </c>
      <c r="Q116" t="s">
        <v>1185</v>
      </c>
      <c r="R116" t="s">
        <v>964</v>
      </c>
      <c r="S116">
        <f>VALUE(MID(TablaFacturas[[#This Row],[id_factura]],5,4))</f>
        <v>5115</v>
      </c>
    </row>
    <row r="117" spans="1:19" x14ac:dyDescent="0.35">
      <c r="A117" t="s">
        <v>1186</v>
      </c>
      <c r="B117" t="s">
        <v>961</v>
      </c>
      <c r="C117" s="2">
        <v>45371</v>
      </c>
      <c r="D117" t="s">
        <v>130</v>
      </c>
      <c r="E117" t="s">
        <v>31</v>
      </c>
      <c r="F117" t="s">
        <v>944</v>
      </c>
      <c r="G117" t="s">
        <v>939</v>
      </c>
      <c r="H117" s="14">
        <v>278.47000000000003</v>
      </c>
      <c r="I117" s="14">
        <v>0</v>
      </c>
      <c r="J117" s="14">
        <v>278.47000000000003</v>
      </c>
      <c r="K117" s="14">
        <v>58.48</v>
      </c>
      <c r="L117" s="14">
        <v>336.95</v>
      </c>
      <c r="M117" t="s">
        <v>957</v>
      </c>
      <c r="N117" t="s">
        <v>941</v>
      </c>
      <c r="O117" s="2">
        <v>45371</v>
      </c>
      <c r="P117" s="2">
        <v>45372</v>
      </c>
      <c r="Q117" t="s">
        <v>1187</v>
      </c>
      <c r="S117">
        <f>VALUE(MID(TablaFacturas[[#This Row],[id_factura]],5,4))</f>
        <v>5116</v>
      </c>
    </row>
    <row r="118" spans="1:19" x14ac:dyDescent="0.35">
      <c r="A118" t="s">
        <v>1188</v>
      </c>
      <c r="B118" t="s">
        <v>949</v>
      </c>
      <c r="C118" s="2">
        <v>45449</v>
      </c>
      <c r="D118" t="s">
        <v>423</v>
      </c>
      <c r="E118" t="s">
        <v>175</v>
      </c>
      <c r="F118" t="s">
        <v>966</v>
      </c>
      <c r="G118" t="s">
        <v>939</v>
      </c>
      <c r="H118" s="14">
        <v>468.65</v>
      </c>
      <c r="I118" s="14">
        <v>0</v>
      </c>
      <c r="J118" s="14">
        <v>468.65</v>
      </c>
      <c r="K118" s="14">
        <v>98.42</v>
      </c>
      <c r="L118" s="14">
        <v>567.07000000000005</v>
      </c>
      <c r="M118" t="s">
        <v>945</v>
      </c>
      <c r="N118" t="s">
        <v>941</v>
      </c>
      <c r="O118" s="2">
        <v>45479</v>
      </c>
      <c r="P118" s="2">
        <v>45475</v>
      </c>
      <c r="Q118" t="s">
        <v>1189</v>
      </c>
      <c r="R118" t="s">
        <v>955</v>
      </c>
      <c r="S118">
        <f>VALUE(MID(TablaFacturas[[#This Row],[id_factura]],5,4))</f>
        <v>5117</v>
      </c>
    </row>
    <row r="119" spans="1:19" x14ac:dyDescent="0.35">
      <c r="A119" t="s">
        <v>1190</v>
      </c>
      <c r="B119" t="s">
        <v>937</v>
      </c>
      <c r="C119" s="2">
        <v>45600</v>
      </c>
      <c r="D119" t="s">
        <v>69</v>
      </c>
      <c r="E119" t="s">
        <v>31</v>
      </c>
      <c r="F119" t="s">
        <v>969</v>
      </c>
      <c r="G119" t="s">
        <v>939</v>
      </c>
      <c r="H119" s="14">
        <v>1057</v>
      </c>
      <c r="I119" s="14">
        <v>0</v>
      </c>
      <c r="J119" s="14">
        <v>1057</v>
      </c>
      <c r="K119" s="14">
        <v>221.97</v>
      </c>
      <c r="L119" s="14">
        <v>1278.97</v>
      </c>
      <c r="M119" t="s">
        <v>940</v>
      </c>
      <c r="N119" t="s">
        <v>941</v>
      </c>
      <c r="O119" s="2">
        <v>45615</v>
      </c>
      <c r="P119" s="2">
        <v>45611</v>
      </c>
      <c r="Q119" t="s">
        <v>1191</v>
      </c>
      <c r="R119" t="s">
        <v>959</v>
      </c>
      <c r="S119">
        <f>VALUE(MID(TablaFacturas[[#This Row],[id_factura]],5,4))</f>
        <v>5118</v>
      </c>
    </row>
    <row r="120" spans="1:19" x14ac:dyDescent="0.35">
      <c r="A120" t="s">
        <v>1192</v>
      </c>
      <c r="B120" t="s">
        <v>937</v>
      </c>
      <c r="C120" s="2">
        <v>45317</v>
      </c>
      <c r="D120" t="s">
        <v>587</v>
      </c>
      <c r="E120" t="s">
        <v>175</v>
      </c>
      <c r="F120" t="s">
        <v>969</v>
      </c>
      <c r="G120" t="s">
        <v>939</v>
      </c>
      <c r="H120" s="14">
        <v>1214.31</v>
      </c>
      <c r="I120" s="14">
        <v>0</v>
      </c>
      <c r="J120" s="14">
        <v>1214.31</v>
      </c>
      <c r="K120" s="14">
        <v>255.01</v>
      </c>
      <c r="L120" s="14">
        <v>1469.32</v>
      </c>
      <c r="M120" t="s">
        <v>940</v>
      </c>
      <c r="N120" t="s">
        <v>941</v>
      </c>
      <c r="O120" s="2">
        <v>45362</v>
      </c>
      <c r="P120" s="2">
        <v>45345</v>
      </c>
      <c r="Q120" t="s">
        <v>1193</v>
      </c>
      <c r="R120" t="s">
        <v>964</v>
      </c>
      <c r="S120">
        <f>VALUE(MID(TablaFacturas[[#This Row],[id_factura]],5,4))</f>
        <v>5119</v>
      </c>
    </row>
    <row r="121" spans="1:19" x14ac:dyDescent="0.35">
      <c r="A121" t="s">
        <v>1194</v>
      </c>
      <c r="B121" t="s">
        <v>937</v>
      </c>
      <c r="C121" s="2">
        <v>45573</v>
      </c>
      <c r="D121" t="s">
        <v>255</v>
      </c>
      <c r="E121" t="s">
        <v>51</v>
      </c>
      <c r="F121" t="s">
        <v>944</v>
      </c>
      <c r="G121" t="s">
        <v>939</v>
      </c>
      <c r="H121" s="14">
        <v>1328.39</v>
      </c>
      <c r="I121" s="14">
        <v>0</v>
      </c>
      <c r="J121" s="14">
        <v>1328.39</v>
      </c>
      <c r="K121" s="14">
        <v>278.95999999999998</v>
      </c>
      <c r="L121" s="14">
        <v>1607.35</v>
      </c>
      <c r="M121" t="s">
        <v>945</v>
      </c>
      <c r="N121" t="s">
        <v>982</v>
      </c>
      <c r="O121" s="2">
        <v>45588</v>
      </c>
      <c r="P121" s="2"/>
      <c r="Q121" t="s">
        <v>1195</v>
      </c>
      <c r="S121">
        <f>VALUE(MID(TablaFacturas[[#This Row],[id_factura]],5,4))</f>
        <v>5120</v>
      </c>
    </row>
    <row r="122" spans="1:19" x14ac:dyDescent="0.35">
      <c r="A122" t="s">
        <v>1196</v>
      </c>
      <c r="B122" t="s">
        <v>961</v>
      </c>
      <c r="C122" s="2">
        <v>45323</v>
      </c>
      <c r="D122" t="s">
        <v>707</v>
      </c>
      <c r="E122" t="s">
        <v>31</v>
      </c>
      <c r="F122" t="s">
        <v>938</v>
      </c>
      <c r="G122" t="s">
        <v>939</v>
      </c>
      <c r="H122" s="14">
        <v>3464.68</v>
      </c>
      <c r="I122" s="14">
        <v>138.59</v>
      </c>
      <c r="J122" s="14">
        <v>3326.09</v>
      </c>
      <c r="K122" s="14">
        <v>698.48</v>
      </c>
      <c r="L122" s="14">
        <v>4024.57</v>
      </c>
      <c r="M122" t="s">
        <v>940</v>
      </c>
      <c r="N122" t="s">
        <v>982</v>
      </c>
      <c r="O122" s="2">
        <v>45353</v>
      </c>
      <c r="P122" s="2"/>
      <c r="Q122" t="s">
        <v>1197</v>
      </c>
      <c r="R122" t="s">
        <v>955</v>
      </c>
      <c r="S122">
        <f>VALUE(MID(TablaFacturas[[#This Row],[id_factura]],5,4))</f>
        <v>5121</v>
      </c>
    </row>
    <row r="123" spans="1:19" x14ac:dyDescent="0.35">
      <c r="A123" t="s">
        <v>1198</v>
      </c>
      <c r="B123" t="s">
        <v>937</v>
      </c>
      <c r="C123" s="2">
        <v>45622</v>
      </c>
      <c r="D123" t="s">
        <v>106</v>
      </c>
      <c r="E123" t="s">
        <v>42</v>
      </c>
      <c r="F123" t="s">
        <v>969</v>
      </c>
      <c r="G123" t="s">
        <v>939</v>
      </c>
      <c r="H123" s="14">
        <v>1587.44</v>
      </c>
      <c r="I123" s="14">
        <v>63.5</v>
      </c>
      <c r="J123" s="14">
        <v>1523.94</v>
      </c>
      <c r="K123" s="14">
        <v>320.02999999999997</v>
      </c>
      <c r="L123" s="14">
        <v>1843.97</v>
      </c>
      <c r="M123" t="s">
        <v>945</v>
      </c>
      <c r="N123" t="s">
        <v>941</v>
      </c>
      <c r="O123" s="2">
        <v>45622</v>
      </c>
      <c r="P123" s="2">
        <v>45622</v>
      </c>
      <c r="Q123" t="s">
        <v>1199</v>
      </c>
      <c r="R123" t="s">
        <v>955</v>
      </c>
      <c r="S123">
        <f>VALUE(MID(TablaFacturas[[#This Row],[id_factura]],5,4))</f>
        <v>5122</v>
      </c>
    </row>
    <row r="124" spans="1:19" x14ac:dyDescent="0.35">
      <c r="A124" t="s">
        <v>1200</v>
      </c>
      <c r="B124" t="s">
        <v>949</v>
      </c>
      <c r="C124" s="2">
        <v>45357</v>
      </c>
      <c r="D124" t="s">
        <v>113</v>
      </c>
      <c r="E124" t="s">
        <v>175</v>
      </c>
      <c r="F124" t="s">
        <v>966</v>
      </c>
      <c r="G124" t="s">
        <v>939</v>
      </c>
      <c r="H124" s="14">
        <v>2164.46</v>
      </c>
      <c r="I124" s="14">
        <v>0</v>
      </c>
      <c r="J124" s="14">
        <v>2164.46</v>
      </c>
      <c r="K124" s="14">
        <v>454.54</v>
      </c>
      <c r="L124" s="14">
        <v>2619</v>
      </c>
      <c r="M124" t="s">
        <v>945</v>
      </c>
      <c r="N124" t="s">
        <v>1006</v>
      </c>
      <c r="O124" s="2">
        <v>45357</v>
      </c>
      <c r="P124" s="2"/>
      <c r="Q124" t="s">
        <v>1201</v>
      </c>
      <c r="S124">
        <f>VALUE(MID(TablaFacturas[[#This Row],[id_factura]],5,4))</f>
        <v>5123</v>
      </c>
    </row>
    <row r="125" spans="1:19" x14ac:dyDescent="0.35">
      <c r="A125" t="s">
        <v>1202</v>
      </c>
      <c r="B125" t="s">
        <v>937</v>
      </c>
      <c r="C125" s="2">
        <v>45513</v>
      </c>
      <c r="D125" t="s">
        <v>700</v>
      </c>
      <c r="E125" t="s">
        <v>85</v>
      </c>
      <c r="F125" t="s">
        <v>944</v>
      </c>
      <c r="G125" t="s">
        <v>939</v>
      </c>
      <c r="H125" s="14">
        <v>449.57</v>
      </c>
      <c r="I125" s="14">
        <v>0</v>
      </c>
      <c r="J125" s="14">
        <v>449.57</v>
      </c>
      <c r="K125" s="14">
        <v>94.41</v>
      </c>
      <c r="L125" s="14">
        <v>543.98</v>
      </c>
      <c r="M125" t="s">
        <v>957</v>
      </c>
      <c r="N125" t="s">
        <v>941</v>
      </c>
      <c r="O125" s="2">
        <v>45558</v>
      </c>
      <c r="P125" s="2">
        <v>45524</v>
      </c>
      <c r="Q125" t="s">
        <v>1203</v>
      </c>
      <c r="R125" t="s">
        <v>994</v>
      </c>
      <c r="S125">
        <f>VALUE(MID(TablaFacturas[[#This Row],[id_factura]],5,4))</f>
        <v>5124</v>
      </c>
    </row>
    <row r="126" spans="1:19" x14ac:dyDescent="0.35">
      <c r="A126" t="s">
        <v>1204</v>
      </c>
      <c r="B126" t="s">
        <v>961</v>
      </c>
      <c r="C126" s="2">
        <v>45387</v>
      </c>
      <c r="D126" t="s">
        <v>280</v>
      </c>
      <c r="E126" t="s">
        <v>175</v>
      </c>
      <c r="F126" t="s">
        <v>944</v>
      </c>
      <c r="G126" t="s">
        <v>939</v>
      </c>
      <c r="H126" s="14">
        <v>1016.45</v>
      </c>
      <c r="I126" s="14">
        <v>0</v>
      </c>
      <c r="J126" s="14">
        <v>1016.45</v>
      </c>
      <c r="K126" s="14">
        <v>213.45</v>
      </c>
      <c r="L126" s="14">
        <v>1229.9000000000001</v>
      </c>
      <c r="M126" t="s">
        <v>940</v>
      </c>
      <c r="N126" t="s">
        <v>941</v>
      </c>
      <c r="O126" s="2">
        <v>45447</v>
      </c>
      <c r="P126" s="2">
        <v>45426</v>
      </c>
      <c r="Q126" t="s">
        <v>1205</v>
      </c>
      <c r="S126">
        <f>VALUE(MID(TablaFacturas[[#This Row],[id_factura]],5,4))</f>
        <v>5125</v>
      </c>
    </row>
    <row r="127" spans="1:19" x14ac:dyDescent="0.35">
      <c r="A127" t="s">
        <v>1206</v>
      </c>
      <c r="B127" t="s">
        <v>937</v>
      </c>
      <c r="C127" s="2">
        <v>45443</v>
      </c>
      <c r="D127" t="s">
        <v>449</v>
      </c>
      <c r="E127" t="s">
        <v>60</v>
      </c>
      <c r="F127" t="s">
        <v>944</v>
      </c>
      <c r="G127" t="s">
        <v>939</v>
      </c>
      <c r="H127" s="14">
        <v>3944.02</v>
      </c>
      <c r="I127" s="14">
        <v>0</v>
      </c>
      <c r="J127" s="14">
        <v>3944.02</v>
      </c>
      <c r="K127" s="14">
        <v>828.24</v>
      </c>
      <c r="L127" s="14">
        <v>4772.26</v>
      </c>
      <c r="M127" t="s">
        <v>945</v>
      </c>
      <c r="N127" t="s">
        <v>941</v>
      </c>
      <c r="O127" s="2">
        <v>45488</v>
      </c>
      <c r="P127" s="2">
        <v>45451</v>
      </c>
      <c r="Q127" t="s">
        <v>1207</v>
      </c>
      <c r="R127" t="s">
        <v>959</v>
      </c>
      <c r="S127">
        <f>VALUE(MID(TablaFacturas[[#This Row],[id_factura]],5,4))</f>
        <v>5126</v>
      </c>
    </row>
    <row r="128" spans="1:19" x14ac:dyDescent="0.35">
      <c r="A128" t="s">
        <v>1208</v>
      </c>
      <c r="B128" t="s">
        <v>961</v>
      </c>
      <c r="C128" s="2">
        <v>45621</v>
      </c>
      <c r="D128" t="s">
        <v>751</v>
      </c>
      <c r="E128" t="s">
        <v>42</v>
      </c>
      <c r="F128" t="s">
        <v>938</v>
      </c>
      <c r="G128" t="s">
        <v>939</v>
      </c>
      <c r="H128" s="14">
        <v>2560.7600000000002</v>
      </c>
      <c r="I128" s="14">
        <v>0</v>
      </c>
      <c r="J128" s="14">
        <v>2560.7600000000002</v>
      </c>
      <c r="K128" s="14">
        <v>537.76</v>
      </c>
      <c r="L128" s="14">
        <v>3098.52</v>
      </c>
      <c r="M128" t="s">
        <v>945</v>
      </c>
      <c r="N128" t="s">
        <v>1006</v>
      </c>
      <c r="O128" s="2">
        <v>45651</v>
      </c>
      <c r="P128" s="2"/>
      <c r="Q128" t="s">
        <v>1209</v>
      </c>
      <c r="R128" t="s">
        <v>959</v>
      </c>
      <c r="S128">
        <f>VALUE(MID(TablaFacturas[[#This Row],[id_factura]],5,4))</f>
        <v>5127</v>
      </c>
    </row>
    <row r="129" spans="1:19" x14ac:dyDescent="0.35">
      <c r="A129" t="s">
        <v>1210</v>
      </c>
      <c r="B129" t="s">
        <v>937</v>
      </c>
      <c r="C129" s="2">
        <v>45540</v>
      </c>
      <c r="D129" t="s">
        <v>338</v>
      </c>
      <c r="E129" t="s">
        <v>42</v>
      </c>
      <c r="F129" t="s">
        <v>969</v>
      </c>
      <c r="G129" t="s">
        <v>939</v>
      </c>
      <c r="H129" s="14">
        <v>375.81</v>
      </c>
      <c r="I129" s="14">
        <v>0</v>
      </c>
      <c r="J129" s="14">
        <v>375.81</v>
      </c>
      <c r="K129" s="14">
        <v>78.92</v>
      </c>
      <c r="L129" s="14">
        <v>454.73</v>
      </c>
      <c r="M129" t="s">
        <v>957</v>
      </c>
      <c r="N129" t="s">
        <v>941</v>
      </c>
      <c r="O129" s="2">
        <v>45540</v>
      </c>
      <c r="P129" s="2">
        <v>45541</v>
      </c>
      <c r="Q129" t="s">
        <v>1211</v>
      </c>
      <c r="R129" t="s">
        <v>964</v>
      </c>
      <c r="S129">
        <f>VALUE(MID(TablaFacturas[[#This Row],[id_factura]],5,4))</f>
        <v>5128</v>
      </c>
    </row>
    <row r="130" spans="1:19" x14ac:dyDescent="0.35">
      <c r="A130" t="s">
        <v>1212</v>
      </c>
      <c r="B130" t="s">
        <v>961</v>
      </c>
      <c r="C130" s="2">
        <v>45307</v>
      </c>
      <c r="D130" t="s">
        <v>755</v>
      </c>
      <c r="E130" t="s">
        <v>175</v>
      </c>
      <c r="F130" t="s">
        <v>966</v>
      </c>
      <c r="G130" t="s">
        <v>939</v>
      </c>
      <c r="H130" s="14">
        <v>451.8</v>
      </c>
      <c r="I130" s="14">
        <v>0</v>
      </c>
      <c r="J130" s="14">
        <v>451.8</v>
      </c>
      <c r="K130" s="14">
        <v>94.88</v>
      </c>
      <c r="L130" s="14">
        <v>546.67999999999995</v>
      </c>
      <c r="M130" t="s">
        <v>957</v>
      </c>
      <c r="N130" t="s">
        <v>941</v>
      </c>
      <c r="O130" s="2">
        <v>45367</v>
      </c>
      <c r="P130" s="2">
        <v>45321</v>
      </c>
      <c r="Q130" t="s">
        <v>1213</v>
      </c>
      <c r="S130">
        <f>VALUE(MID(TablaFacturas[[#This Row],[id_factura]],5,4))</f>
        <v>5129</v>
      </c>
    </row>
    <row r="131" spans="1:19" x14ac:dyDescent="0.35">
      <c r="A131" t="s">
        <v>1214</v>
      </c>
      <c r="B131" t="s">
        <v>961</v>
      </c>
      <c r="C131" s="2">
        <v>45418</v>
      </c>
      <c r="D131" t="s">
        <v>577</v>
      </c>
      <c r="E131" t="s">
        <v>31</v>
      </c>
      <c r="F131" t="s">
        <v>969</v>
      </c>
      <c r="G131" t="s">
        <v>939</v>
      </c>
      <c r="H131" s="14">
        <v>1218.3900000000001</v>
      </c>
      <c r="I131" s="14">
        <v>0</v>
      </c>
      <c r="J131" s="14">
        <v>1218.3900000000001</v>
      </c>
      <c r="K131" s="14">
        <v>255.86</v>
      </c>
      <c r="L131" s="14">
        <v>1474.25</v>
      </c>
      <c r="M131" t="s">
        <v>945</v>
      </c>
      <c r="N131" t="s">
        <v>982</v>
      </c>
      <c r="O131" s="2">
        <v>45433</v>
      </c>
      <c r="P131" s="2"/>
      <c r="Q131" t="s">
        <v>1215</v>
      </c>
      <c r="R131" t="s">
        <v>964</v>
      </c>
      <c r="S131">
        <f>VALUE(MID(TablaFacturas[[#This Row],[id_factura]],5,4))</f>
        <v>5130</v>
      </c>
    </row>
    <row r="132" spans="1:19" x14ac:dyDescent="0.35">
      <c r="A132" t="s">
        <v>1216</v>
      </c>
      <c r="B132" t="s">
        <v>949</v>
      </c>
      <c r="C132" s="2">
        <v>45473</v>
      </c>
      <c r="D132" t="s">
        <v>787</v>
      </c>
      <c r="E132" t="s">
        <v>31</v>
      </c>
      <c r="F132" t="s">
        <v>938</v>
      </c>
      <c r="G132" t="s">
        <v>939</v>
      </c>
      <c r="H132" s="14">
        <v>2542.17</v>
      </c>
      <c r="I132" s="14">
        <v>101.69</v>
      </c>
      <c r="J132" s="14">
        <v>2440.48</v>
      </c>
      <c r="K132" s="14">
        <v>512.5</v>
      </c>
      <c r="L132" s="14">
        <v>2952.98</v>
      </c>
      <c r="M132" t="s">
        <v>940</v>
      </c>
      <c r="N132" t="s">
        <v>941</v>
      </c>
      <c r="O132" s="2">
        <v>45503</v>
      </c>
      <c r="P132" s="2">
        <v>45502</v>
      </c>
      <c r="Q132" t="s">
        <v>1217</v>
      </c>
      <c r="R132" t="s">
        <v>964</v>
      </c>
      <c r="S132">
        <f>VALUE(MID(TablaFacturas[[#This Row],[id_factura]],5,4))</f>
        <v>5131</v>
      </c>
    </row>
    <row r="133" spans="1:19" x14ac:dyDescent="0.35">
      <c r="A133" t="s">
        <v>1218</v>
      </c>
      <c r="B133" t="s">
        <v>961</v>
      </c>
      <c r="C133" s="2">
        <v>45652</v>
      </c>
      <c r="D133" t="s">
        <v>604</v>
      </c>
      <c r="E133" t="s">
        <v>175</v>
      </c>
      <c r="F133" t="s">
        <v>938</v>
      </c>
      <c r="G133" t="s">
        <v>939</v>
      </c>
      <c r="H133" s="14">
        <v>5406.7</v>
      </c>
      <c r="I133" s="14">
        <v>0</v>
      </c>
      <c r="J133" s="14">
        <v>5406.7</v>
      </c>
      <c r="K133" s="14">
        <v>1135.4100000000001</v>
      </c>
      <c r="L133" s="14">
        <v>6542.11</v>
      </c>
      <c r="M133" t="s">
        <v>940</v>
      </c>
      <c r="N133" t="s">
        <v>982</v>
      </c>
      <c r="O133" s="2">
        <v>45697</v>
      </c>
      <c r="P133" s="2"/>
      <c r="Q133" t="s">
        <v>1219</v>
      </c>
      <c r="R133" t="s">
        <v>964</v>
      </c>
      <c r="S133">
        <f>VALUE(MID(TablaFacturas[[#This Row],[id_factura]],5,4))</f>
        <v>5132</v>
      </c>
    </row>
    <row r="134" spans="1:19" x14ac:dyDescent="0.35">
      <c r="A134" t="s">
        <v>1220</v>
      </c>
      <c r="B134" t="s">
        <v>949</v>
      </c>
      <c r="C134" s="2">
        <v>45381</v>
      </c>
      <c r="D134" t="s">
        <v>442</v>
      </c>
      <c r="E134" t="s">
        <v>51</v>
      </c>
      <c r="F134" t="s">
        <v>966</v>
      </c>
      <c r="G134" t="s">
        <v>939</v>
      </c>
      <c r="H134" s="14">
        <v>5906.96</v>
      </c>
      <c r="I134" s="14">
        <v>236.28</v>
      </c>
      <c r="J134" s="14">
        <v>5670.68</v>
      </c>
      <c r="K134" s="14">
        <v>1190.8399999999999</v>
      </c>
      <c r="L134" s="14">
        <v>6861.52</v>
      </c>
      <c r="M134" t="s">
        <v>945</v>
      </c>
      <c r="N134" t="s">
        <v>941</v>
      </c>
      <c r="O134" s="2">
        <v>45396</v>
      </c>
      <c r="P134" s="2">
        <v>45381</v>
      </c>
      <c r="Q134" t="s">
        <v>1221</v>
      </c>
      <c r="R134" t="s">
        <v>964</v>
      </c>
      <c r="S134">
        <f>VALUE(MID(TablaFacturas[[#This Row],[id_factura]],5,4))</f>
        <v>5133</v>
      </c>
    </row>
    <row r="135" spans="1:19" x14ac:dyDescent="0.35">
      <c r="A135" t="s">
        <v>1222</v>
      </c>
      <c r="B135" t="s">
        <v>949</v>
      </c>
      <c r="C135" s="2">
        <v>45292</v>
      </c>
      <c r="D135" t="s">
        <v>326</v>
      </c>
      <c r="E135" t="s">
        <v>42</v>
      </c>
      <c r="F135" t="s">
        <v>938</v>
      </c>
      <c r="G135" t="s">
        <v>939</v>
      </c>
      <c r="H135" s="14">
        <v>3192.31</v>
      </c>
      <c r="I135" s="14">
        <v>0</v>
      </c>
      <c r="J135" s="14">
        <v>3192.31</v>
      </c>
      <c r="K135" s="14">
        <v>670.39</v>
      </c>
      <c r="L135" s="14">
        <v>3862.7</v>
      </c>
      <c r="M135" t="s">
        <v>940</v>
      </c>
      <c r="N135" t="s">
        <v>941</v>
      </c>
      <c r="O135" s="2">
        <v>45307</v>
      </c>
      <c r="P135" s="2">
        <v>45302</v>
      </c>
      <c r="Q135" t="s">
        <v>1223</v>
      </c>
      <c r="S135">
        <f>VALUE(MID(TablaFacturas[[#This Row],[id_factura]],5,4))</f>
        <v>5134</v>
      </c>
    </row>
    <row r="136" spans="1:19" x14ac:dyDescent="0.35">
      <c r="A136" t="s">
        <v>1224</v>
      </c>
      <c r="B136" t="s">
        <v>961</v>
      </c>
      <c r="C136" s="2">
        <v>45367</v>
      </c>
      <c r="D136" t="s">
        <v>522</v>
      </c>
      <c r="E136" t="s">
        <v>85</v>
      </c>
      <c r="F136" t="s">
        <v>938</v>
      </c>
      <c r="G136" t="s">
        <v>939</v>
      </c>
      <c r="H136" s="14">
        <v>396.73</v>
      </c>
      <c r="I136" s="14">
        <v>0</v>
      </c>
      <c r="J136" s="14">
        <v>396.73</v>
      </c>
      <c r="K136" s="14">
        <v>83.31</v>
      </c>
      <c r="L136" s="14">
        <v>480.04</v>
      </c>
      <c r="M136" t="s">
        <v>945</v>
      </c>
      <c r="N136" t="s">
        <v>946</v>
      </c>
      <c r="O136" s="2">
        <v>45397</v>
      </c>
      <c r="P136" s="2"/>
      <c r="Q136" t="s">
        <v>1225</v>
      </c>
      <c r="S136">
        <f>VALUE(MID(TablaFacturas[[#This Row],[id_factura]],5,4))</f>
        <v>5135</v>
      </c>
    </row>
    <row r="137" spans="1:19" x14ac:dyDescent="0.35">
      <c r="A137" t="s">
        <v>1226</v>
      </c>
      <c r="B137" t="s">
        <v>949</v>
      </c>
      <c r="C137" s="2">
        <v>45652</v>
      </c>
      <c r="D137" t="s">
        <v>577</v>
      </c>
      <c r="E137" t="s">
        <v>60</v>
      </c>
      <c r="F137" t="s">
        <v>966</v>
      </c>
      <c r="G137" t="s">
        <v>939</v>
      </c>
      <c r="H137" s="14">
        <v>3278.6</v>
      </c>
      <c r="I137" s="14">
        <v>0</v>
      </c>
      <c r="J137" s="14">
        <v>3278.6</v>
      </c>
      <c r="K137" s="14">
        <v>688.51</v>
      </c>
      <c r="L137" s="14">
        <v>3967.11</v>
      </c>
      <c r="M137" t="s">
        <v>962</v>
      </c>
      <c r="N137" t="s">
        <v>941</v>
      </c>
      <c r="O137" s="2">
        <v>45667</v>
      </c>
      <c r="P137" s="2">
        <v>45657</v>
      </c>
      <c r="Q137" t="s">
        <v>1227</v>
      </c>
      <c r="R137" t="s">
        <v>955</v>
      </c>
      <c r="S137">
        <f>VALUE(MID(TablaFacturas[[#This Row],[id_factura]],5,4))</f>
        <v>5136</v>
      </c>
    </row>
    <row r="138" spans="1:19" x14ac:dyDescent="0.35">
      <c r="A138" t="s">
        <v>1228</v>
      </c>
      <c r="B138" t="s">
        <v>949</v>
      </c>
      <c r="C138" s="2">
        <v>45619</v>
      </c>
      <c r="D138" t="s">
        <v>442</v>
      </c>
      <c r="E138" t="s">
        <v>85</v>
      </c>
      <c r="F138" t="s">
        <v>969</v>
      </c>
      <c r="G138" t="s">
        <v>939</v>
      </c>
      <c r="H138" s="14">
        <v>4245.08</v>
      </c>
      <c r="I138" s="14">
        <v>84.9</v>
      </c>
      <c r="J138" s="14">
        <v>4160.18</v>
      </c>
      <c r="K138" s="14">
        <v>873.64</v>
      </c>
      <c r="L138" s="14">
        <v>5033.82</v>
      </c>
      <c r="M138" t="s">
        <v>940</v>
      </c>
      <c r="N138" t="s">
        <v>982</v>
      </c>
      <c r="O138" s="2">
        <v>45679</v>
      </c>
      <c r="P138" s="2"/>
      <c r="Q138" t="s">
        <v>1229</v>
      </c>
      <c r="R138" t="s">
        <v>955</v>
      </c>
      <c r="S138">
        <f>VALUE(MID(TablaFacturas[[#This Row],[id_factura]],5,4))</f>
        <v>5137</v>
      </c>
    </row>
    <row r="139" spans="1:19" x14ac:dyDescent="0.35">
      <c r="A139" t="s">
        <v>1230</v>
      </c>
      <c r="B139" t="s">
        <v>937</v>
      </c>
      <c r="C139" s="2">
        <v>45474</v>
      </c>
      <c r="D139" t="s">
        <v>236</v>
      </c>
      <c r="E139" t="s">
        <v>85</v>
      </c>
      <c r="F139" t="s">
        <v>938</v>
      </c>
      <c r="G139" t="s">
        <v>939</v>
      </c>
      <c r="H139" s="14">
        <v>3462.62</v>
      </c>
      <c r="I139" s="14">
        <v>0</v>
      </c>
      <c r="J139" s="14">
        <v>3462.62</v>
      </c>
      <c r="K139" s="14">
        <v>727.15</v>
      </c>
      <c r="L139" s="14">
        <v>4189.7700000000004</v>
      </c>
      <c r="M139" t="s">
        <v>957</v>
      </c>
      <c r="N139" t="s">
        <v>941</v>
      </c>
      <c r="O139" s="2">
        <v>45504</v>
      </c>
      <c r="P139" s="2">
        <v>45478</v>
      </c>
      <c r="Q139" t="s">
        <v>1231</v>
      </c>
      <c r="S139">
        <f>VALUE(MID(TablaFacturas[[#This Row],[id_factura]],5,4))</f>
        <v>5138</v>
      </c>
    </row>
    <row r="140" spans="1:19" x14ac:dyDescent="0.35">
      <c r="A140" t="s">
        <v>1232</v>
      </c>
      <c r="B140" t="s">
        <v>937</v>
      </c>
      <c r="C140" s="2">
        <v>45292</v>
      </c>
      <c r="D140" t="s">
        <v>604</v>
      </c>
      <c r="E140" t="s">
        <v>42</v>
      </c>
      <c r="F140" t="s">
        <v>944</v>
      </c>
      <c r="G140" t="s">
        <v>939</v>
      </c>
      <c r="H140" s="14">
        <v>2131.38</v>
      </c>
      <c r="I140" s="14">
        <v>42.63</v>
      </c>
      <c r="J140" s="14">
        <v>2088.75</v>
      </c>
      <c r="K140" s="14">
        <v>438.64</v>
      </c>
      <c r="L140" s="14">
        <v>2527.39</v>
      </c>
      <c r="M140" t="s">
        <v>945</v>
      </c>
      <c r="N140" t="s">
        <v>941</v>
      </c>
      <c r="O140" s="2">
        <v>45322</v>
      </c>
      <c r="P140" s="2">
        <v>45321</v>
      </c>
      <c r="Q140" t="s">
        <v>1233</v>
      </c>
      <c r="R140" t="s">
        <v>964</v>
      </c>
      <c r="S140">
        <f>VALUE(MID(TablaFacturas[[#This Row],[id_factura]],5,4))</f>
        <v>5139</v>
      </c>
    </row>
    <row r="141" spans="1:19" x14ac:dyDescent="0.35">
      <c r="A141" t="s">
        <v>1234</v>
      </c>
      <c r="B141" t="s">
        <v>961</v>
      </c>
      <c r="C141" s="2">
        <v>45619</v>
      </c>
      <c r="D141" t="s">
        <v>504</v>
      </c>
      <c r="E141" t="s">
        <v>51</v>
      </c>
      <c r="F141" t="s">
        <v>944</v>
      </c>
      <c r="G141" t="s">
        <v>939</v>
      </c>
      <c r="H141" s="14">
        <v>4836.38</v>
      </c>
      <c r="I141" s="14">
        <v>193.46</v>
      </c>
      <c r="J141" s="14">
        <v>4642.92</v>
      </c>
      <c r="K141" s="14">
        <v>975.01</v>
      </c>
      <c r="L141" s="14">
        <v>5617.93</v>
      </c>
      <c r="M141" t="s">
        <v>940</v>
      </c>
      <c r="N141" t="s">
        <v>941</v>
      </c>
      <c r="O141" s="2">
        <v>45619</v>
      </c>
      <c r="P141" s="2">
        <v>45619</v>
      </c>
      <c r="Q141" t="s">
        <v>1235</v>
      </c>
      <c r="R141" t="s">
        <v>994</v>
      </c>
      <c r="S141">
        <f>VALUE(MID(TablaFacturas[[#This Row],[id_factura]],5,4))</f>
        <v>5140</v>
      </c>
    </row>
    <row r="142" spans="1:19" x14ac:dyDescent="0.35">
      <c r="A142" t="s">
        <v>1236</v>
      </c>
      <c r="B142" t="s">
        <v>949</v>
      </c>
      <c r="C142" s="2">
        <v>45377</v>
      </c>
      <c r="D142" t="s">
        <v>557</v>
      </c>
      <c r="E142" t="s">
        <v>51</v>
      </c>
      <c r="F142" t="s">
        <v>969</v>
      </c>
      <c r="G142" t="s">
        <v>939</v>
      </c>
      <c r="H142" s="14">
        <v>4517.55</v>
      </c>
      <c r="I142" s="14">
        <v>0</v>
      </c>
      <c r="J142" s="14">
        <v>4517.55</v>
      </c>
      <c r="K142" s="14">
        <v>948.69</v>
      </c>
      <c r="L142" s="14">
        <v>5466.24</v>
      </c>
      <c r="M142" t="s">
        <v>957</v>
      </c>
      <c r="N142" t="s">
        <v>941</v>
      </c>
      <c r="O142" s="2">
        <v>45392</v>
      </c>
      <c r="P142" s="2">
        <v>45384</v>
      </c>
      <c r="Q142" t="s">
        <v>1237</v>
      </c>
      <c r="R142" t="s">
        <v>955</v>
      </c>
      <c r="S142">
        <f>VALUE(MID(TablaFacturas[[#This Row],[id_factura]],5,4))</f>
        <v>5141</v>
      </c>
    </row>
    <row r="143" spans="1:19" x14ac:dyDescent="0.35">
      <c r="A143" t="s">
        <v>1238</v>
      </c>
      <c r="B143" t="s">
        <v>961</v>
      </c>
      <c r="C143" s="2">
        <v>45471</v>
      </c>
      <c r="D143" t="s">
        <v>261</v>
      </c>
      <c r="E143" t="s">
        <v>51</v>
      </c>
      <c r="F143" t="s">
        <v>966</v>
      </c>
      <c r="G143" t="s">
        <v>939</v>
      </c>
      <c r="H143" s="14">
        <v>1038.48</v>
      </c>
      <c r="I143" s="14">
        <v>0</v>
      </c>
      <c r="J143" s="14">
        <v>1038.48</v>
      </c>
      <c r="K143" s="14">
        <v>218.08</v>
      </c>
      <c r="L143" s="14">
        <v>1256.56</v>
      </c>
      <c r="M143" t="s">
        <v>945</v>
      </c>
      <c r="N143" t="s">
        <v>941</v>
      </c>
      <c r="O143" s="2">
        <v>45516</v>
      </c>
      <c r="P143" s="2">
        <v>45481</v>
      </c>
      <c r="Q143" t="s">
        <v>1239</v>
      </c>
      <c r="R143" t="s">
        <v>959</v>
      </c>
      <c r="S143">
        <f>VALUE(MID(TablaFacturas[[#This Row],[id_factura]],5,4))</f>
        <v>5142</v>
      </c>
    </row>
    <row r="144" spans="1:19" x14ac:dyDescent="0.35">
      <c r="A144" t="s">
        <v>1240</v>
      </c>
      <c r="B144" t="s">
        <v>949</v>
      </c>
      <c r="C144" s="2">
        <v>45485</v>
      </c>
      <c r="D144" t="s">
        <v>338</v>
      </c>
      <c r="E144" t="s">
        <v>42</v>
      </c>
      <c r="F144" t="s">
        <v>944</v>
      </c>
      <c r="G144" t="s">
        <v>939</v>
      </c>
      <c r="H144" s="14">
        <v>2025.65</v>
      </c>
      <c r="I144" s="14">
        <v>0</v>
      </c>
      <c r="J144" s="14">
        <v>2025.65</v>
      </c>
      <c r="K144" s="14">
        <v>425.39</v>
      </c>
      <c r="L144" s="14">
        <v>2451.04</v>
      </c>
      <c r="M144" t="s">
        <v>945</v>
      </c>
      <c r="N144" t="s">
        <v>982</v>
      </c>
      <c r="O144" s="2">
        <v>45545</v>
      </c>
      <c r="P144" s="2"/>
      <c r="Q144" t="s">
        <v>1241</v>
      </c>
      <c r="R144" t="s">
        <v>955</v>
      </c>
      <c r="S144">
        <f>VALUE(MID(TablaFacturas[[#This Row],[id_factura]],5,4))</f>
        <v>5143</v>
      </c>
    </row>
    <row r="145" spans="1:19" x14ac:dyDescent="0.35">
      <c r="A145" t="s">
        <v>1242</v>
      </c>
      <c r="B145" t="s">
        <v>937</v>
      </c>
      <c r="C145" s="2">
        <v>45407</v>
      </c>
      <c r="D145" t="s">
        <v>183</v>
      </c>
      <c r="E145" t="s">
        <v>60</v>
      </c>
      <c r="F145" t="s">
        <v>966</v>
      </c>
      <c r="G145" t="s">
        <v>939</v>
      </c>
      <c r="H145" s="14">
        <v>1691.49</v>
      </c>
      <c r="I145" s="14">
        <v>33.83</v>
      </c>
      <c r="J145" s="14">
        <v>1657.66</v>
      </c>
      <c r="K145" s="14">
        <v>348.11</v>
      </c>
      <c r="L145" s="14">
        <v>2005.77</v>
      </c>
      <c r="M145" t="s">
        <v>945</v>
      </c>
      <c r="N145" t="s">
        <v>941</v>
      </c>
      <c r="O145" s="2">
        <v>45437</v>
      </c>
      <c r="P145" s="2">
        <v>45415</v>
      </c>
      <c r="Q145" t="s">
        <v>1243</v>
      </c>
      <c r="S145">
        <f>VALUE(MID(TablaFacturas[[#This Row],[id_factura]],5,4))</f>
        <v>5144</v>
      </c>
    </row>
    <row r="146" spans="1:19" x14ac:dyDescent="0.35">
      <c r="A146" t="s">
        <v>1244</v>
      </c>
      <c r="B146" t="s">
        <v>961</v>
      </c>
      <c r="C146" s="2">
        <v>45467</v>
      </c>
      <c r="D146" t="s">
        <v>189</v>
      </c>
      <c r="E146" t="s">
        <v>60</v>
      </c>
      <c r="F146" t="s">
        <v>938</v>
      </c>
      <c r="G146" t="s">
        <v>939</v>
      </c>
      <c r="H146" s="14">
        <v>1278.5</v>
      </c>
      <c r="I146" s="14">
        <v>0</v>
      </c>
      <c r="J146" s="14">
        <v>1278.5</v>
      </c>
      <c r="K146" s="14">
        <v>268.49</v>
      </c>
      <c r="L146" s="14">
        <v>1546.99</v>
      </c>
      <c r="M146" t="s">
        <v>945</v>
      </c>
      <c r="N146" t="s">
        <v>941</v>
      </c>
      <c r="O146" s="2">
        <v>45467</v>
      </c>
      <c r="P146" s="2">
        <v>45468</v>
      </c>
      <c r="Q146" t="s">
        <v>1245</v>
      </c>
      <c r="R146" t="s">
        <v>964</v>
      </c>
      <c r="S146">
        <f>VALUE(MID(TablaFacturas[[#This Row],[id_factura]],5,4))</f>
        <v>5145</v>
      </c>
    </row>
    <row r="147" spans="1:19" x14ac:dyDescent="0.35">
      <c r="A147" t="s">
        <v>1246</v>
      </c>
      <c r="B147" t="s">
        <v>937</v>
      </c>
      <c r="C147" s="2">
        <v>45539</v>
      </c>
      <c r="D147" t="s">
        <v>610</v>
      </c>
      <c r="E147" t="s">
        <v>51</v>
      </c>
      <c r="F147" t="s">
        <v>944</v>
      </c>
      <c r="G147" t="s">
        <v>939</v>
      </c>
      <c r="H147" s="14">
        <v>3839.44</v>
      </c>
      <c r="I147" s="14">
        <v>0</v>
      </c>
      <c r="J147" s="14">
        <v>3839.44</v>
      </c>
      <c r="K147" s="14">
        <v>806.28</v>
      </c>
      <c r="L147" s="14">
        <v>4645.72</v>
      </c>
      <c r="M147" t="s">
        <v>940</v>
      </c>
      <c r="N147" t="s">
        <v>941</v>
      </c>
      <c r="O147" s="2">
        <v>45584</v>
      </c>
      <c r="P147" s="2">
        <v>45549</v>
      </c>
      <c r="Q147" t="s">
        <v>1247</v>
      </c>
      <c r="S147">
        <f>VALUE(MID(TablaFacturas[[#This Row],[id_factura]],5,4))</f>
        <v>5146</v>
      </c>
    </row>
    <row r="148" spans="1:19" x14ac:dyDescent="0.35">
      <c r="A148" t="s">
        <v>1248</v>
      </c>
      <c r="B148" t="s">
        <v>961</v>
      </c>
      <c r="C148" s="2">
        <v>45461</v>
      </c>
      <c r="D148" t="s">
        <v>223</v>
      </c>
      <c r="E148" t="s">
        <v>31</v>
      </c>
      <c r="F148" t="s">
        <v>944</v>
      </c>
      <c r="G148" t="s">
        <v>939</v>
      </c>
      <c r="H148" s="14">
        <v>2844.58</v>
      </c>
      <c r="I148" s="14">
        <v>0</v>
      </c>
      <c r="J148" s="14">
        <v>2844.58</v>
      </c>
      <c r="K148" s="14">
        <v>597.36</v>
      </c>
      <c r="L148" s="14">
        <v>3441.94</v>
      </c>
      <c r="M148" t="s">
        <v>962</v>
      </c>
      <c r="N148" t="s">
        <v>982</v>
      </c>
      <c r="O148" s="2">
        <v>45491</v>
      </c>
      <c r="P148" s="2"/>
      <c r="Q148" t="s">
        <v>1249</v>
      </c>
      <c r="S148">
        <f>VALUE(MID(TablaFacturas[[#This Row],[id_factura]],5,4))</f>
        <v>5147</v>
      </c>
    </row>
    <row r="149" spans="1:19" x14ac:dyDescent="0.35">
      <c r="A149" t="s">
        <v>1250</v>
      </c>
      <c r="B149" t="s">
        <v>961</v>
      </c>
      <c r="C149" s="2">
        <v>45317</v>
      </c>
      <c r="D149" t="s">
        <v>375</v>
      </c>
      <c r="E149" t="s">
        <v>42</v>
      </c>
      <c r="F149" t="s">
        <v>944</v>
      </c>
      <c r="G149" t="s">
        <v>939</v>
      </c>
      <c r="H149" s="14">
        <v>898.89</v>
      </c>
      <c r="I149" s="14">
        <v>0</v>
      </c>
      <c r="J149" s="14">
        <v>898.89</v>
      </c>
      <c r="K149" s="14">
        <v>188.77</v>
      </c>
      <c r="L149" s="14">
        <v>1087.6600000000001</v>
      </c>
      <c r="M149" t="s">
        <v>940</v>
      </c>
      <c r="N149" t="s">
        <v>941</v>
      </c>
      <c r="O149" s="2">
        <v>45317</v>
      </c>
      <c r="P149" s="2">
        <v>45318</v>
      </c>
      <c r="Q149" t="s">
        <v>1251</v>
      </c>
      <c r="S149">
        <f>VALUE(MID(TablaFacturas[[#This Row],[id_factura]],5,4))</f>
        <v>5148</v>
      </c>
    </row>
    <row r="150" spans="1:19" x14ac:dyDescent="0.35">
      <c r="A150" t="s">
        <v>1252</v>
      </c>
      <c r="B150" t="s">
        <v>949</v>
      </c>
      <c r="C150" s="2">
        <v>45630</v>
      </c>
      <c r="D150" t="s">
        <v>552</v>
      </c>
      <c r="E150" t="s">
        <v>42</v>
      </c>
      <c r="F150" t="s">
        <v>944</v>
      </c>
      <c r="G150" t="s">
        <v>939</v>
      </c>
      <c r="H150" s="14">
        <v>2658.84</v>
      </c>
      <c r="I150" s="14">
        <v>0</v>
      </c>
      <c r="J150" s="14">
        <v>2658.84</v>
      </c>
      <c r="K150" s="14">
        <v>558.36</v>
      </c>
      <c r="L150" s="14">
        <v>3217.2</v>
      </c>
      <c r="M150" t="s">
        <v>940</v>
      </c>
      <c r="N150" t="s">
        <v>941</v>
      </c>
      <c r="O150" s="2">
        <v>45645</v>
      </c>
      <c r="P150" s="2">
        <v>45635</v>
      </c>
      <c r="Q150" t="s">
        <v>1253</v>
      </c>
      <c r="R150" t="s">
        <v>955</v>
      </c>
      <c r="S150">
        <f>VALUE(MID(TablaFacturas[[#This Row],[id_factura]],5,4))</f>
        <v>5149</v>
      </c>
    </row>
    <row r="151" spans="1:19" x14ac:dyDescent="0.35">
      <c r="A151" t="s">
        <v>1254</v>
      </c>
      <c r="B151" t="s">
        <v>949</v>
      </c>
      <c r="C151" s="2">
        <v>45333</v>
      </c>
      <c r="D151" t="s">
        <v>429</v>
      </c>
      <c r="E151" t="s">
        <v>51</v>
      </c>
      <c r="F151" t="s">
        <v>969</v>
      </c>
      <c r="G151" t="s">
        <v>939</v>
      </c>
      <c r="H151" s="14">
        <v>370.56</v>
      </c>
      <c r="I151" s="14">
        <v>0</v>
      </c>
      <c r="J151" s="14">
        <v>370.56</v>
      </c>
      <c r="K151" s="14">
        <v>77.819999999999993</v>
      </c>
      <c r="L151" s="14">
        <v>448.38</v>
      </c>
      <c r="M151" t="s">
        <v>957</v>
      </c>
      <c r="N151" t="s">
        <v>941</v>
      </c>
      <c r="O151" s="2">
        <v>45363</v>
      </c>
      <c r="P151" s="2">
        <v>45335</v>
      </c>
      <c r="Q151" t="s">
        <v>1255</v>
      </c>
      <c r="R151" t="s">
        <v>955</v>
      </c>
      <c r="S151">
        <f>VALUE(MID(TablaFacturas[[#This Row],[id_factura]],5,4))</f>
        <v>5150</v>
      </c>
    </row>
    <row r="152" spans="1:19" x14ac:dyDescent="0.35">
      <c r="A152" t="s">
        <v>1256</v>
      </c>
      <c r="B152" t="s">
        <v>937</v>
      </c>
      <c r="C152" s="2">
        <v>45490</v>
      </c>
      <c r="D152" t="s">
        <v>203</v>
      </c>
      <c r="E152" t="s">
        <v>175</v>
      </c>
      <c r="F152" t="s">
        <v>944</v>
      </c>
      <c r="G152" t="s">
        <v>939</v>
      </c>
      <c r="H152" s="14">
        <v>1727.83</v>
      </c>
      <c r="I152" s="14">
        <v>34.56</v>
      </c>
      <c r="J152" s="14">
        <v>1693.27</v>
      </c>
      <c r="K152" s="14">
        <v>355.59</v>
      </c>
      <c r="L152" s="14">
        <v>2048.86</v>
      </c>
      <c r="M152" t="s">
        <v>962</v>
      </c>
      <c r="N152" t="s">
        <v>941</v>
      </c>
      <c r="O152" s="2">
        <v>45490</v>
      </c>
      <c r="P152" s="2">
        <v>45491</v>
      </c>
      <c r="Q152" t="s">
        <v>1257</v>
      </c>
      <c r="R152" t="s">
        <v>959</v>
      </c>
      <c r="S152">
        <f>VALUE(MID(TablaFacturas[[#This Row],[id_factura]],5,4))</f>
        <v>5151</v>
      </c>
    </row>
    <row r="153" spans="1:19" x14ac:dyDescent="0.35">
      <c r="A153" t="s">
        <v>1258</v>
      </c>
      <c r="B153" t="s">
        <v>949</v>
      </c>
      <c r="C153" s="2">
        <v>45426</v>
      </c>
      <c r="D153" t="s">
        <v>236</v>
      </c>
      <c r="E153" t="s">
        <v>175</v>
      </c>
      <c r="F153" t="s">
        <v>966</v>
      </c>
      <c r="G153" t="s">
        <v>939</v>
      </c>
      <c r="H153" s="14">
        <v>4724.6499999999996</v>
      </c>
      <c r="I153" s="14">
        <v>188.99</v>
      </c>
      <c r="J153" s="14">
        <v>4535.66</v>
      </c>
      <c r="K153" s="14">
        <v>952.49</v>
      </c>
      <c r="L153" s="14">
        <v>5488.15</v>
      </c>
      <c r="M153" t="s">
        <v>940</v>
      </c>
      <c r="N153" t="s">
        <v>982</v>
      </c>
      <c r="O153" s="2">
        <v>45426</v>
      </c>
      <c r="P153" s="2"/>
      <c r="Q153" t="s">
        <v>1259</v>
      </c>
      <c r="S153">
        <f>VALUE(MID(TablaFacturas[[#This Row],[id_factura]],5,4))</f>
        <v>5152</v>
      </c>
    </row>
    <row r="154" spans="1:19" x14ac:dyDescent="0.35">
      <c r="A154" t="s">
        <v>1260</v>
      </c>
      <c r="B154" t="s">
        <v>937</v>
      </c>
      <c r="C154" s="2">
        <v>45468</v>
      </c>
      <c r="D154" t="s">
        <v>687</v>
      </c>
      <c r="E154" t="s">
        <v>42</v>
      </c>
      <c r="F154" t="s">
        <v>944</v>
      </c>
      <c r="G154" t="s">
        <v>939</v>
      </c>
      <c r="H154" s="14">
        <v>6957.67</v>
      </c>
      <c r="I154" s="14">
        <v>0</v>
      </c>
      <c r="J154" s="14">
        <v>6957.67</v>
      </c>
      <c r="K154" s="14">
        <v>1461.11</v>
      </c>
      <c r="L154" s="14">
        <v>8418.7800000000007</v>
      </c>
      <c r="M154" t="s">
        <v>940</v>
      </c>
      <c r="N154" t="s">
        <v>941</v>
      </c>
      <c r="O154" s="2">
        <v>45513</v>
      </c>
      <c r="P154" s="2">
        <v>45501</v>
      </c>
      <c r="Q154" t="s">
        <v>1261</v>
      </c>
      <c r="R154" t="s">
        <v>959</v>
      </c>
      <c r="S154">
        <f>VALUE(MID(TablaFacturas[[#This Row],[id_factura]],5,4))</f>
        <v>5153</v>
      </c>
    </row>
    <row r="155" spans="1:19" x14ac:dyDescent="0.35">
      <c r="A155" t="s">
        <v>1262</v>
      </c>
      <c r="B155" t="s">
        <v>937</v>
      </c>
      <c r="C155" s="2">
        <v>45643</v>
      </c>
      <c r="D155" t="s">
        <v>732</v>
      </c>
      <c r="E155" t="s">
        <v>60</v>
      </c>
      <c r="F155" t="s">
        <v>938</v>
      </c>
      <c r="G155" t="s">
        <v>939</v>
      </c>
      <c r="H155" s="14">
        <v>2511.6</v>
      </c>
      <c r="I155" s="14">
        <v>0</v>
      </c>
      <c r="J155" s="14">
        <v>2511.6</v>
      </c>
      <c r="K155" s="14">
        <v>527.44000000000005</v>
      </c>
      <c r="L155" s="14">
        <v>3039.04</v>
      </c>
      <c r="M155" t="s">
        <v>957</v>
      </c>
      <c r="N155" t="s">
        <v>941</v>
      </c>
      <c r="O155" s="2">
        <v>45688</v>
      </c>
      <c r="P155" s="2">
        <v>45688</v>
      </c>
      <c r="Q155" t="s">
        <v>1263</v>
      </c>
      <c r="S155">
        <f>VALUE(MID(TablaFacturas[[#This Row],[id_factura]],5,4))</f>
        <v>5154</v>
      </c>
    </row>
    <row r="156" spans="1:19" x14ac:dyDescent="0.35">
      <c r="A156" t="s">
        <v>1264</v>
      </c>
      <c r="B156" t="s">
        <v>937</v>
      </c>
      <c r="C156" s="2">
        <v>45584</v>
      </c>
      <c r="D156" t="s">
        <v>762</v>
      </c>
      <c r="E156" t="s">
        <v>42</v>
      </c>
      <c r="F156" t="s">
        <v>938</v>
      </c>
      <c r="G156" t="s">
        <v>939</v>
      </c>
      <c r="H156" s="14">
        <v>968.33</v>
      </c>
      <c r="I156" s="14">
        <v>0</v>
      </c>
      <c r="J156" s="14">
        <v>968.33</v>
      </c>
      <c r="K156" s="14">
        <v>203.35</v>
      </c>
      <c r="L156" s="14">
        <v>1171.68</v>
      </c>
      <c r="M156" t="s">
        <v>945</v>
      </c>
      <c r="N156" t="s">
        <v>1006</v>
      </c>
      <c r="O156" s="2">
        <v>45629</v>
      </c>
      <c r="P156" s="2"/>
      <c r="Q156" t="s">
        <v>1265</v>
      </c>
      <c r="S156">
        <f>VALUE(MID(TablaFacturas[[#This Row],[id_factura]],5,4))</f>
        <v>5155</v>
      </c>
    </row>
    <row r="157" spans="1:19" x14ac:dyDescent="0.35">
      <c r="A157" t="s">
        <v>1266</v>
      </c>
      <c r="B157" t="s">
        <v>961</v>
      </c>
      <c r="C157" s="2">
        <v>45400</v>
      </c>
      <c r="D157" t="s">
        <v>687</v>
      </c>
      <c r="E157" t="s">
        <v>31</v>
      </c>
      <c r="F157" t="s">
        <v>938</v>
      </c>
      <c r="G157" t="s">
        <v>939</v>
      </c>
      <c r="H157" s="14">
        <v>3336.88</v>
      </c>
      <c r="I157" s="14">
        <v>0</v>
      </c>
      <c r="J157" s="14">
        <v>3336.88</v>
      </c>
      <c r="K157" s="14">
        <v>700.74</v>
      </c>
      <c r="L157" s="14">
        <v>4037.62</v>
      </c>
      <c r="M157" t="s">
        <v>945</v>
      </c>
      <c r="N157" t="s">
        <v>941</v>
      </c>
      <c r="O157" s="2">
        <v>45445</v>
      </c>
      <c r="P157" s="2">
        <v>45412</v>
      </c>
      <c r="Q157" t="s">
        <v>1267</v>
      </c>
      <c r="R157" t="s">
        <v>955</v>
      </c>
      <c r="S157">
        <f>VALUE(MID(TablaFacturas[[#This Row],[id_factura]],5,4))</f>
        <v>5156</v>
      </c>
    </row>
    <row r="158" spans="1:19" x14ac:dyDescent="0.35">
      <c r="A158" t="s">
        <v>1268</v>
      </c>
      <c r="B158" t="s">
        <v>961</v>
      </c>
      <c r="C158" s="2">
        <v>45596</v>
      </c>
      <c r="D158" t="s">
        <v>267</v>
      </c>
      <c r="E158" t="s">
        <v>175</v>
      </c>
      <c r="F158" t="s">
        <v>966</v>
      </c>
      <c r="G158" t="s">
        <v>939</v>
      </c>
      <c r="H158" s="14">
        <v>16.73</v>
      </c>
      <c r="I158" s="14">
        <v>0.67</v>
      </c>
      <c r="J158" s="14">
        <v>16.059999999999999</v>
      </c>
      <c r="K158" s="14">
        <v>3.37</v>
      </c>
      <c r="L158" s="14">
        <v>19.43</v>
      </c>
      <c r="M158" t="s">
        <v>945</v>
      </c>
      <c r="N158" t="s">
        <v>941</v>
      </c>
      <c r="O158" s="2">
        <v>45641</v>
      </c>
      <c r="P158" s="2">
        <v>45631</v>
      </c>
      <c r="Q158" t="s">
        <v>1269</v>
      </c>
      <c r="R158" t="s">
        <v>994</v>
      </c>
      <c r="S158">
        <f>VALUE(MID(TablaFacturas[[#This Row],[id_factura]],5,4))</f>
        <v>5157</v>
      </c>
    </row>
    <row r="159" spans="1:19" x14ac:dyDescent="0.35">
      <c r="A159" t="s">
        <v>1270</v>
      </c>
      <c r="B159" t="s">
        <v>949</v>
      </c>
      <c r="C159" s="2">
        <v>45558</v>
      </c>
      <c r="D159" t="s">
        <v>416</v>
      </c>
      <c r="E159" t="s">
        <v>51</v>
      </c>
      <c r="F159" t="s">
        <v>944</v>
      </c>
      <c r="G159" t="s">
        <v>939</v>
      </c>
      <c r="H159" s="14">
        <v>4797.4799999999996</v>
      </c>
      <c r="I159" s="14">
        <v>95.95</v>
      </c>
      <c r="J159" s="14">
        <v>4701.53</v>
      </c>
      <c r="K159" s="14">
        <v>987.32</v>
      </c>
      <c r="L159" s="14">
        <v>5688.85</v>
      </c>
      <c r="M159" t="s">
        <v>945</v>
      </c>
      <c r="N159" t="s">
        <v>941</v>
      </c>
      <c r="O159" s="2">
        <v>45573</v>
      </c>
      <c r="P159" s="2">
        <v>45561</v>
      </c>
      <c r="Q159" t="s">
        <v>1271</v>
      </c>
      <c r="S159">
        <f>VALUE(MID(TablaFacturas[[#This Row],[id_factura]],5,4))</f>
        <v>5158</v>
      </c>
    </row>
    <row r="160" spans="1:19" x14ac:dyDescent="0.35">
      <c r="A160" t="s">
        <v>1272</v>
      </c>
      <c r="B160" t="s">
        <v>937</v>
      </c>
      <c r="C160" s="2">
        <v>45343</v>
      </c>
      <c r="D160" t="s">
        <v>673</v>
      </c>
      <c r="E160" t="s">
        <v>175</v>
      </c>
      <c r="F160" t="s">
        <v>969</v>
      </c>
      <c r="G160" t="s">
        <v>939</v>
      </c>
      <c r="H160" s="14">
        <v>1111.45</v>
      </c>
      <c r="I160" s="14">
        <v>0</v>
      </c>
      <c r="J160" s="14">
        <v>1111.45</v>
      </c>
      <c r="K160" s="14">
        <v>233.4</v>
      </c>
      <c r="L160" s="14">
        <v>1344.85</v>
      </c>
      <c r="M160" t="s">
        <v>957</v>
      </c>
      <c r="N160" t="s">
        <v>941</v>
      </c>
      <c r="O160" s="2">
        <v>45388</v>
      </c>
      <c r="P160" s="2">
        <v>45379</v>
      </c>
      <c r="Q160" t="s">
        <v>1273</v>
      </c>
      <c r="R160" t="s">
        <v>964</v>
      </c>
      <c r="S160">
        <f>VALUE(MID(TablaFacturas[[#This Row],[id_factura]],5,4))</f>
        <v>5159</v>
      </c>
    </row>
    <row r="161" spans="1:19" x14ac:dyDescent="0.35">
      <c r="A161" t="s">
        <v>1274</v>
      </c>
      <c r="B161" t="s">
        <v>949</v>
      </c>
      <c r="C161" s="2">
        <v>45311</v>
      </c>
      <c r="D161" t="s">
        <v>196</v>
      </c>
      <c r="E161" t="s">
        <v>175</v>
      </c>
      <c r="F161" t="s">
        <v>944</v>
      </c>
      <c r="G161" t="s">
        <v>939</v>
      </c>
      <c r="H161" s="14">
        <v>265.73</v>
      </c>
      <c r="I161" s="14">
        <v>0</v>
      </c>
      <c r="J161" s="14">
        <v>265.73</v>
      </c>
      <c r="K161" s="14">
        <v>55.8</v>
      </c>
      <c r="L161" s="14">
        <v>321.52999999999997</v>
      </c>
      <c r="M161" t="s">
        <v>940</v>
      </c>
      <c r="N161" t="s">
        <v>941</v>
      </c>
      <c r="O161" s="2">
        <v>45356</v>
      </c>
      <c r="P161" s="2">
        <v>45313</v>
      </c>
      <c r="Q161" t="s">
        <v>1275</v>
      </c>
      <c r="R161" t="s">
        <v>959</v>
      </c>
      <c r="S161">
        <f>VALUE(MID(TablaFacturas[[#This Row],[id_factura]],5,4))</f>
        <v>5160</v>
      </c>
    </row>
    <row r="162" spans="1:19" x14ac:dyDescent="0.35">
      <c r="A162" t="s">
        <v>1276</v>
      </c>
      <c r="B162" t="s">
        <v>949</v>
      </c>
      <c r="C162" s="2">
        <v>45645</v>
      </c>
      <c r="D162" t="s">
        <v>248</v>
      </c>
      <c r="E162" t="s">
        <v>51</v>
      </c>
      <c r="F162" t="s">
        <v>944</v>
      </c>
      <c r="G162" t="s">
        <v>939</v>
      </c>
      <c r="H162" s="14">
        <v>897.11</v>
      </c>
      <c r="I162" s="14">
        <v>0</v>
      </c>
      <c r="J162" s="14">
        <v>897.11</v>
      </c>
      <c r="K162" s="14">
        <v>188.39</v>
      </c>
      <c r="L162" s="14">
        <v>1085.5</v>
      </c>
      <c r="M162" t="s">
        <v>962</v>
      </c>
      <c r="N162" t="s">
        <v>946</v>
      </c>
      <c r="O162" s="2">
        <v>45645</v>
      </c>
      <c r="P162" s="2"/>
      <c r="Q162" t="s">
        <v>1277</v>
      </c>
      <c r="R162" t="s">
        <v>994</v>
      </c>
      <c r="S162">
        <f>VALUE(MID(TablaFacturas[[#This Row],[id_factura]],5,4))</f>
        <v>5161</v>
      </c>
    </row>
    <row r="163" spans="1:19" x14ac:dyDescent="0.35">
      <c r="A163" t="s">
        <v>1278</v>
      </c>
      <c r="B163" t="s">
        <v>949</v>
      </c>
      <c r="C163" s="2">
        <v>45451</v>
      </c>
      <c r="D163" t="s">
        <v>280</v>
      </c>
      <c r="E163" t="s">
        <v>60</v>
      </c>
      <c r="F163" t="s">
        <v>966</v>
      </c>
      <c r="G163" t="s">
        <v>939</v>
      </c>
      <c r="H163" s="14">
        <v>167.56</v>
      </c>
      <c r="I163" s="14">
        <v>0</v>
      </c>
      <c r="J163" s="14">
        <v>167.56</v>
      </c>
      <c r="K163" s="14">
        <v>35.19</v>
      </c>
      <c r="L163" s="14">
        <v>202.75</v>
      </c>
      <c r="M163" t="s">
        <v>940</v>
      </c>
      <c r="N163" t="s">
        <v>941</v>
      </c>
      <c r="O163" s="2">
        <v>45496</v>
      </c>
      <c r="P163" s="2">
        <v>45471</v>
      </c>
      <c r="Q163" t="s">
        <v>1279</v>
      </c>
      <c r="R163" t="s">
        <v>994</v>
      </c>
      <c r="S163">
        <f>VALUE(MID(TablaFacturas[[#This Row],[id_factura]],5,4))</f>
        <v>5162</v>
      </c>
    </row>
    <row r="164" spans="1:19" x14ac:dyDescent="0.35">
      <c r="A164" t="s">
        <v>1280</v>
      </c>
      <c r="B164" t="s">
        <v>937</v>
      </c>
      <c r="C164" s="2">
        <v>45505</v>
      </c>
      <c r="D164" t="s">
        <v>534</v>
      </c>
      <c r="E164" t="s">
        <v>85</v>
      </c>
      <c r="F164" t="s">
        <v>966</v>
      </c>
      <c r="G164" t="s">
        <v>939</v>
      </c>
      <c r="H164" s="14">
        <v>223.34</v>
      </c>
      <c r="I164" s="14">
        <v>0</v>
      </c>
      <c r="J164" s="14">
        <v>223.34</v>
      </c>
      <c r="K164" s="14">
        <v>46.9</v>
      </c>
      <c r="L164" s="14">
        <v>270.24</v>
      </c>
      <c r="M164" t="s">
        <v>940</v>
      </c>
      <c r="N164" t="s">
        <v>941</v>
      </c>
      <c r="O164" s="2">
        <v>45550</v>
      </c>
      <c r="P164" s="2">
        <v>45536</v>
      </c>
      <c r="Q164" t="s">
        <v>1281</v>
      </c>
      <c r="R164" t="s">
        <v>964</v>
      </c>
      <c r="S164">
        <f>VALUE(MID(TablaFacturas[[#This Row],[id_factura]],5,4))</f>
        <v>5163</v>
      </c>
    </row>
    <row r="165" spans="1:19" x14ac:dyDescent="0.35">
      <c r="A165" t="s">
        <v>1282</v>
      </c>
      <c r="B165" t="s">
        <v>949</v>
      </c>
      <c r="C165" s="2">
        <v>45320</v>
      </c>
      <c r="D165" t="s">
        <v>461</v>
      </c>
      <c r="E165" t="s">
        <v>31</v>
      </c>
      <c r="F165" t="s">
        <v>966</v>
      </c>
      <c r="G165" t="s">
        <v>939</v>
      </c>
      <c r="H165" s="14">
        <v>5316.22</v>
      </c>
      <c r="I165" s="14">
        <v>0</v>
      </c>
      <c r="J165" s="14">
        <v>5316.22</v>
      </c>
      <c r="K165" s="14">
        <v>1116.4100000000001</v>
      </c>
      <c r="L165" s="14">
        <v>6432.63</v>
      </c>
      <c r="M165" t="s">
        <v>962</v>
      </c>
      <c r="N165" t="s">
        <v>982</v>
      </c>
      <c r="O165" s="2">
        <v>45365</v>
      </c>
      <c r="P165" s="2"/>
      <c r="Q165" t="s">
        <v>1283</v>
      </c>
      <c r="S165">
        <f>VALUE(MID(TablaFacturas[[#This Row],[id_factura]],5,4))</f>
        <v>5164</v>
      </c>
    </row>
    <row r="166" spans="1:19" x14ac:dyDescent="0.35">
      <c r="A166" t="s">
        <v>1284</v>
      </c>
      <c r="B166" t="s">
        <v>937</v>
      </c>
      <c r="C166" s="2">
        <v>45583</v>
      </c>
      <c r="D166" t="s">
        <v>52</v>
      </c>
      <c r="E166" t="s">
        <v>31</v>
      </c>
      <c r="F166" t="s">
        <v>938</v>
      </c>
      <c r="G166" t="s">
        <v>939</v>
      </c>
      <c r="H166" s="14">
        <v>681.91</v>
      </c>
      <c r="I166" s="14">
        <v>27.28</v>
      </c>
      <c r="J166" s="14">
        <v>654.63</v>
      </c>
      <c r="K166" s="14">
        <v>137.47</v>
      </c>
      <c r="L166" s="14">
        <v>792.1</v>
      </c>
      <c r="M166" t="s">
        <v>940</v>
      </c>
      <c r="N166" t="s">
        <v>982</v>
      </c>
      <c r="O166" s="2">
        <v>45598</v>
      </c>
      <c r="P166" s="2"/>
      <c r="Q166" t="s">
        <v>1285</v>
      </c>
      <c r="S166">
        <f>VALUE(MID(TablaFacturas[[#This Row],[id_factura]],5,4))</f>
        <v>5165</v>
      </c>
    </row>
    <row r="167" spans="1:19" x14ac:dyDescent="0.35">
      <c r="A167" t="s">
        <v>1286</v>
      </c>
      <c r="B167" t="s">
        <v>949</v>
      </c>
      <c r="C167" s="2">
        <v>45317</v>
      </c>
      <c r="D167" t="s">
        <v>775</v>
      </c>
      <c r="E167" t="s">
        <v>175</v>
      </c>
      <c r="F167" t="s">
        <v>938</v>
      </c>
      <c r="G167" t="s">
        <v>939</v>
      </c>
      <c r="H167" s="14">
        <v>3176.15</v>
      </c>
      <c r="I167" s="14">
        <v>63.52</v>
      </c>
      <c r="J167" s="14">
        <v>3112.63</v>
      </c>
      <c r="K167" s="14">
        <v>653.65</v>
      </c>
      <c r="L167" s="14">
        <v>3766.28</v>
      </c>
      <c r="M167" t="s">
        <v>962</v>
      </c>
      <c r="N167" t="s">
        <v>941</v>
      </c>
      <c r="O167" s="2">
        <v>45362</v>
      </c>
      <c r="P167" s="2">
        <v>45349</v>
      </c>
      <c r="Q167" t="s">
        <v>1287</v>
      </c>
      <c r="R167" t="s">
        <v>959</v>
      </c>
      <c r="S167">
        <f>VALUE(MID(TablaFacturas[[#This Row],[id_factura]],5,4))</f>
        <v>5166</v>
      </c>
    </row>
    <row r="168" spans="1:19" x14ac:dyDescent="0.35">
      <c r="A168" t="s">
        <v>1288</v>
      </c>
      <c r="B168" t="s">
        <v>937</v>
      </c>
      <c r="C168" s="2">
        <v>45355</v>
      </c>
      <c r="D168" t="s">
        <v>593</v>
      </c>
      <c r="E168" t="s">
        <v>51</v>
      </c>
      <c r="F168" t="s">
        <v>938</v>
      </c>
      <c r="G168" t="s">
        <v>939</v>
      </c>
      <c r="H168" s="14">
        <v>2659.54</v>
      </c>
      <c r="I168" s="14">
        <v>53.19</v>
      </c>
      <c r="J168" s="14">
        <v>2606.35</v>
      </c>
      <c r="K168" s="14">
        <v>547.33000000000004</v>
      </c>
      <c r="L168" s="14">
        <v>3153.68</v>
      </c>
      <c r="M168" t="s">
        <v>962</v>
      </c>
      <c r="N168" t="s">
        <v>941</v>
      </c>
      <c r="O168" s="2">
        <v>45400</v>
      </c>
      <c r="P168" s="2">
        <v>45366</v>
      </c>
      <c r="Q168" t="s">
        <v>1289</v>
      </c>
      <c r="R168" t="s">
        <v>959</v>
      </c>
      <c r="S168">
        <f>VALUE(MID(TablaFacturas[[#This Row],[id_factura]],5,4))</f>
        <v>5167</v>
      </c>
    </row>
    <row r="169" spans="1:19" x14ac:dyDescent="0.35">
      <c r="A169" t="s">
        <v>1290</v>
      </c>
      <c r="B169" t="s">
        <v>937</v>
      </c>
      <c r="C169" s="2">
        <v>45574</v>
      </c>
      <c r="D169" t="s">
        <v>338</v>
      </c>
      <c r="E169" t="s">
        <v>175</v>
      </c>
      <c r="F169" t="s">
        <v>938</v>
      </c>
      <c r="G169" t="s">
        <v>939</v>
      </c>
      <c r="H169" s="14">
        <v>846.23</v>
      </c>
      <c r="I169" s="14">
        <v>0</v>
      </c>
      <c r="J169" s="14">
        <v>846.23</v>
      </c>
      <c r="K169" s="14">
        <v>177.71</v>
      </c>
      <c r="L169" s="14">
        <v>1023.94</v>
      </c>
      <c r="M169" t="s">
        <v>962</v>
      </c>
      <c r="N169" t="s">
        <v>982</v>
      </c>
      <c r="O169" s="2">
        <v>45574</v>
      </c>
      <c r="P169" s="2"/>
      <c r="Q169" t="s">
        <v>1291</v>
      </c>
      <c r="R169" t="s">
        <v>994</v>
      </c>
      <c r="S169">
        <f>VALUE(MID(TablaFacturas[[#This Row],[id_factura]],5,4))</f>
        <v>5168</v>
      </c>
    </row>
    <row r="170" spans="1:19" x14ac:dyDescent="0.35">
      <c r="A170" t="s">
        <v>1292</v>
      </c>
      <c r="B170" t="s">
        <v>961</v>
      </c>
      <c r="C170" s="2">
        <v>45489</v>
      </c>
      <c r="D170" t="s">
        <v>78</v>
      </c>
      <c r="E170" t="s">
        <v>31</v>
      </c>
      <c r="F170" t="s">
        <v>938</v>
      </c>
      <c r="G170" t="s">
        <v>939</v>
      </c>
      <c r="H170" s="14">
        <v>757.22</v>
      </c>
      <c r="I170" s="14">
        <v>0</v>
      </c>
      <c r="J170" s="14">
        <v>757.22</v>
      </c>
      <c r="K170" s="14">
        <v>159.02000000000001</v>
      </c>
      <c r="L170" s="14">
        <v>916.24</v>
      </c>
      <c r="M170" t="s">
        <v>940</v>
      </c>
      <c r="N170" t="s">
        <v>982</v>
      </c>
      <c r="O170" s="2">
        <v>45504</v>
      </c>
      <c r="P170" s="2"/>
      <c r="Q170" t="s">
        <v>1293</v>
      </c>
      <c r="R170" t="s">
        <v>994</v>
      </c>
      <c r="S170">
        <f>VALUE(MID(TablaFacturas[[#This Row],[id_factura]],5,4))</f>
        <v>5169</v>
      </c>
    </row>
    <row r="171" spans="1:19" x14ac:dyDescent="0.35">
      <c r="A171" t="s">
        <v>1294</v>
      </c>
      <c r="B171" t="s">
        <v>937</v>
      </c>
      <c r="C171" s="2">
        <v>45501</v>
      </c>
      <c r="D171" t="s">
        <v>461</v>
      </c>
      <c r="E171" t="s">
        <v>51</v>
      </c>
      <c r="F171" t="s">
        <v>966</v>
      </c>
      <c r="G171" t="s">
        <v>939</v>
      </c>
      <c r="H171" s="14">
        <v>661.44</v>
      </c>
      <c r="I171" s="14">
        <v>13.23</v>
      </c>
      <c r="J171" s="14">
        <v>648.21</v>
      </c>
      <c r="K171" s="14">
        <v>136.12</v>
      </c>
      <c r="L171" s="14">
        <v>784.33</v>
      </c>
      <c r="M171" t="s">
        <v>957</v>
      </c>
      <c r="N171" t="s">
        <v>946</v>
      </c>
      <c r="O171" s="2">
        <v>45516</v>
      </c>
      <c r="P171" s="2"/>
      <c r="Q171" t="s">
        <v>1295</v>
      </c>
      <c r="R171" t="s">
        <v>964</v>
      </c>
      <c r="S171">
        <f>VALUE(MID(TablaFacturas[[#This Row],[id_factura]],5,4))</f>
        <v>5170</v>
      </c>
    </row>
    <row r="172" spans="1:19" x14ac:dyDescent="0.35">
      <c r="A172" t="s">
        <v>1296</v>
      </c>
      <c r="B172" t="s">
        <v>961</v>
      </c>
      <c r="C172" s="2">
        <v>45406</v>
      </c>
      <c r="D172" t="s">
        <v>261</v>
      </c>
      <c r="E172" t="s">
        <v>42</v>
      </c>
      <c r="F172" t="s">
        <v>969</v>
      </c>
      <c r="G172" t="s">
        <v>939</v>
      </c>
      <c r="H172" s="14">
        <v>5422.47</v>
      </c>
      <c r="I172" s="14">
        <v>0</v>
      </c>
      <c r="J172" s="14">
        <v>5422.47</v>
      </c>
      <c r="K172" s="14">
        <v>1138.72</v>
      </c>
      <c r="L172" s="14">
        <v>6561.19</v>
      </c>
      <c r="M172" t="s">
        <v>962</v>
      </c>
      <c r="N172" t="s">
        <v>941</v>
      </c>
      <c r="O172" s="2">
        <v>45451</v>
      </c>
      <c r="P172" s="2">
        <v>45428</v>
      </c>
      <c r="Q172" t="s">
        <v>1297</v>
      </c>
      <c r="R172" t="s">
        <v>959</v>
      </c>
      <c r="S172">
        <f>VALUE(MID(TablaFacturas[[#This Row],[id_factura]],5,4))</f>
        <v>5171</v>
      </c>
    </row>
    <row r="173" spans="1:19" x14ac:dyDescent="0.35">
      <c r="A173" t="s">
        <v>1298</v>
      </c>
      <c r="B173" t="s">
        <v>949</v>
      </c>
      <c r="C173" s="2">
        <v>45403</v>
      </c>
      <c r="D173" t="s">
        <v>423</v>
      </c>
      <c r="E173" t="s">
        <v>175</v>
      </c>
      <c r="F173" t="s">
        <v>944</v>
      </c>
      <c r="G173" t="s">
        <v>939</v>
      </c>
      <c r="H173" s="14">
        <v>2287.5700000000002</v>
      </c>
      <c r="I173" s="14">
        <v>45.75</v>
      </c>
      <c r="J173" s="14">
        <v>2241.8200000000002</v>
      </c>
      <c r="K173" s="14">
        <v>470.78</v>
      </c>
      <c r="L173" s="14">
        <v>2712.6</v>
      </c>
      <c r="M173" t="s">
        <v>945</v>
      </c>
      <c r="N173" t="s">
        <v>941</v>
      </c>
      <c r="O173" s="2">
        <v>45433</v>
      </c>
      <c r="P173" s="2">
        <v>45420</v>
      </c>
      <c r="Q173" t="s">
        <v>1299</v>
      </c>
      <c r="R173" t="s">
        <v>955</v>
      </c>
      <c r="S173">
        <f>VALUE(MID(TablaFacturas[[#This Row],[id_factura]],5,4))</f>
        <v>5172</v>
      </c>
    </row>
    <row r="174" spans="1:19" x14ac:dyDescent="0.35">
      <c r="A174" t="s">
        <v>1300</v>
      </c>
      <c r="B174" t="s">
        <v>937</v>
      </c>
      <c r="C174" s="2">
        <v>45603</v>
      </c>
      <c r="D174" t="s">
        <v>286</v>
      </c>
      <c r="E174" t="s">
        <v>175</v>
      </c>
      <c r="F174" t="s">
        <v>966</v>
      </c>
      <c r="G174" t="s">
        <v>939</v>
      </c>
      <c r="H174" s="14">
        <v>5536.47</v>
      </c>
      <c r="I174" s="14">
        <v>110.73</v>
      </c>
      <c r="J174" s="14">
        <v>5425.74</v>
      </c>
      <c r="K174" s="14">
        <v>1139.4100000000001</v>
      </c>
      <c r="L174" s="14">
        <v>6565.15</v>
      </c>
      <c r="M174" t="s">
        <v>957</v>
      </c>
      <c r="N174" t="s">
        <v>941</v>
      </c>
      <c r="O174" s="2">
        <v>45633</v>
      </c>
      <c r="P174" s="2">
        <v>45623</v>
      </c>
      <c r="Q174" t="s">
        <v>1301</v>
      </c>
      <c r="R174" t="s">
        <v>994</v>
      </c>
      <c r="S174">
        <f>VALUE(MID(TablaFacturas[[#This Row],[id_factura]],5,4))</f>
        <v>5173</v>
      </c>
    </row>
    <row r="175" spans="1:19" x14ac:dyDescent="0.35">
      <c r="A175" t="s">
        <v>1302</v>
      </c>
      <c r="B175" t="s">
        <v>949</v>
      </c>
      <c r="C175" s="2">
        <v>45425</v>
      </c>
      <c r="D175" t="s">
        <v>570</v>
      </c>
      <c r="E175" t="s">
        <v>85</v>
      </c>
      <c r="F175" t="s">
        <v>969</v>
      </c>
      <c r="G175" t="s">
        <v>939</v>
      </c>
      <c r="H175" s="14">
        <v>300.64999999999998</v>
      </c>
      <c r="I175" s="14">
        <v>12.03</v>
      </c>
      <c r="J175" s="14">
        <v>288.62</v>
      </c>
      <c r="K175" s="14">
        <v>60.61</v>
      </c>
      <c r="L175" s="14">
        <v>349.23</v>
      </c>
      <c r="M175" t="s">
        <v>940</v>
      </c>
      <c r="N175" t="s">
        <v>941</v>
      </c>
      <c r="O175" s="2">
        <v>45440</v>
      </c>
      <c r="P175" s="2">
        <v>45426</v>
      </c>
      <c r="Q175" t="s">
        <v>1303</v>
      </c>
      <c r="R175" t="s">
        <v>964</v>
      </c>
      <c r="S175">
        <f>VALUE(MID(TablaFacturas[[#This Row],[id_factura]],5,4))</f>
        <v>5174</v>
      </c>
    </row>
    <row r="176" spans="1:19" x14ac:dyDescent="0.35">
      <c r="A176" t="s">
        <v>1304</v>
      </c>
      <c r="B176" t="s">
        <v>949</v>
      </c>
      <c r="C176" s="2">
        <v>45630</v>
      </c>
      <c r="D176" t="s">
        <v>312</v>
      </c>
      <c r="E176" t="s">
        <v>85</v>
      </c>
      <c r="F176" t="s">
        <v>938</v>
      </c>
      <c r="G176" t="s">
        <v>939</v>
      </c>
      <c r="H176" s="14">
        <v>2659.23</v>
      </c>
      <c r="I176" s="14">
        <v>53.18</v>
      </c>
      <c r="J176" s="14">
        <v>2606.0500000000002</v>
      </c>
      <c r="K176" s="14">
        <v>547.27</v>
      </c>
      <c r="L176" s="14">
        <v>3153.32</v>
      </c>
      <c r="M176" t="s">
        <v>945</v>
      </c>
      <c r="N176" t="s">
        <v>982</v>
      </c>
      <c r="O176" s="2">
        <v>45660</v>
      </c>
      <c r="P176" s="2"/>
      <c r="Q176" t="s">
        <v>1305</v>
      </c>
      <c r="R176" t="s">
        <v>994</v>
      </c>
      <c r="S176">
        <f>VALUE(MID(TablaFacturas[[#This Row],[id_factura]],5,4))</f>
        <v>5175</v>
      </c>
    </row>
    <row r="177" spans="1:19" x14ac:dyDescent="0.35">
      <c r="A177" t="s">
        <v>1306</v>
      </c>
      <c r="B177" t="s">
        <v>949</v>
      </c>
      <c r="C177" s="2">
        <v>45499</v>
      </c>
      <c r="D177" t="s">
        <v>369</v>
      </c>
      <c r="E177" t="s">
        <v>85</v>
      </c>
      <c r="F177" t="s">
        <v>966</v>
      </c>
      <c r="G177" t="s">
        <v>939</v>
      </c>
      <c r="H177" s="14">
        <v>1800.46</v>
      </c>
      <c r="I177" s="14">
        <v>36.01</v>
      </c>
      <c r="J177" s="14">
        <v>1764.45</v>
      </c>
      <c r="K177" s="14">
        <v>370.53</v>
      </c>
      <c r="L177" s="14">
        <v>2134.98</v>
      </c>
      <c r="M177" t="s">
        <v>940</v>
      </c>
      <c r="N177" t="s">
        <v>941</v>
      </c>
      <c r="O177" s="2">
        <v>45514</v>
      </c>
      <c r="P177" s="2">
        <v>45514</v>
      </c>
      <c r="Q177" t="s">
        <v>1307</v>
      </c>
      <c r="R177" t="s">
        <v>955</v>
      </c>
      <c r="S177">
        <f>VALUE(MID(TablaFacturas[[#This Row],[id_factura]],5,4))</f>
        <v>5176</v>
      </c>
    </row>
    <row r="178" spans="1:19" x14ac:dyDescent="0.35">
      <c r="A178" t="s">
        <v>1308</v>
      </c>
      <c r="B178" t="s">
        <v>949</v>
      </c>
      <c r="C178" s="2">
        <v>45551</v>
      </c>
      <c r="D178" t="s">
        <v>299</v>
      </c>
      <c r="E178" t="s">
        <v>31</v>
      </c>
      <c r="F178" t="s">
        <v>938</v>
      </c>
      <c r="G178" t="s">
        <v>939</v>
      </c>
      <c r="H178" s="14">
        <v>2770.2</v>
      </c>
      <c r="I178" s="14">
        <v>110.81</v>
      </c>
      <c r="J178" s="14">
        <v>2659.39</v>
      </c>
      <c r="K178" s="14">
        <v>558.47</v>
      </c>
      <c r="L178" s="14">
        <v>3217.86</v>
      </c>
      <c r="M178" t="s">
        <v>962</v>
      </c>
      <c r="N178" t="s">
        <v>941</v>
      </c>
      <c r="O178" s="2">
        <v>45566</v>
      </c>
      <c r="P178" s="2">
        <v>45559</v>
      </c>
      <c r="Q178" t="s">
        <v>1309</v>
      </c>
      <c r="R178" t="s">
        <v>955</v>
      </c>
      <c r="S178">
        <f>VALUE(MID(TablaFacturas[[#This Row],[id_factura]],5,4))</f>
        <v>5177</v>
      </c>
    </row>
    <row r="179" spans="1:19" x14ac:dyDescent="0.35">
      <c r="A179" t="s">
        <v>1310</v>
      </c>
      <c r="B179" t="s">
        <v>937</v>
      </c>
      <c r="C179" s="2">
        <v>45385</v>
      </c>
      <c r="D179" t="s">
        <v>593</v>
      </c>
      <c r="E179" t="s">
        <v>175</v>
      </c>
      <c r="F179" t="s">
        <v>966</v>
      </c>
      <c r="G179" t="s">
        <v>939</v>
      </c>
      <c r="H179" s="14">
        <v>641.09</v>
      </c>
      <c r="I179" s="14">
        <v>0</v>
      </c>
      <c r="J179" s="14">
        <v>641.09</v>
      </c>
      <c r="K179" s="14">
        <v>134.63</v>
      </c>
      <c r="L179" s="14">
        <v>775.72</v>
      </c>
      <c r="M179" t="s">
        <v>940</v>
      </c>
      <c r="N179" t="s">
        <v>941</v>
      </c>
      <c r="O179" s="2">
        <v>45415</v>
      </c>
      <c r="P179" s="2">
        <v>45398</v>
      </c>
      <c r="Q179" t="s">
        <v>1311</v>
      </c>
      <c r="R179" t="s">
        <v>994</v>
      </c>
      <c r="S179">
        <f>VALUE(MID(TablaFacturas[[#This Row],[id_factura]],5,4))</f>
        <v>5178</v>
      </c>
    </row>
    <row r="180" spans="1:19" x14ac:dyDescent="0.35">
      <c r="A180" t="s">
        <v>1312</v>
      </c>
      <c r="B180" t="s">
        <v>949</v>
      </c>
      <c r="C180" s="2">
        <v>45425</v>
      </c>
      <c r="D180" t="s">
        <v>515</v>
      </c>
      <c r="E180" t="s">
        <v>175</v>
      </c>
      <c r="F180" t="s">
        <v>944</v>
      </c>
      <c r="G180" t="s">
        <v>939</v>
      </c>
      <c r="H180" s="14">
        <v>3596.81</v>
      </c>
      <c r="I180" s="14">
        <v>0</v>
      </c>
      <c r="J180" s="14">
        <v>3596.81</v>
      </c>
      <c r="K180" s="14">
        <v>755.33</v>
      </c>
      <c r="L180" s="14">
        <v>4352.1400000000003</v>
      </c>
      <c r="M180" t="s">
        <v>945</v>
      </c>
      <c r="N180" t="s">
        <v>941</v>
      </c>
      <c r="O180" s="2">
        <v>45485</v>
      </c>
      <c r="P180" s="2">
        <v>45462</v>
      </c>
      <c r="Q180" t="s">
        <v>1313</v>
      </c>
      <c r="R180" t="s">
        <v>964</v>
      </c>
      <c r="S180">
        <f>VALUE(MID(TablaFacturas[[#This Row],[id_factura]],5,4))</f>
        <v>5179</v>
      </c>
    </row>
    <row r="181" spans="1:19" x14ac:dyDescent="0.35">
      <c r="A181" t="s">
        <v>1314</v>
      </c>
      <c r="B181" t="s">
        <v>961</v>
      </c>
      <c r="C181" s="2">
        <v>45533</v>
      </c>
      <c r="D181" t="s">
        <v>751</v>
      </c>
      <c r="E181" t="s">
        <v>31</v>
      </c>
      <c r="F181" t="s">
        <v>966</v>
      </c>
      <c r="G181" t="s">
        <v>939</v>
      </c>
      <c r="H181" s="14">
        <v>482.19</v>
      </c>
      <c r="I181" s="14">
        <v>0</v>
      </c>
      <c r="J181" s="14">
        <v>482.19</v>
      </c>
      <c r="K181" s="14">
        <v>101.26</v>
      </c>
      <c r="L181" s="14">
        <v>583.45000000000005</v>
      </c>
      <c r="M181" t="s">
        <v>957</v>
      </c>
      <c r="N181" t="s">
        <v>941</v>
      </c>
      <c r="O181" s="2">
        <v>45578</v>
      </c>
      <c r="P181" s="2">
        <v>45536</v>
      </c>
      <c r="Q181" t="s">
        <v>1315</v>
      </c>
      <c r="S181">
        <f>VALUE(MID(TablaFacturas[[#This Row],[id_factura]],5,4))</f>
        <v>5180</v>
      </c>
    </row>
    <row r="182" spans="1:19" x14ac:dyDescent="0.35">
      <c r="A182" t="s">
        <v>1316</v>
      </c>
      <c r="B182" t="s">
        <v>961</v>
      </c>
      <c r="C182" s="2">
        <v>45394</v>
      </c>
      <c r="D182" t="s">
        <v>332</v>
      </c>
      <c r="E182" t="s">
        <v>60</v>
      </c>
      <c r="F182" t="s">
        <v>944</v>
      </c>
      <c r="G182" t="s">
        <v>939</v>
      </c>
      <c r="H182" s="14">
        <v>495.63</v>
      </c>
      <c r="I182" s="14">
        <v>0</v>
      </c>
      <c r="J182" s="14">
        <v>495.63</v>
      </c>
      <c r="K182" s="14">
        <v>104.08</v>
      </c>
      <c r="L182" s="14">
        <v>599.71</v>
      </c>
      <c r="M182" t="s">
        <v>940</v>
      </c>
      <c r="N182" t="s">
        <v>941</v>
      </c>
      <c r="O182" s="2">
        <v>45409</v>
      </c>
      <c r="P182" s="2">
        <v>45396</v>
      </c>
      <c r="Q182" t="s">
        <v>1317</v>
      </c>
      <c r="R182" t="s">
        <v>959</v>
      </c>
      <c r="S182">
        <f>VALUE(MID(TablaFacturas[[#This Row],[id_factura]],5,4))</f>
        <v>5181</v>
      </c>
    </row>
    <row r="183" spans="1:19" x14ac:dyDescent="0.35">
      <c r="A183" t="s">
        <v>1318</v>
      </c>
      <c r="B183" t="s">
        <v>949</v>
      </c>
      <c r="C183" s="2">
        <v>45615</v>
      </c>
      <c r="D183" t="s">
        <v>196</v>
      </c>
      <c r="E183" t="s">
        <v>175</v>
      </c>
      <c r="F183" t="s">
        <v>966</v>
      </c>
      <c r="G183" t="s">
        <v>939</v>
      </c>
      <c r="H183" s="14">
        <v>2169.64</v>
      </c>
      <c r="I183" s="14">
        <v>0</v>
      </c>
      <c r="J183" s="14">
        <v>2169.64</v>
      </c>
      <c r="K183" s="14">
        <v>455.62</v>
      </c>
      <c r="L183" s="14">
        <v>2625.26</v>
      </c>
      <c r="M183" t="s">
        <v>945</v>
      </c>
      <c r="N183" t="s">
        <v>941</v>
      </c>
      <c r="O183" s="2">
        <v>45630</v>
      </c>
      <c r="P183" s="2">
        <v>45620</v>
      </c>
      <c r="Q183" t="s">
        <v>1319</v>
      </c>
      <c r="R183" t="s">
        <v>964</v>
      </c>
      <c r="S183">
        <f>VALUE(MID(TablaFacturas[[#This Row],[id_factura]],5,4))</f>
        <v>5182</v>
      </c>
    </row>
    <row r="184" spans="1:19" x14ac:dyDescent="0.35">
      <c r="A184" t="s">
        <v>1320</v>
      </c>
      <c r="B184" t="s">
        <v>961</v>
      </c>
      <c r="C184" s="2">
        <v>45542</v>
      </c>
      <c r="D184" t="s">
        <v>673</v>
      </c>
      <c r="E184" t="s">
        <v>51</v>
      </c>
      <c r="F184" t="s">
        <v>938</v>
      </c>
      <c r="G184" t="s">
        <v>939</v>
      </c>
      <c r="H184" s="14">
        <v>3162.05</v>
      </c>
      <c r="I184" s="14">
        <v>0</v>
      </c>
      <c r="J184" s="14">
        <v>3162.05</v>
      </c>
      <c r="K184" s="14">
        <v>664.03</v>
      </c>
      <c r="L184" s="14">
        <v>3826.08</v>
      </c>
      <c r="M184" t="s">
        <v>957</v>
      </c>
      <c r="N184" t="s">
        <v>982</v>
      </c>
      <c r="O184" s="2">
        <v>45587</v>
      </c>
      <c r="P184" s="2"/>
      <c r="Q184" t="s">
        <v>1321</v>
      </c>
      <c r="R184" t="s">
        <v>959</v>
      </c>
      <c r="S184">
        <f>VALUE(MID(TablaFacturas[[#This Row],[id_factura]],5,4))</f>
        <v>5183</v>
      </c>
    </row>
    <row r="185" spans="1:19" x14ac:dyDescent="0.35">
      <c r="A185" t="s">
        <v>1322</v>
      </c>
      <c r="B185" t="s">
        <v>949</v>
      </c>
      <c r="C185" s="2">
        <v>45488</v>
      </c>
      <c r="D185" t="s">
        <v>19</v>
      </c>
      <c r="E185" t="s">
        <v>51</v>
      </c>
      <c r="F185" t="s">
        <v>938</v>
      </c>
      <c r="G185" t="s">
        <v>939</v>
      </c>
      <c r="H185" s="14">
        <v>850.18</v>
      </c>
      <c r="I185" s="14">
        <v>0</v>
      </c>
      <c r="J185" s="14">
        <v>850.18</v>
      </c>
      <c r="K185" s="14">
        <v>178.54</v>
      </c>
      <c r="L185" s="14">
        <v>1028.72</v>
      </c>
      <c r="M185" t="s">
        <v>962</v>
      </c>
      <c r="N185" t="s">
        <v>1006</v>
      </c>
      <c r="O185" s="2">
        <v>45518</v>
      </c>
      <c r="P185" s="2"/>
      <c r="Q185" t="s">
        <v>1323</v>
      </c>
      <c r="R185" t="s">
        <v>964</v>
      </c>
      <c r="S185">
        <f>VALUE(MID(TablaFacturas[[#This Row],[id_factura]],5,4))</f>
        <v>5184</v>
      </c>
    </row>
    <row r="186" spans="1:19" x14ac:dyDescent="0.35">
      <c r="A186" t="s">
        <v>1324</v>
      </c>
      <c r="B186" t="s">
        <v>961</v>
      </c>
      <c r="C186" s="2">
        <v>45301</v>
      </c>
      <c r="D186" t="s">
        <v>587</v>
      </c>
      <c r="E186" t="s">
        <v>51</v>
      </c>
      <c r="F186" t="s">
        <v>938</v>
      </c>
      <c r="G186" t="s">
        <v>939</v>
      </c>
      <c r="H186" s="14">
        <v>2933.93</v>
      </c>
      <c r="I186" s="14">
        <v>0</v>
      </c>
      <c r="J186" s="14">
        <v>2933.93</v>
      </c>
      <c r="K186" s="14">
        <v>616.13</v>
      </c>
      <c r="L186" s="14">
        <v>3550.06</v>
      </c>
      <c r="M186" t="s">
        <v>940</v>
      </c>
      <c r="N186" t="s">
        <v>982</v>
      </c>
      <c r="O186" s="2">
        <v>45331</v>
      </c>
      <c r="P186" s="2"/>
      <c r="Q186" t="s">
        <v>1325</v>
      </c>
      <c r="R186" t="s">
        <v>994</v>
      </c>
      <c r="S186">
        <f>VALUE(MID(TablaFacturas[[#This Row],[id_factura]],5,4))</f>
        <v>5185</v>
      </c>
    </row>
    <row r="187" spans="1:19" x14ac:dyDescent="0.35">
      <c r="A187" t="s">
        <v>1326</v>
      </c>
      <c r="B187" t="s">
        <v>961</v>
      </c>
      <c r="C187" s="2">
        <v>45344</v>
      </c>
      <c r="D187" t="s">
        <v>369</v>
      </c>
      <c r="E187" t="s">
        <v>42</v>
      </c>
      <c r="F187" t="s">
        <v>969</v>
      </c>
      <c r="G187" t="s">
        <v>939</v>
      </c>
      <c r="H187" s="14">
        <v>2788.56</v>
      </c>
      <c r="I187" s="14">
        <v>111.54</v>
      </c>
      <c r="J187" s="14">
        <v>2677.02</v>
      </c>
      <c r="K187" s="14">
        <v>562.16999999999996</v>
      </c>
      <c r="L187" s="14">
        <v>3239.19</v>
      </c>
      <c r="M187" t="s">
        <v>940</v>
      </c>
      <c r="N187" t="s">
        <v>941</v>
      </c>
      <c r="O187" s="2">
        <v>45344</v>
      </c>
      <c r="P187" s="2">
        <v>45345</v>
      </c>
      <c r="Q187" t="s">
        <v>1327</v>
      </c>
      <c r="R187" t="s">
        <v>994</v>
      </c>
      <c r="S187">
        <f>VALUE(MID(TablaFacturas[[#This Row],[id_factura]],5,4))</f>
        <v>5186</v>
      </c>
    </row>
    <row r="188" spans="1:19" x14ac:dyDescent="0.35">
      <c r="A188" t="s">
        <v>1328</v>
      </c>
      <c r="B188" t="s">
        <v>949</v>
      </c>
      <c r="C188" s="2">
        <v>45558</v>
      </c>
      <c r="D188" t="s">
        <v>528</v>
      </c>
      <c r="E188" t="s">
        <v>42</v>
      </c>
      <c r="F188" t="s">
        <v>969</v>
      </c>
      <c r="G188" t="s">
        <v>939</v>
      </c>
      <c r="H188" s="14">
        <v>1304.71</v>
      </c>
      <c r="I188" s="14">
        <v>0</v>
      </c>
      <c r="J188" s="14">
        <v>1304.71</v>
      </c>
      <c r="K188" s="14">
        <v>273.99</v>
      </c>
      <c r="L188" s="14">
        <v>1578.7</v>
      </c>
      <c r="M188" t="s">
        <v>957</v>
      </c>
      <c r="N188" t="s">
        <v>946</v>
      </c>
      <c r="O188" s="2">
        <v>45573</v>
      </c>
      <c r="P188" s="2"/>
      <c r="Q188" t="s">
        <v>1329</v>
      </c>
      <c r="R188" t="s">
        <v>994</v>
      </c>
      <c r="S188">
        <f>VALUE(MID(TablaFacturas[[#This Row],[id_factura]],5,4))</f>
        <v>5187</v>
      </c>
    </row>
    <row r="189" spans="1:19" x14ac:dyDescent="0.35">
      <c r="A189" t="s">
        <v>1330</v>
      </c>
      <c r="B189" t="s">
        <v>949</v>
      </c>
      <c r="C189" s="2">
        <v>45475</v>
      </c>
      <c r="D189" t="s">
        <v>647</v>
      </c>
      <c r="E189" t="s">
        <v>31</v>
      </c>
      <c r="F189" t="s">
        <v>938</v>
      </c>
      <c r="G189" t="s">
        <v>939</v>
      </c>
      <c r="H189" s="14">
        <v>2625</v>
      </c>
      <c r="I189" s="14">
        <v>105</v>
      </c>
      <c r="J189" s="14">
        <v>2520</v>
      </c>
      <c r="K189" s="14">
        <v>529.20000000000005</v>
      </c>
      <c r="L189" s="14">
        <v>3049.2</v>
      </c>
      <c r="M189" t="s">
        <v>957</v>
      </c>
      <c r="N189" t="s">
        <v>941</v>
      </c>
      <c r="O189" s="2">
        <v>45490</v>
      </c>
      <c r="P189" s="2">
        <v>45479</v>
      </c>
      <c r="Q189" t="s">
        <v>1331</v>
      </c>
      <c r="S189">
        <f>VALUE(MID(TablaFacturas[[#This Row],[id_factura]],5,4))</f>
        <v>5188</v>
      </c>
    </row>
    <row r="190" spans="1:19" x14ac:dyDescent="0.35">
      <c r="A190" t="s">
        <v>1332</v>
      </c>
      <c r="B190" t="s">
        <v>937</v>
      </c>
      <c r="C190" s="2">
        <v>45303</v>
      </c>
      <c r="D190" t="s">
        <v>522</v>
      </c>
      <c r="E190" t="s">
        <v>42</v>
      </c>
      <c r="F190" t="s">
        <v>938</v>
      </c>
      <c r="G190" t="s">
        <v>939</v>
      </c>
      <c r="H190" s="14">
        <v>1989.04</v>
      </c>
      <c r="I190" s="14">
        <v>0</v>
      </c>
      <c r="J190" s="14">
        <v>1989.04</v>
      </c>
      <c r="K190" s="14">
        <v>417.7</v>
      </c>
      <c r="L190" s="14">
        <v>2406.7399999999998</v>
      </c>
      <c r="M190" t="s">
        <v>945</v>
      </c>
      <c r="N190" t="s">
        <v>941</v>
      </c>
      <c r="O190" s="2">
        <v>45303</v>
      </c>
      <c r="P190" s="2">
        <v>45304</v>
      </c>
      <c r="Q190" t="s">
        <v>1333</v>
      </c>
      <c r="R190" t="s">
        <v>955</v>
      </c>
      <c r="S190">
        <f>VALUE(MID(TablaFacturas[[#This Row],[id_factura]],5,4))</f>
        <v>5189</v>
      </c>
    </row>
    <row r="191" spans="1:19" x14ac:dyDescent="0.35">
      <c r="A191" t="s">
        <v>1334</v>
      </c>
      <c r="B191" t="s">
        <v>949</v>
      </c>
      <c r="C191" s="2">
        <v>45565</v>
      </c>
      <c r="D191" t="s">
        <v>546</v>
      </c>
      <c r="E191" t="s">
        <v>51</v>
      </c>
      <c r="F191" t="s">
        <v>966</v>
      </c>
      <c r="G191" t="s">
        <v>939</v>
      </c>
      <c r="H191" s="14">
        <v>3676.17</v>
      </c>
      <c r="I191" s="14">
        <v>147.05000000000001</v>
      </c>
      <c r="J191" s="14">
        <v>3529.12</v>
      </c>
      <c r="K191" s="14">
        <v>741.12</v>
      </c>
      <c r="L191" s="14">
        <v>4270.24</v>
      </c>
      <c r="M191" t="s">
        <v>945</v>
      </c>
      <c r="N191" t="s">
        <v>982</v>
      </c>
      <c r="O191" s="2">
        <v>45565</v>
      </c>
      <c r="P191" s="2"/>
      <c r="Q191" t="s">
        <v>1335</v>
      </c>
      <c r="S191">
        <f>VALUE(MID(TablaFacturas[[#This Row],[id_factura]],5,4))</f>
        <v>5190</v>
      </c>
    </row>
    <row r="192" spans="1:19" x14ac:dyDescent="0.35">
      <c r="A192" t="s">
        <v>1336</v>
      </c>
      <c r="B192" t="s">
        <v>937</v>
      </c>
      <c r="C192" s="2">
        <v>45351</v>
      </c>
      <c r="D192" t="s">
        <v>390</v>
      </c>
      <c r="E192" t="s">
        <v>60</v>
      </c>
      <c r="F192" t="s">
        <v>944</v>
      </c>
      <c r="G192" t="s">
        <v>939</v>
      </c>
      <c r="H192" s="14">
        <v>1496.03</v>
      </c>
      <c r="I192" s="14">
        <v>0</v>
      </c>
      <c r="J192" s="14">
        <v>1496.03</v>
      </c>
      <c r="K192" s="14">
        <v>314.17</v>
      </c>
      <c r="L192" s="14">
        <v>1810.2</v>
      </c>
      <c r="M192" t="s">
        <v>945</v>
      </c>
      <c r="N192" t="s">
        <v>941</v>
      </c>
      <c r="O192" s="2">
        <v>45396</v>
      </c>
      <c r="P192" s="2">
        <v>45395</v>
      </c>
      <c r="Q192" t="s">
        <v>1337</v>
      </c>
      <c r="S192">
        <f>VALUE(MID(TablaFacturas[[#This Row],[id_factura]],5,4))</f>
        <v>5191</v>
      </c>
    </row>
    <row r="193" spans="1:19" x14ac:dyDescent="0.35">
      <c r="A193" t="s">
        <v>1338</v>
      </c>
      <c r="B193" t="s">
        <v>961</v>
      </c>
      <c r="C193" s="2">
        <v>45647</v>
      </c>
      <c r="D193" t="s">
        <v>593</v>
      </c>
      <c r="E193" t="s">
        <v>85</v>
      </c>
      <c r="F193" t="s">
        <v>966</v>
      </c>
      <c r="G193" t="s">
        <v>939</v>
      </c>
      <c r="H193" s="14">
        <v>489.91</v>
      </c>
      <c r="I193" s="14">
        <v>19.600000000000001</v>
      </c>
      <c r="J193" s="14">
        <v>470.31</v>
      </c>
      <c r="K193" s="14">
        <v>98.77</v>
      </c>
      <c r="L193" s="14">
        <v>569.08000000000004</v>
      </c>
      <c r="M193" t="s">
        <v>962</v>
      </c>
      <c r="N193" t="s">
        <v>941</v>
      </c>
      <c r="O193" s="2">
        <v>45647</v>
      </c>
      <c r="P193" s="2">
        <v>45648</v>
      </c>
      <c r="Q193" t="s">
        <v>1339</v>
      </c>
      <c r="R193" t="s">
        <v>964</v>
      </c>
      <c r="S193">
        <f>VALUE(MID(TablaFacturas[[#This Row],[id_factura]],5,4))</f>
        <v>5192</v>
      </c>
    </row>
    <row r="194" spans="1:19" x14ac:dyDescent="0.35">
      <c r="A194" t="s">
        <v>1340</v>
      </c>
      <c r="B194" t="s">
        <v>937</v>
      </c>
      <c r="C194" s="2">
        <v>45650</v>
      </c>
      <c r="D194" t="s">
        <v>159</v>
      </c>
      <c r="E194" t="s">
        <v>60</v>
      </c>
      <c r="F194" t="s">
        <v>966</v>
      </c>
      <c r="G194" t="s">
        <v>939</v>
      </c>
      <c r="H194" s="14">
        <v>59.04</v>
      </c>
      <c r="I194" s="14">
        <v>2.36</v>
      </c>
      <c r="J194" s="14">
        <v>56.68</v>
      </c>
      <c r="K194" s="14">
        <v>11.9</v>
      </c>
      <c r="L194" s="14">
        <v>68.58</v>
      </c>
      <c r="M194" t="s">
        <v>945</v>
      </c>
      <c r="N194" t="s">
        <v>941</v>
      </c>
      <c r="O194" s="2">
        <v>45650</v>
      </c>
      <c r="P194" s="2">
        <v>45651</v>
      </c>
      <c r="Q194" t="s">
        <v>1341</v>
      </c>
      <c r="S194">
        <f>VALUE(MID(TablaFacturas[[#This Row],[id_factura]],5,4))</f>
        <v>5193</v>
      </c>
    </row>
    <row r="195" spans="1:19" x14ac:dyDescent="0.35">
      <c r="A195" t="s">
        <v>1342</v>
      </c>
      <c r="B195" t="s">
        <v>937</v>
      </c>
      <c r="C195" s="2">
        <v>45394</v>
      </c>
      <c r="D195" t="s">
        <v>666</v>
      </c>
      <c r="E195" t="s">
        <v>175</v>
      </c>
      <c r="F195" t="s">
        <v>938</v>
      </c>
      <c r="G195" t="s">
        <v>939</v>
      </c>
      <c r="H195" s="14">
        <v>5768.29</v>
      </c>
      <c r="I195" s="14">
        <v>115.37</v>
      </c>
      <c r="J195" s="14">
        <v>5652.92</v>
      </c>
      <c r="K195" s="14">
        <v>1187.1099999999999</v>
      </c>
      <c r="L195" s="14">
        <v>6840.03</v>
      </c>
      <c r="M195" t="s">
        <v>962</v>
      </c>
      <c r="N195" t="s">
        <v>982</v>
      </c>
      <c r="O195" s="2">
        <v>45424</v>
      </c>
      <c r="P195" s="2"/>
      <c r="Q195" t="s">
        <v>1343</v>
      </c>
      <c r="S195">
        <f>VALUE(MID(TablaFacturas[[#This Row],[id_factura]],5,4))</f>
        <v>5194</v>
      </c>
    </row>
    <row r="196" spans="1:19" x14ac:dyDescent="0.35">
      <c r="A196" t="s">
        <v>1344</v>
      </c>
      <c r="B196" t="s">
        <v>961</v>
      </c>
      <c r="C196" s="2">
        <v>45572</v>
      </c>
      <c r="D196" t="s">
        <v>449</v>
      </c>
      <c r="E196" t="s">
        <v>31</v>
      </c>
      <c r="F196" t="s">
        <v>944</v>
      </c>
      <c r="G196" t="s">
        <v>939</v>
      </c>
      <c r="H196" s="14">
        <v>920.06</v>
      </c>
      <c r="I196" s="14">
        <v>0</v>
      </c>
      <c r="J196" s="14">
        <v>920.06</v>
      </c>
      <c r="K196" s="14">
        <v>193.21</v>
      </c>
      <c r="L196" s="14">
        <v>1113.27</v>
      </c>
      <c r="M196" t="s">
        <v>962</v>
      </c>
      <c r="N196" t="s">
        <v>941</v>
      </c>
      <c r="O196" s="2">
        <v>45572</v>
      </c>
      <c r="P196" s="2">
        <v>45572</v>
      </c>
      <c r="Q196" t="s">
        <v>1345</v>
      </c>
      <c r="S196">
        <f>VALUE(MID(TablaFacturas[[#This Row],[id_factura]],5,4))</f>
        <v>5195</v>
      </c>
    </row>
    <row r="197" spans="1:19" x14ac:dyDescent="0.35">
      <c r="A197" t="s">
        <v>1346</v>
      </c>
      <c r="B197" t="s">
        <v>937</v>
      </c>
      <c r="C197" s="2">
        <v>45634</v>
      </c>
      <c r="D197" t="s">
        <v>449</v>
      </c>
      <c r="E197" t="s">
        <v>31</v>
      </c>
      <c r="F197" t="s">
        <v>966</v>
      </c>
      <c r="G197" t="s">
        <v>939</v>
      </c>
      <c r="H197" s="14">
        <v>156.41</v>
      </c>
      <c r="I197" s="14">
        <v>6.26</v>
      </c>
      <c r="J197" s="14">
        <v>150.15</v>
      </c>
      <c r="K197" s="14">
        <v>31.53</v>
      </c>
      <c r="L197" s="14">
        <v>181.68</v>
      </c>
      <c r="M197" t="s">
        <v>945</v>
      </c>
      <c r="N197" t="s">
        <v>982</v>
      </c>
      <c r="O197" s="2">
        <v>45634</v>
      </c>
      <c r="P197" s="2"/>
      <c r="Q197" t="s">
        <v>1347</v>
      </c>
      <c r="R197" t="s">
        <v>994</v>
      </c>
      <c r="S197">
        <f>VALUE(MID(TablaFacturas[[#This Row],[id_factura]],5,4))</f>
        <v>5196</v>
      </c>
    </row>
    <row r="198" spans="1:19" x14ac:dyDescent="0.35">
      <c r="A198" t="s">
        <v>1348</v>
      </c>
      <c r="B198" t="s">
        <v>937</v>
      </c>
      <c r="C198" s="2">
        <v>45410</v>
      </c>
      <c r="D198" t="s">
        <v>416</v>
      </c>
      <c r="E198" t="s">
        <v>175</v>
      </c>
      <c r="F198" t="s">
        <v>969</v>
      </c>
      <c r="G198" t="s">
        <v>939</v>
      </c>
      <c r="H198" s="14">
        <v>1325.27</v>
      </c>
      <c r="I198" s="14">
        <v>0</v>
      </c>
      <c r="J198" s="14">
        <v>1325.27</v>
      </c>
      <c r="K198" s="14">
        <v>278.31</v>
      </c>
      <c r="L198" s="14">
        <v>1603.58</v>
      </c>
      <c r="M198" t="s">
        <v>957</v>
      </c>
      <c r="N198" t="s">
        <v>941</v>
      </c>
      <c r="O198" s="2">
        <v>45425</v>
      </c>
      <c r="P198" s="2">
        <v>45411</v>
      </c>
      <c r="Q198" t="s">
        <v>1349</v>
      </c>
      <c r="R198" t="s">
        <v>994</v>
      </c>
      <c r="S198">
        <f>VALUE(MID(TablaFacturas[[#This Row],[id_factura]],5,4))</f>
        <v>5197</v>
      </c>
    </row>
    <row r="199" spans="1:19" x14ac:dyDescent="0.35">
      <c r="A199" t="s">
        <v>1350</v>
      </c>
      <c r="B199" t="s">
        <v>949</v>
      </c>
      <c r="C199" s="2">
        <v>45638</v>
      </c>
      <c r="D199" t="s">
        <v>312</v>
      </c>
      <c r="E199" t="s">
        <v>60</v>
      </c>
      <c r="F199" t="s">
        <v>966</v>
      </c>
      <c r="G199" t="s">
        <v>939</v>
      </c>
      <c r="H199" s="14">
        <v>124.64</v>
      </c>
      <c r="I199" s="14">
        <v>2.4900000000000002</v>
      </c>
      <c r="J199" s="14">
        <v>122.15</v>
      </c>
      <c r="K199" s="14">
        <v>25.65</v>
      </c>
      <c r="L199" s="14">
        <v>147.80000000000001</v>
      </c>
      <c r="M199" t="s">
        <v>945</v>
      </c>
      <c r="N199" t="s">
        <v>946</v>
      </c>
      <c r="O199" s="2">
        <v>45638</v>
      </c>
      <c r="P199" s="2"/>
      <c r="Q199" t="s">
        <v>1351</v>
      </c>
      <c r="S199">
        <f>VALUE(MID(TablaFacturas[[#This Row],[id_factura]],5,4))</f>
        <v>5198</v>
      </c>
    </row>
    <row r="200" spans="1:19" x14ac:dyDescent="0.35">
      <c r="A200" t="s">
        <v>1352</v>
      </c>
      <c r="B200" t="s">
        <v>961</v>
      </c>
      <c r="C200" s="2">
        <v>45631</v>
      </c>
      <c r="D200" t="s">
        <v>564</v>
      </c>
      <c r="E200" t="s">
        <v>31</v>
      </c>
      <c r="F200" t="s">
        <v>969</v>
      </c>
      <c r="G200" t="s">
        <v>939</v>
      </c>
      <c r="H200" s="14">
        <v>842.59</v>
      </c>
      <c r="I200" s="14">
        <v>0</v>
      </c>
      <c r="J200" s="14">
        <v>842.59</v>
      </c>
      <c r="K200" s="14">
        <v>176.94</v>
      </c>
      <c r="L200" s="14">
        <v>1019.53</v>
      </c>
      <c r="M200" t="s">
        <v>962</v>
      </c>
      <c r="N200" t="s">
        <v>946</v>
      </c>
      <c r="O200" s="2">
        <v>45691</v>
      </c>
      <c r="P200" s="2"/>
      <c r="Q200" t="s">
        <v>1353</v>
      </c>
      <c r="R200" t="s">
        <v>994</v>
      </c>
      <c r="S200">
        <f>VALUE(MID(TablaFacturas[[#This Row],[id_factura]],5,4))</f>
        <v>5199</v>
      </c>
    </row>
    <row r="201" spans="1:19" x14ac:dyDescent="0.35">
      <c r="A201" t="s">
        <v>1354</v>
      </c>
      <c r="B201" t="s">
        <v>937</v>
      </c>
      <c r="C201" s="2">
        <v>45339</v>
      </c>
      <c r="D201" t="s">
        <v>357</v>
      </c>
      <c r="E201" t="s">
        <v>175</v>
      </c>
      <c r="F201" t="s">
        <v>938</v>
      </c>
      <c r="G201" t="s">
        <v>939</v>
      </c>
      <c r="H201" s="14">
        <v>7228.95</v>
      </c>
      <c r="I201" s="14">
        <v>289.16000000000003</v>
      </c>
      <c r="J201" s="14">
        <v>6939.79</v>
      </c>
      <c r="K201" s="14">
        <v>1457.36</v>
      </c>
      <c r="L201" s="14">
        <v>8397.15</v>
      </c>
      <c r="M201" t="s">
        <v>945</v>
      </c>
      <c r="N201" t="s">
        <v>941</v>
      </c>
      <c r="O201" s="2">
        <v>45384</v>
      </c>
      <c r="P201" s="2">
        <v>45356</v>
      </c>
      <c r="Q201" t="s">
        <v>1355</v>
      </c>
      <c r="R201" t="s">
        <v>959</v>
      </c>
      <c r="S201">
        <f>VALUE(MID(TablaFacturas[[#This Row],[id_factura]],5,4))</f>
        <v>5200</v>
      </c>
    </row>
    <row r="202" spans="1:19" x14ac:dyDescent="0.35">
      <c r="A202" t="s">
        <v>1356</v>
      </c>
      <c r="B202" t="s">
        <v>937</v>
      </c>
      <c r="C202" s="2">
        <v>45536</v>
      </c>
      <c r="D202" t="s">
        <v>682</v>
      </c>
      <c r="E202" t="s">
        <v>60</v>
      </c>
      <c r="F202" t="s">
        <v>938</v>
      </c>
      <c r="G202" t="s">
        <v>939</v>
      </c>
      <c r="H202" s="14">
        <v>8540.2000000000007</v>
      </c>
      <c r="I202" s="14">
        <v>0</v>
      </c>
      <c r="J202" s="14">
        <v>8540.2000000000007</v>
      </c>
      <c r="K202" s="14">
        <v>1793.44</v>
      </c>
      <c r="L202" s="14">
        <v>10333.64</v>
      </c>
      <c r="M202" t="s">
        <v>945</v>
      </c>
      <c r="N202" t="s">
        <v>941</v>
      </c>
      <c r="O202" s="2">
        <v>45536</v>
      </c>
      <c r="P202" s="2">
        <v>45536</v>
      </c>
      <c r="Q202" t="s">
        <v>1357</v>
      </c>
      <c r="S202">
        <f>VALUE(MID(TablaFacturas[[#This Row],[id_factura]],5,4))</f>
        <v>5201</v>
      </c>
    </row>
    <row r="203" spans="1:19" x14ac:dyDescent="0.35">
      <c r="A203" t="s">
        <v>1358</v>
      </c>
      <c r="B203" t="s">
        <v>949</v>
      </c>
      <c r="C203" s="2">
        <v>45594</v>
      </c>
      <c r="D203" t="s">
        <v>435</v>
      </c>
      <c r="E203" t="s">
        <v>42</v>
      </c>
      <c r="F203" t="s">
        <v>944</v>
      </c>
      <c r="G203" t="s">
        <v>939</v>
      </c>
      <c r="H203" s="14">
        <v>415.67</v>
      </c>
      <c r="I203" s="14">
        <v>0</v>
      </c>
      <c r="J203" s="14">
        <v>415.67</v>
      </c>
      <c r="K203" s="14">
        <v>87.29</v>
      </c>
      <c r="L203" s="14">
        <v>502.96</v>
      </c>
      <c r="M203" t="s">
        <v>940</v>
      </c>
      <c r="N203" t="s">
        <v>941</v>
      </c>
      <c r="O203" s="2">
        <v>45624</v>
      </c>
      <c r="P203" s="2">
        <v>45613</v>
      </c>
      <c r="Q203" t="s">
        <v>1359</v>
      </c>
      <c r="S203">
        <f>VALUE(MID(TablaFacturas[[#This Row],[id_factura]],5,4))</f>
        <v>5202</v>
      </c>
    </row>
    <row r="204" spans="1:19" x14ac:dyDescent="0.35">
      <c r="A204" t="s">
        <v>1360</v>
      </c>
      <c r="B204" t="s">
        <v>937</v>
      </c>
      <c r="C204" s="2">
        <v>45358</v>
      </c>
      <c r="D204" t="s">
        <v>435</v>
      </c>
      <c r="E204" t="s">
        <v>60</v>
      </c>
      <c r="F204" t="s">
        <v>966</v>
      </c>
      <c r="G204" t="s">
        <v>939</v>
      </c>
      <c r="H204" s="14">
        <v>784.95</v>
      </c>
      <c r="I204" s="14">
        <v>31.4</v>
      </c>
      <c r="J204" s="14">
        <v>753.55</v>
      </c>
      <c r="K204" s="14">
        <v>158.25</v>
      </c>
      <c r="L204" s="14">
        <v>911.8</v>
      </c>
      <c r="M204" t="s">
        <v>957</v>
      </c>
      <c r="N204" t="s">
        <v>941</v>
      </c>
      <c r="O204" s="2">
        <v>45358</v>
      </c>
      <c r="P204" s="2">
        <v>45359</v>
      </c>
      <c r="Q204" t="s">
        <v>1361</v>
      </c>
      <c r="R204" t="s">
        <v>955</v>
      </c>
      <c r="S204">
        <f>VALUE(MID(TablaFacturas[[#This Row],[id_factura]],5,4))</f>
        <v>5203</v>
      </c>
    </row>
    <row r="205" spans="1:19" x14ac:dyDescent="0.35">
      <c r="A205" t="s">
        <v>1362</v>
      </c>
      <c r="B205" t="s">
        <v>949</v>
      </c>
      <c r="C205" s="2">
        <v>45298</v>
      </c>
      <c r="D205" t="s">
        <v>610</v>
      </c>
      <c r="E205" t="s">
        <v>85</v>
      </c>
      <c r="F205" t="s">
        <v>938</v>
      </c>
      <c r="G205" t="s">
        <v>939</v>
      </c>
      <c r="H205" s="14">
        <v>1075.3699999999999</v>
      </c>
      <c r="I205" s="14">
        <v>43.01</v>
      </c>
      <c r="J205" s="14">
        <v>1032.3599999999999</v>
      </c>
      <c r="K205" s="14">
        <v>216.8</v>
      </c>
      <c r="L205" s="14">
        <v>1249.1600000000001</v>
      </c>
      <c r="M205" t="s">
        <v>962</v>
      </c>
      <c r="N205" t="s">
        <v>941</v>
      </c>
      <c r="O205" s="2">
        <v>45358</v>
      </c>
      <c r="P205" s="2">
        <v>45304</v>
      </c>
      <c r="Q205" t="s">
        <v>1363</v>
      </c>
      <c r="R205" t="s">
        <v>959</v>
      </c>
      <c r="S205">
        <f>VALUE(MID(TablaFacturas[[#This Row],[id_factura]],5,4))</f>
        <v>5204</v>
      </c>
    </row>
    <row r="206" spans="1:19" x14ac:dyDescent="0.35">
      <c r="A206" t="s">
        <v>1364</v>
      </c>
      <c r="B206" t="s">
        <v>937</v>
      </c>
      <c r="C206" s="2">
        <v>45419</v>
      </c>
      <c r="D206" t="s">
        <v>435</v>
      </c>
      <c r="E206" t="s">
        <v>175</v>
      </c>
      <c r="F206" t="s">
        <v>944</v>
      </c>
      <c r="G206" t="s">
        <v>939</v>
      </c>
      <c r="H206" s="14">
        <v>6468.14</v>
      </c>
      <c r="I206" s="14">
        <v>0</v>
      </c>
      <c r="J206" s="14">
        <v>6468.14</v>
      </c>
      <c r="K206" s="14">
        <v>1358.31</v>
      </c>
      <c r="L206" s="14">
        <v>7826.45</v>
      </c>
      <c r="M206" t="s">
        <v>940</v>
      </c>
      <c r="N206" t="s">
        <v>982</v>
      </c>
      <c r="O206" s="2">
        <v>45479</v>
      </c>
      <c r="P206" s="2"/>
      <c r="Q206" t="s">
        <v>1365</v>
      </c>
      <c r="R206" t="s">
        <v>964</v>
      </c>
      <c r="S206">
        <f>VALUE(MID(TablaFacturas[[#This Row],[id_factura]],5,4))</f>
        <v>5205</v>
      </c>
    </row>
    <row r="207" spans="1:19" x14ac:dyDescent="0.35">
      <c r="A207" t="s">
        <v>1366</v>
      </c>
      <c r="B207" t="s">
        <v>961</v>
      </c>
      <c r="C207" s="2">
        <v>45297</v>
      </c>
      <c r="D207" t="s">
        <v>564</v>
      </c>
      <c r="E207" t="s">
        <v>31</v>
      </c>
      <c r="F207" t="s">
        <v>944</v>
      </c>
      <c r="G207" t="s">
        <v>939</v>
      </c>
      <c r="H207" s="14">
        <v>1979.97</v>
      </c>
      <c r="I207" s="14">
        <v>79.2</v>
      </c>
      <c r="J207" s="14">
        <v>1900.77</v>
      </c>
      <c r="K207" s="14">
        <v>399.16</v>
      </c>
      <c r="L207" s="14">
        <v>2299.9299999999998</v>
      </c>
      <c r="M207" t="s">
        <v>957</v>
      </c>
      <c r="N207" t="s">
        <v>946</v>
      </c>
      <c r="O207" s="2">
        <v>45297</v>
      </c>
      <c r="P207" s="2"/>
      <c r="Q207" t="s">
        <v>1367</v>
      </c>
      <c r="R207" t="s">
        <v>959</v>
      </c>
      <c r="S207">
        <f>VALUE(MID(TablaFacturas[[#This Row],[id_factura]],5,4))</f>
        <v>5206</v>
      </c>
    </row>
    <row r="208" spans="1:19" x14ac:dyDescent="0.35">
      <c r="A208" t="s">
        <v>1368</v>
      </c>
      <c r="B208" t="s">
        <v>949</v>
      </c>
      <c r="C208" s="2">
        <v>45415</v>
      </c>
      <c r="D208" t="s">
        <v>326</v>
      </c>
      <c r="E208" t="s">
        <v>175</v>
      </c>
      <c r="F208" t="s">
        <v>966</v>
      </c>
      <c r="G208" t="s">
        <v>939</v>
      </c>
      <c r="H208" s="14">
        <v>3323.97</v>
      </c>
      <c r="I208" s="14">
        <v>66.48</v>
      </c>
      <c r="J208" s="14">
        <v>3257.49</v>
      </c>
      <c r="K208" s="14">
        <v>684.07</v>
      </c>
      <c r="L208" s="14">
        <v>3941.56</v>
      </c>
      <c r="M208" t="s">
        <v>940</v>
      </c>
      <c r="N208" t="s">
        <v>941</v>
      </c>
      <c r="O208" s="2">
        <v>45460</v>
      </c>
      <c r="P208" s="2">
        <v>45440</v>
      </c>
      <c r="Q208" t="s">
        <v>1369</v>
      </c>
      <c r="S208">
        <f>VALUE(MID(TablaFacturas[[#This Row],[id_factura]],5,4))</f>
        <v>5207</v>
      </c>
    </row>
    <row r="209" spans="1:19" x14ac:dyDescent="0.35">
      <c r="A209" t="s">
        <v>1370</v>
      </c>
      <c r="B209" t="s">
        <v>961</v>
      </c>
      <c r="C209" s="2">
        <v>45527</v>
      </c>
      <c r="D209" t="s">
        <v>403</v>
      </c>
      <c r="E209" t="s">
        <v>42</v>
      </c>
      <c r="F209" t="s">
        <v>944</v>
      </c>
      <c r="G209" t="s">
        <v>939</v>
      </c>
      <c r="H209" s="14">
        <v>488.47</v>
      </c>
      <c r="I209" s="14">
        <v>0</v>
      </c>
      <c r="J209" s="14">
        <v>488.47</v>
      </c>
      <c r="K209" s="14">
        <v>102.58</v>
      </c>
      <c r="L209" s="14">
        <v>591.04999999999995</v>
      </c>
      <c r="M209" t="s">
        <v>945</v>
      </c>
      <c r="N209" t="s">
        <v>946</v>
      </c>
      <c r="O209" s="2">
        <v>45572</v>
      </c>
      <c r="P209" s="2"/>
      <c r="Q209" t="s">
        <v>1371</v>
      </c>
      <c r="R209" t="s">
        <v>994</v>
      </c>
      <c r="S209">
        <f>VALUE(MID(TablaFacturas[[#This Row],[id_factura]],5,4))</f>
        <v>5208</v>
      </c>
    </row>
    <row r="210" spans="1:19" x14ac:dyDescent="0.35">
      <c r="A210" t="s">
        <v>1372</v>
      </c>
      <c r="B210" t="s">
        <v>961</v>
      </c>
      <c r="C210" s="2">
        <v>45546</v>
      </c>
      <c r="D210" t="s">
        <v>640</v>
      </c>
      <c r="E210" t="s">
        <v>85</v>
      </c>
      <c r="F210" t="s">
        <v>966</v>
      </c>
      <c r="G210" t="s">
        <v>939</v>
      </c>
      <c r="H210" s="14">
        <v>4815.09</v>
      </c>
      <c r="I210" s="14">
        <v>0</v>
      </c>
      <c r="J210" s="14">
        <v>4815.09</v>
      </c>
      <c r="K210" s="14">
        <v>1011.17</v>
      </c>
      <c r="L210" s="14">
        <v>5826.26</v>
      </c>
      <c r="M210" t="s">
        <v>945</v>
      </c>
      <c r="N210" t="s">
        <v>941</v>
      </c>
      <c r="O210" s="2">
        <v>45546</v>
      </c>
      <c r="P210" s="2">
        <v>45546</v>
      </c>
      <c r="Q210" t="s">
        <v>1373</v>
      </c>
      <c r="S210">
        <f>VALUE(MID(TablaFacturas[[#This Row],[id_factura]],5,4))</f>
        <v>5209</v>
      </c>
    </row>
    <row r="211" spans="1:19" x14ac:dyDescent="0.35">
      <c r="A211" t="s">
        <v>1374</v>
      </c>
      <c r="B211" t="s">
        <v>937</v>
      </c>
      <c r="C211" s="2">
        <v>45608</v>
      </c>
      <c r="D211" t="s">
        <v>557</v>
      </c>
      <c r="E211" t="s">
        <v>175</v>
      </c>
      <c r="F211" t="s">
        <v>938</v>
      </c>
      <c r="G211" t="s">
        <v>939</v>
      </c>
      <c r="H211" s="14">
        <v>31.81</v>
      </c>
      <c r="I211" s="14">
        <v>0</v>
      </c>
      <c r="J211" s="14">
        <v>31.81</v>
      </c>
      <c r="K211" s="14">
        <v>6.68</v>
      </c>
      <c r="L211" s="14">
        <v>38.49</v>
      </c>
      <c r="M211" t="s">
        <v>957</v>
      </c>
      <c r="N211" t="s">
        <v>1006</v>
      </c>
      <c r="O211" s="2">
        <v>45638</v>
      </c>
      <c r="P211" s="2"/>
      <c r="Q211" t="s">
        <v>1375</v>
      </c>
      <c r="S211">
        <f>VALUE(MID(TablaFacturas[[#This Row],[id_factura]],5,4))</f>
        <v>5210</v>
      </c>
    </row>
    <row r="212" spans="1:19" x14ac:dyDescent="0.35">
      <c r="A212" t="s">
        <v>1376</v>
      </c>
      <c r="B212" t="s">
        <v>961</v>
      </c>
      <c r="C212" s="2">
        <v>45524</v>
      </c>
      <c r="D212" t="s">
        <v>326</v>
      </c>
      <c r="E212" t="s">
        <v>42</v>
      </c>
      <c r="F212" t="s">
        <v>944</v>
      </c>
      <c r="G212" t="s">
        <v>939</v>
      </c>
      <c r="H212" s="14">
        <v>4599.09</v>
      </c>
      <c r="I212" s="14">
        <v>0</v>
      </c>
      <c r="J212" s="14">
        <v>4599.09</v>
      </c>
      <c r="K212" s="14">
        <v>965.81</v>
      </c>
      <c r="L212" s="14">
        <v>5564.9</v>
      </c>
      <c r="M212" t="s">
        <v>962</v>
      </c>
      <c r="N212" t="s">
        <v>982</v>
      </c>
      <c r="O212" s="2">
        <v>45524</v>
      </c>
      <c r="P212" s="2"/>
      <c r="Q212" t="s">
        <v>1377</v>
      </c>
      <c r="S212">
        <f>VALUE(MID(TablaFacturas[[#This Row],[id_factura]],5,4))</f>
        <v>5211</v>
      </c>
    </row>
    <row r="213" spans="1:19" x14ac:dyDescent="0.35">
      <c r="A213" t="s">
        <v>1378</v>
      </c>
      <c r="B213" t="s">
        <v>937</v>
      </c>
      <c r="C213" s="2">
        <v>45405</v>
      </c>
      <c r="D213" t="s">
        <v>19</v>
      </c>
      <c r="E213" t="s">
        <v>175</v>
      </c>
      <c r="F213" t="s">
        <v>969</v>
      </c>
      <c r="G213" t="s">
        <v>939</v>
      </c>
      <c r="H213" s="14">
        <v>3157.22</v>
      </c>
      <c r="I213" s="14">
        <v>0</v>
      </c>
      <c r="J213" s="14">
        <v>3157.22</v>
      </c>
      <c r="K213" s="14">
        <v>663.02</v>
      </c>
      <c r="L213" s="14">
        <v>3820.24</v>
      </c>
      <c r="M213" t="s">
        <v>962</v>
      </c>
      <c r="N213" t="s">
        <v>941</v>
      </c>
      <c r="O213" s="2">
        <v>45435</v>
      </c>
      <c r="P213" s="2">
        <v>45427</v>
      </c>
      <c r="Q213" t="s">
        <v>1379</v>
      </c>
      <c r="S213">
        <f>VALUE(MID(TablaFacturas[[#This Row],[id_factura]],5,4))</f>
        <v>5212</v>
      </c>
    </row>
    <row r="214" spans="1:19" x14ac:dyDescent="0.35">
      <c r="A214" t="s">
        <v>1380</v>
      </c>
      <c r="B214" t="s">
        <v>961</v>
      </c>
      <c r="C214" s="2">
        <v>45376</v>
      </c>
      <c r="D214" t="s">
        <v>449</v>
      </c>
      <c r="E214" t="s">
        <v>31</v>
      </c>
      <c r="F214" t="s">
        <v>944</v>
      </c>
      <c r="G214" t="s">
        <v>939</v>
      </c>
      <c r="H214" s="14">
        <v>2811.46</v>
      </c>
      <c r="I214" s="14">
        <v>0</v>
      </c>
      <c r="J214" s="14">
        <v>2811.46</v>
      </c>
      <c r="K214" s="14">
        <v>590.41</v>
      </c>
      <c r="L214" s="14">
        <v>3401.87</v>
      </c>
      <c r="M214" t="s">
        <v>945</v>
      </c>
      <c r="N214" t="s">
        <v>941</v>
      </c>
      <c r="O214" s="2">
        <v>45391</v>
      </c>
      <c r="P214" s="2">
        <v>45382</v>
      </c>
      <c r="Q214" t="s">
        <v>1381</v>
      </c>
      <c r="S214">
        <f>VALUE(MID(TablaFacturas[[#This Row],[id_factura]],5,4))</f>
        <v>5213</v>
      </c>
    </row>
    <row r="215" spans="1:19" x14ac:dyDescent="0.35">
      <c r="A215" t="s">
        <v>1382</v>
      </c>
      <c r="B215" t="s">
        <v>949</v>
      </c>
      <c r="C215" s="2">
        <v>45402</v>
      </c>
      <c r="D215" t="s">
        <v>416</v>
      </c>
      <c r="E215" t="s">
        <v>31</v>
      </c>
      <c r="F215" t="s">
        <v>969</v>
      </c>
      <c r="G215" t="s">
        <v>939</v>
      </c>
      <c r="H215" s="14">
        <v>319.75</v>
      </c>
      <c r="I215" s="14">
        <v>0</v>
      </c>
      <c r="J215" s="14">
        <v>319.75</v>
      </c>
      <c r="K215" s="14">
        <v>67.150000000000006</v>
      </c>
      <c r="L215" s="14">
        <v>386.9</v>
      </c>
      <c r="M215" t="s">
        <v>945</v>
      </c>
      <c r="N215" t="s">
        <v>982</v>
      </c>
      <c r="O215" s="2">
        <v>45402</v>
      </c>
      <c r="P215" s="2"/>
      <c r="Q215" t="s">
        <v>1383</v>
      </c>
      <c r="R215" t="s">
        <v>955</v>
      </c>
      <c r="S215">
        <f>VALUE(MID(TablaFacturas[[#This Row],[id_factura]],5,4))</f>
        <v>5214</v>
      </c>
    </row>
    <row r="216" spans="1:19" x14ac:dyDescent="0.35">
      <c r="A216" t="s">
        <v>1384</v>
      </c>
      <c r="B216" t="s">
        <v>937</v>
      </c>
      <c r="C216" s="2">
        <v>45593</v>
      </c>
      <c r="D216" t="s">
        <v>144</v>
      </c>
      <c r="E216" t="s">
        <v>60</v>
      </c>
      <c r="F216" t="s">
        <v>944</v>
      </c>
      <c r="G216" t="s">
        <v>939</v>
      </c>
      <c r="H216" s="14">
        <v>1115.8699999999999</v>
      </c>
      <c r="I216" s="14">
        <v>22.32</v>
      </c>
      <c r="J216" s="14">
        <v>1093.55</v>
      </c>
      <c r="K216" s="14">
        <v>229.65</v>
      </c>
      <c r="L216" s="14">
        <v>1323.2</v>
      </c>
      <c r="M216" t="s">
        <v>940</v>
      </c>
      <c r="N216" t="s">
        <v>1006</v>
      </c>
      <c r="O216" s="2">
        <v>45593</v>
      </c>
      <c r="P216" s="2"/>
      <c r="Q216" t="s">
        <v>1385</v>
      </c>
      <c r="R216" t="s">
        <v>964</v>
      </c>
      <c r="S216">
        <f>VALUE(MID(TablaFacturas[[#This Row],[id_factura]],5,4))</f>
        <v>5215</v>
      </c>
    </row>
    <row r="217" spans="1:19" x14ac:dyDescent="0.35">
      <c r="A217" t="s">
        <v>1386</v>
      </c>
      <c r="B217" t="s">
        <v>937</v>
      </c>
      <c r="C217" s="2">
        <v>45316</v>
      </c>
      <c r="D217" t="s">
        <v>491</v>
      </c>
      <c r="E217" t="s">
        <v>60</v>
      </c>
      <c r="F217" t="s">
        <v>944</v>
      </c>
      <c r="G217" t="s">
        <v>939</v>
      </c>
      <c r="H217" s="14">
        <v>3762.36</v>
      </c>
      <c r="I217" s="14">
        <v>0</v>
      </c>
      <c r="J217" s="14">
        <v>3762.36</v>
      </c>
      <c r="K217" s="14">
        <v>790.1</v>
      </c>
      <c r="L217" s="14">
        <v>4552.46</v>
      </c>
      <c r="M217" t="s">
        <v>940</v>
      </c>
      <c r="N217" t="s">
        <v>982</v>
      </c>
      <c r="O217" s="2">
        <v>45331</v>
      </c>
      <c r="P217" s="2"/>
      <c r="Q217" t="s">
        <v>1387</v>
      </c>
      <c r="R217" t="s">
        <v>955</v>
      </c>
      <c r="S217">
        <f>VALUE(MID(TablaFacturas[[#This Row],[id_factura]],5,4))</f>
        <v>5216</v>
      </c>
    </row>
    <row r="218" spans="1:19" x14ac:dyDescent="0.35">
      <c r="A218" t="s">
        <v>1388</v>
      </c>
      <c r="B218" t="s">
        <v>961</v>
      </c>
      <c r="C218" s="2">
        <v>45345</v>
      </c>
      <c r="D218" t="s">
        <v>369</v>
      </c>
      <c r="E218" t="s">
        <v>85</v>
      </c>
      <c r="F218" t="s">
        <v>969</v>
      </c>
      <c r="G218" t="s">
        <v>939</v>
      </c>
      <c r="H218" s="14">
        <v>81.11</v>
      </c>
      <c r="I218" s="14">
        <v>0</v>
      </c>
      <c r="J218" s="14">
        <v>81.11</v>
      </c>
      <c r="K218" s="14">
        <v>17.03</v>
      </c>
      <c r="L218" s="14">
        <v>98.14</v>
      </c>
      <c r="M218" t="s">
        <v>957</v>
      </c>
      <c r="N218" t="s">
        <v>941</v>
      </c>
      <c r="O218" s="2">
        <v>45405</v>
      </c>
      <c r="P218" s="2">
        <v>45403</v>
      </c>
      <c r="Q218" t="s">
        <v>1389</v>
      </c>
      <c r="R218" t="s">
        <v>955</v>
      </c>
      <c r="S218">
        <f>VALUE(MID(TablaFacturas[[#This Row],[id_factura]],5,4))</f>
        <v>5217</v>
      </c>
    </row>
    <row r="219" spans="1:19" x14ac:dyDescent="0.35">
      <c r="A219" t="s">
        <v>1390</v>
      </c>
      <c r="B219" t="s">
        <v>961</v>
      </c>
      <c r="C219" s="2">
        <v>45432</v>
      </c>
      <c r="D219" t="s">
        <v>375</v>
      </c>
      <c r="E219" t="s">
        <v>175</v>
      </c>
      <c r="F219" t="s">
        <v>969</v>
      </c>
      <c r="G219" t="s">
        <v>939</v>
      </c>
      <c r="H219" s="14">
        <v>2072.91</v>
      </c>
      <c r="I219" s="14">
        <v>0</v>
      </c>
      <c r="J219" s="14">
        <v>2072.91</v>
      </c>
      <c r="K219" s="14">
        <v>435.31</v>
      </c>
      <c r="L219" s="14">
        <v>2508.2199999999998</v>
      </c>
      <c r="M219" t="s">
        <v>957</v>
      </c>
      <c r="N219" t="s">
        <v>982</v>
      </c>
      <c r="O219" s="2">
        <v>45447</v>
      </c>
      <c r="P219" s="2"/>
      <c r="Q219" t="s">
        <v>1391</v>
      </c>
      <c r="R219" t="s">
        <v>959</v>
      </c>
      <c r="S219">
        <f>VALUE(MID(TablaFacturas[[#This Row],[id_factura]],5,4))</f>
        <v>5218</v>
      </c>
    </row>
    <row r="220" spans="1:19" x14ac:dyDescent="0.35">
      <c r="A220" t="s">
        <v>1392</v>
      </c>
      <c r="B220" t="s">
        <v>937</v>
      </c>
      <c r="C220" s="2">
        <v>45650</v>
      </c>
      <c r="D220" t="s">
        <v>751</v>
      </c>
      <c r="E220" t="s">
        <v>85</v>
      </c>
      <c r="F220" t="s">
        <v>969</v>
      </c>
      <c r="G220" t="s">
        <v>939</v>
      </c>
      <c r="H220" s="14">
        <v>1605.05</v>
      </c>
      <c r="I220" s="14">
        <v>0</v>
      </c>
      <c r="J220" s="14">
        <v>1605.05</v>
      </c>
      <c r="K220" s="14">
        <v>337.06</v>
      </c>
      <c r="L220" s="14">
        <v>1942.11</v>
      </c>
      <c r="M220" t="s">
        <v>962</v>
      </c>
      <c r="N220" t="s">
        <v>982</v>
      </c>
      <c r="O220" s="2">
        <v>45710</v>
      </c>
      <c r="P220" s="2"/>
      <c r="Q220" t="s">
        <v>1393</v>
      </c>
      <c r="R220" t="s">
        <v>955</v>
      </c>
      <c r="S220">
        <f>VALUE(MID(TablaFacturas[[#This Row],[id_factura]],5,4))</f>
        <v>5219</v>
      </c>
    </row>
    <row r="221" spans="1:19" x14ac:dyDescent="0.35">
      <c r="A221" t="s">
        <v>1394</v>
      </c>
      <c r="B221" t="s">
        <v>961</v>
      </c>
      <c r="C221" s="2">
        <v>45394</v>
      </c>
      <c r="D221" t="s">
        <v>223</v>
      </c>
      <c r="E221" t="s">
        <v>42</v>
      </c>
      <c r="F221" t="s">
        <v>969</v>
      </c>
      <c r="G221" t="s">
        <v>939</v>
      </c>
      <c r="H221" s="14">
        <v>1042.73</v>
      </c>
      <c r="I221" s="14">
        <v>0</v>
      </c>
      <c r="J221" s="14">
        <v>1042.73</v>
      </c>
      <c r="K221" s="14">
        <v>218.97</v>
      </c>
      <c r="L221" s="14">
        <v>1261.7</v>
      </c>
      <c r="M221" t="s">
        <v>962</v>
      </c>
      <c r="N221" t="s">
        <v>946</v>
      </c>
      <c r="O221" s="2">
        <v>45409</v>
      </c>
      <c r="P221" s="2"/>
      <c r="Q221" t="s">
        <v>1395</v>
      </c>
      <c r="R221" t="s">
        <v>955</v>
      </c>
      <c r="S221">
        <f>VALUE(MID(TablaFacturas[[#This Row],[id_factura]],5,4))</f>
        <v>5220</v>
      </c>
    </row>
    <row r="222" spans="1:19" x14ac:dyDescent="0.35">
      <c r="A222" t="s">
        <v>1396</v>
      </c>
      <c r="B222" t="s">
        <v>937</v>
      </c>
      <c r="C222" s="2">
        <v>45383</v>
      </c>
      <c r="D222" t="s">
        <v>454</v>
      </c>
      <c r="E222" t="s">
        <v>42</v>
      </c>
      <c r="F222" t="s">
        <v>969</v>
      </c>
      <c r="G222" t="s">
        <v>939</v>
      </c>
      <c r="H222" s="14">
        <v>5242.29</v>
      </c>
      <c r="I222" s="14">
        <v>209.69</v>
      </c>
      <c r="J222" s="14">
        <v>5032.6000000000004</v>
      </c>
      <c r="K222" s="14">
        <v>1056.8499999999999</v>
      </c>
      <c r="L222" s="14">
        <v>6089.45</v>
      </c>
      <c r="M222" t="s">
        <v>945</v>
      </c>
      <c r="N222" t="s">
        <v>982</v>
      </c>
      <c r="O222" s="2">
        <v>45443</v>
      </c>
      <c r="P222" s="2"/>
      <c r="Q222" t="s">
        <v>1397</v>
      </c>
      <c r="R222" t="s">
        <v>959</v>
      </c>
      <c r="S222">
        <f>VALUE(MID(TablaFacturas[[#This Row],[id_factura]],5,4))</f>
        <v>5221</v>
      </c>
    </row>
    <row r="223" spans="1:19" x14ac:dyDescent="0.35">
      <c r="A223" t="s">
        <v>1398</v>
      </c>
      <c r="B223" t="s">
        <v>937</v>
      </c>
      <c r="C223" s="2">
        <v>45584</v>
      </c>
      <c r="D223" t="s">
        <v>583</v>
      </c>
      <c r="E223" t="s">
        <v>85</v>
      </c>
      <c r="F223" t="s">
        <v>944</v>
      </c>
      <c r="G223" t="s">
        <v>939</v>
      </c>
      <c r="H223" s="14">
        <v>2619.83</v>
      </c>
      <c r="I223" s="14">
        <v>0</v>
      </c>
      <c r="J223" s="14">
        <v>2619.83</v>
      </c>
      <c r="K223" s="14">
        <v>550.16</v>
      </c>
      <c r="L223" s="14">
        <v>3169.99</v>
      </c>
      <c r="M223" t="s">
        <v>962</v>
      </c>
      <c r="N223" t="s">
        <v>946</v>
      </c>
      <c r="O223" s="2">
        <v>45629</v>
      </c>
      <c r="P223" s="2"/>
      <c r="Q223" t="s">
        <v>1399</v>
      </c>
      <c r="S223">
        <f>VALUE(MID(TablaFacturas[[#This Row],[id_factura]],5,4))</f>
        <v>5222</v>
      </c>
    </row>
    <row r="224" spans="1:19" x14ac:dyDescent="0.35">
      <c r="A224" t="s">
        <v>1400</v>
      </c>
      <c r="B224" t="s">
        <v>937</v>
      </c>
      <c r="C224" s="2">
        <v>45346</v>
      </c>
      <c r="D224" t="s">
        <v>52</v>
      </c>
      <c r="E224" t="s">
        <v>60</v>
      </c>
      <c r="F224" t="s">
        <v>938</v>
      </c>
      <c r="G224" t="s">
        <v>939</v>
      </c>
      <c r="H224" s="14">
        <v>2854.25</v>
      </c>
      <c r="I224" s="14">
        <v>0</v>
      </c>
      <c r="J224" s="14">
        <v>2854.25</v>
      </c>
      <c r="K224" s="14">
        <v>599.39</v>
      </c>
      <c r="L224" s="14">
        <v>3453.64</v>
      </c>
      <c r="M224" t="s">
        <v>945</v>
      </c>
      <c r="N224" t="s">
        <v>982</v>
      </c>
      <c r="O224" s="2">
        <v>45361</v>
      </c>
      <c r="P224" s="2"/>
      <c r="Q224" t="s">
        <v>1401</v>
      </c>
      <c r="R224" t="s">
        <v>994</v>
      </c>
      <c r="S224">
        <f>VALUE(MID(TablaFacturas[[#This Row],[id_factura]],5,4))</f>
        <v>5223</v>
      </c>
    </row>
    <row r="225" spans="1:19" x14ac:dyDescent="0.35">
      <c r="A225" t="s">
        <v>1402</v>
      </c>
      <c r="B225" t="s">
        <v>961</v>
      </c>
      <c r="C225" s="2">
        <v>45438</v>
      </c>
      <c r="D225" t="s">
        <v>593</v>
      </c>
      <c r="E225" t="s">
        <v>175</v>
      </c>
      <c r="F225" t="s">
        <v>938</v>
      </c>
      <c r="G225" t="s">
        <v>939</v>
      </c>
      <c r="H225" s="14">
        <v>122.9</v>
      </c>
      <c r="I225" s="14">
        <v>4.92</v>
      </c>
      <c r="J225" s="14">
        <v>117.98</v>
      </c>
      <c r="K225" s="14">
        <v>24.78</v>
      </c>
      <c r="L225" s="14">
        <v>142.76</v>
      </c>
      <c r="M225" t="s">
        <v>945</v>
      </c>
      <c r="N225" t="s">
        <v>982</v>
      </c>
      <c r="O225" s="2">
        <v>45468</v>
      </c>
      <c r="P225" s="2"/>
      <c r="Q225" t="s">
        <v>1403</v>
      </c>
      <c r="S225">
        <f>VALUE(MID(TablaFacturas[[#This Row],[id_factura]],5,4))</f>
        <v>5224</v>
      </c>
    </row>
    <row r="226" spans="1:19" x14ac:dyDescent="0.35">
      <c r="A226" t="s">
        <v>1404</v>
      </c>
      <c r="B226" t="s">
        <v>937</v>
      </c>
      <c r="C226" s="2">
        <v>45308</v>
      </c>
      <c r="D226" t="s">
        <v>345</v>
      </c>
      <c r="E226" t="s">
        <v>60</v>
      </c>
      <c r="F226" t="s">
        <v>966</v>
      </c>
      <c r="G226" t="s">
        <v>939</v>
      </c>
      <c r="H226" s="14">
        <v>3520</v>
      </c>
      <c r="I226" s="14">
        <v>0</v>
      </c>
      <c r="J226" s="14">
        <v>3520</v>
      </c>
      <c r="K226" s="14">
        <v>739.2</v>
      </c>
      <c r="L226" s="14">
        <v>4259.2</v>
      </c>
      <c r="M226" t="s">
        <v>940</v>
      </c>
      <c r="N226" t="s">
        <v>982</v>
      </c>
      <c r="O226" s="2">
        <v>45368</v>
      </c>
      <c r="P226" s="2"/>
      <c r="Q226" t="s">
        <v>1405</v>
      </c>
      <c r="R226" t="s">
        <v>959</v>
      </c>
      <c r="S226">
        <f>VALUE(MID(TablaFacturas[[#This Row],[id_factura]],5,4))</f>
        <v>5225</v>
      </c>
    </row>
    <row r="227" spans="1:19" x14ac:dyDescent="0.35">
      <c r="A227" t="s">
        <v>1406</v>
      </c>
      <c r="B227" t="s">
        <v>961</v>
      </c>
      <c r="C227" s="2">
        <v>45553</v>
      </c>
      <c r="D227" t="s">
        <v>673</v>
      </c>
      <c r="E227" t="s">
        <v>85</v>
      </c>
      <c r="F227" t="s">
        <v>969</v>
      </c>
      <c r="G227" t="s">
        <v>939</v>
      </c>
      <c r="H227" s="14">
        <v>1939.65</v>
      </c>
      <c r="I227" s="14">
        <v>38.79</v>
      </c>
      <c r="J227" s="14">
        <v>1900.86</v>
      </c>
      <c r="K227" s="14">
        <v>399.18</v>
      </c>
      <c r="L227" s="14">
        <v>2300.04</v>
      </c>
      <c r="M227" t="s">
        <v>945</v>
      </c>
      <c r="N227" t="s">
        <v>946</v>
      </c>
      <c r="O227" s="2">
        <v>45598</v>
      </c>
      <c r="P227" s="2"/>
      <c r="Q227" t="s">
        <v>1407</v>
      </c>
      <c r="R227" t="s">
        <v>959</v>
      </c>
      <c r="S227">
        <f>VALUE(MID(TablaFacturas[[#This Row],[id_factura]],5,4))</f>
        <v>5226</v>
      </c>
    </row>
    <row r="228" spans="1:19" x14ac:dyDescent="0.35">
      <c r="A228" t="s">
        <v>1408</v>
      </c>
      <c r="B228" t="s">
        <v>937</v>
      </c>
      <c r="C228" s="2">
        <v>45452</v>
      </c>
      <c r="D228" t="s">
        <v>491</v>
      </c>
      <c r="E228" t="s">
        <v>51</v>
      </c>
      <c r="F228" t="s">
        <v>966</v>
      </c>
      <c r="G228" t="s">
        <v>939</v>
      </c>
      <c r="H228" s="14">
        <v>3293.39</v>
      </c>
      <c r="I228" s="14">
        <v>0</v>
      </c>
      <c r="J228" s="14">
        <v>3293.39</v>
      </c>
      <c r="K228" s="14">
        <v>691.61</v>
      </c>
      <c r="L228" s="14">
        <v>3985</v>
      </c>
      <c r="M228" t="s">
        <v>962</v>
      </c>
      <c r="N228" t="s">
        <v>941</v>
      </c>
      <c r="O228" s="2">
        <v>45497</v>
      </c>
      <c r="P228" s="2">
        <v>45466</v>
      </c>
      <c r="Q228" t="s">
        <v>1409</v>
      </c>
      <c r="R228" t="s">
        <v>955</v>
      </c>
      <c r="S228">
        <f>VALUE(MID(TablaFacturas[[#This Row],[id_factura]],5,4))</f>
        <v>5227</v>
      </c>
    </row>
    <row r="229" spans="1:19" x14ac:dyDescent="0.35">
      <c r="A229" t="s">
        <v>1410</v>
      </c>
      <c r="B229" t="s">
        <v>937</v>
      </c>
      <c r="C229" s="2">
        <v>45655</v>
      </c>
      <c r="D229" t="s">
        <v>564</v>
      </c>
      <c r="E229" t="s">
        <v>175</v>
      </c>
      <c r="F229" t="s">
        <v>938</v>
      </c>
      <c r="G229" t="s">
        <v>939</v>
      </c>
      <c r="H229" s="14">
        <v>446.87</v>
      </c>
      <c r="I229" s="14">
        <v>0</v>
      </c>
      <c r="J229" s="14">
        <v>446.87</v>
      </c>
      <c r="K229" s="14">
        <v>93.84</v>
      </c>
      <c r="L229" s="14">
        <v>540.71</v>
      </c>
      <c r="M229" t="s">
        <v>940</v>
      </c>
      <c r="N229" t="s">
        <v>941</v>
      </c>
      <c r="O229" s="2">
        <v>45670</v>
      </c>
      <c r="P229" s="2">
        <v>45657</v>
      </c>
      <c r="Q229" t="s">
        <v>1411</v>
      </c>
      <c r="S229">
        <f>VALUE(MID(TablaFacturas[[#This Row],[id_factura]],5,4))</f>
        <v>5228</v>
      </c>
    </row>
    <row r="230" spans="1:19" x14ac:dyDescent="0.35">
      <c r="A230" t="s">
        <v>1412</v>
      </c>
      <c r="B230" t="s">
        <v>961</v>
      </c>
      <c r="C230" s="2">
        <v>45555</v>
      </c>
      <c r="D230" t="s">
        <v>144</v>
      </c>
      <c r="E230" t="s">
        <v>60</v>
      </c>
      <c r="F230" t="s">
        <v>966</v>
      </c>
      <c r="G230" t="s">
        <v>939</v>
      </c>
      <c r="H230" s="14">
        <v>138.74</v>
      </c>
      <c r="I230" s="14">
        <v>0</v>
      </c>
      <c r="J230" s="14">
        <v>138.74</v>
      </c>
      <c r="K230" s="14">
        <v>29.14</v>
      </c>
      <c r="L230" s="14">
        <v>167.88</v>
      </c>
      <c r="M230" t="s">
        <v>957</v>
      </c>
      <c r="N230" t="s">
        <v>941</v>
      </c>
      <c r="O230" s="2">
        <v>45585</v>
      </c>
      <c r="P230" s="2">
        <v>45559</v>
      </c>
      <c r="Q230" t="s">
        <v>1413</v>
      </c>
      <c r="S230">
        <f>VALUE(MID(TablaFacturas[[#This Row],[id_factura]],5,4))</f>
        <v>5229</v>
      </c>
    </row>
    <row r="231" spans="1:19" x14ac:dyDescent="0.35">
      <c r="A231" t="s">
        <v>1414</v>
      </c>
      <c r="B231" t="s">
        <v>937</v>
      </c>
      <c r="C231" s="2">
        <v>45422</v>
      </c>
      <c r="D231" t="s">
        <v>19</v>
      </c>
      <c r="E231" t="s">
        <v>175</v>
      </c>
      <c r="F231" t="s">
        <v>944</v>
      </c>
      <c r="G231" t="s">
        <v>939</v>
      </c>
      <c r="H231" s="14">
        <v>1379.29</v>
      </c>
      <c r="I231" s="14">
        <v>55.17</v>
      </c>
      <c r="J231" s="14">
        <v>1324.12</v>
      </c>
      <c r="K231" s="14">
        <v>278.07</v>
      </c>
      <c r="L231" s="14">
        <v>1602.19</v>
      </c>
      <c r="M231" t="s">
        <v>940</v>
      </c>
      <c r="N231" t="s">
        <v>941</v>
      </c>
      <c r="O231" s="2">
        <v>45452</v>
      </c>
      <c r="P231" s="2">
        <v>45441</v>
      </c>
      <c r="Q231" t="s">
        <v>1415</v>
      </c>
      <c r="S231">
        <f>VALUE(MID(TablaFacturas[[#This Row],[id_factura]],5,4))</f>
        <v>5230</v>
      </c>
    </row>
    <row r="232" spans="1:19" x14ac:dyDescent="0.35">
      <c r="A232" t="s">
        <v>1416</v>
      </c>
      <c r="B232" t="s">
        <v>937</v>
      </c>
      <c r="C232" s="2">
        <v>45607</v>
      </c>
      <c r="D232" t="s">
        <v>713</v>
      </c>
      <c r="E232" t="s">
        <v>85</v>
      </c>
      <c r="F232" t="s">
        <v>969</v>
      </c>
      <c r="G232" t="s">
        <v>939</v>
      </c>
      <c r="H232" s="14">
        <v>250.2</v>
      </c>
      <c r="I232" s="14">
        <v>0</v>
      </c>
      <c r="J232" s="14">
        <v>250.2</v>
      </c>
      <c r="K232" s="14">
        <v>52.54</v>
      </c>
      <c r="L232" s="14">
        <v>302.74</v>
      </c>
      <c r="M232" t="s">
        <v>957</v>
      </c>
      <c r="N232" t="s">
        <v>982</v>
      </c>
      <c r="O232" s="2">
        <v>45667</v>
      </c>
      <c r="P232" s="2"/>
      <c r="Q232" t="s">
        <v>1417</v>
      </c>
      <c r="R232" t="s">
        <v>994</v>
      </c>
      <c r="S232">
        <f>VALUE(MID(TablaFacturas[[#This Row],[id_factura]],5,4))</f>
        <v>5231</v>
      </c>
    </row>
    <row r="233" spans="1:19" x14ac:dyDescent="0.35">
      <c r="A233" t="s">
        <v>1418</v>
      </c>
      <c r="B233" t="s">
        <v>961</v>
      </c>
      <c r="C233" s="2">
        <v>45654</v>
      </c>
      <c r="D233" t="s">
        <v>312</v>
      </c>
      <c r="E233" t="s">
        <v>42</v>
      </c>
      <c r="F233" t="s">
        <v>938</v>
      </c>
      <c r="G233" t="s">
        <v>939</v>
      </c>
      <c r="H233" s="14">
        <v>1373.05</v>
      </c>
      <c r="I233" s="14">
        <v>0</v>
      </c>
      <c r="J233" s="14">
        <v>1373.05</v>
      </c>
      <c r="K233" s="14">
        <v>288.33999999999997</v>
      </c>
      <c r="L233" s="14">
        <v>1661.39</v>
      </c>
      <c r="M233" t="s">
        <v>940</v>
      </c>
      <c r="N233" t="s">
        <v>941</v>
      </c>
      <c r="O233" s="2">
        <v>45714</v>
      </c>
      <c r="P233" s="2">
        <v>45664</v>
      </c>
      <c r="Q233" t="s">
        <v>1419</v>
      </c>
      <c r="R233" t="s">
        <v>959</v>
      </c>
      <c r="S233">
        <f>VALUE(MID(TablaFacturas[[#This Row],[id_factura]],5,4))</f>
        <v>5232</v>
      </c>
    </row>
    <row r="234" spans="1:19" x14ac:dyDescent="0.35">
      <c r="A234" t="s">
        <v>1420</v>
      </c>
      <c r="B234" t="s">
        <v>937</v>
      </c>
      <c r="C234" s="2">
        <v>45566</v>
      </c>
      <c r="D234" t="s">
        <v>381</v>
      </c>
      <c r="E234" t="s">
        <v>51</v>
      </c>
      <c r="F234" t="s">
        <v>969</v>
      </c>
      <c r="G234" t="s">
        <v>939</v>
      </c>
      <c r="H234" s="14">
        <v>393.26</v>
      </c>
      <c r="I234" s="14">
        <v>0</v>
      </c>
      <c r="J234" s="14">
        <v>393.26</v>
      </c>
      <c r="K234" s="14">
        <v>82.58</v>
      </c>
      <c r="L234" s="14">
        <v>475.84</v>
      </c>
      <c r="M234" t="s">
        <v>940</v>
      </c>
      <c r="N234" t="s">
        <v>946</v>
      </c>
      <c r="O234" s="2">
        <v>45596</v>
      </c>
      <c r="P234" s="2"/>
      <c r="Q234" t="s">
        <v>1421</v>
      </c>
      <c r="R234" t="s">
        <v>994</v>
      </c>
      <c r="S234">
        <f>VALUE(MID(TablaFacturas[[#This Row],[id_factura]],5,4))</f>
        <v>5233</v>
      </c>
    </row>
    <row r="235" spans="1:19" x14ac:dyDescent="0.35">
      <c r="A235" t="s">
        <v>1422</v>
      </c>
      <c r="B235" t="s">
        <v>949</v>
      </c>
      <c r="C235" s="2">
        <v>45442</v>
      </c>
      <c r="D235" t="s">
        <v>230</v>
      </c>
      <c r="E235" t="s">
        <v>42</v>
      </c>
      <c r="F235" t="s">
        <v>944</v>
      </c>
      <c r="G235" t="s">
        <v>939</v>
      </c>
      <c r="H235" s="14">
        <v>5661.28</v>
      </c>
      <c r="I235" s="14">
        <v>0</v>
      </c>
      <c r="J235" s="14">
        <v>5661.28</v>
      </c>
      <c r="K235" s="14">
        <v>1188.8699999999999</v>
      </c>
      <c r="L235" s="14">
        <v>6850.15</v>
      </c>
      <c r="M235" t="s">
        <v>945</v>
      </c>
      <c r="N235" t="s">
        <v>941</v>
      </c>
      <c r="O235" s="2">
        <v>45472</v>
      </c>
      <c r="P235" s="2">
        <v>45456</v>
      </c>
      <c r="Q235" t="s">
        <v>1423</v>
      </c>
      <c r="S235">
        <f>VALUE(MID(TablaFacturas[[#This Row],[id_factura]],5,4))</f>
        <v>5234</v>
      </c>
    </row>
    <row r="236" spans="1:19" x14ac:dyDescent="0.35">
      <c r="A236" t="s">
        <v>1424</v>
      </c>
      <c r="B236" t="s">
        <v>937</v>
      </c>
      <c r="C236" s="2">
        <v>45606</v>
      </c>
      <c r="D236" t="s">
        <v>775</v>
      </c>
      <c r="E236" t="s">
        <v>42</v>
      </c>
      <c r="F236" t="s">
        <v>938</v>
      </c>
      <c r="G236" t="s">
        <v>939</v>
      </c>
      <c r="H236" s="14">
        <v>2093.59</v>
      </c>
      <c r="I236" s="14">
        <v>41.87</v>
      </c>
      <c r="J236" s="14">
        <v>2051.7199999999998</v>
      </c>
      <c r="K236" s="14">
        <v>430.86</v>
      </c>
      <c r="L236" s="14">
        <v>2482.58</v>
      </c>
      <c r="M236" t="s">
        <v>945</v>
      </c>
      <c r="N236" t="s">
        <v>982</v>
      </c>
      <c r="O236" s="2">
        <v>45636</v>
      </c>
      <c r="P236" s="2"/>
      <c r="Q236" t="s">
        <v>1425</v>
      </c>
      <c r="R236" t="s">
        <v>959</v>
      </c>
      <c r="S236">
        <f>VALUE(MID(TablaFacturas[[#This Row],[id_factura]],5,4))</f>
        <v>5235</v>
      </c>
    </row>
    <row r="237" spans="1:19" x14ac:dyDescent="0.35">
      <c r="A237" t="s">
        <v>1426</v>
      </c>
      <c r="B237" t="s">
        <v>961</v>
      </c>
      <c r="C237" s="2">
        <v>45489</v>
      </c>
      <c r="D237" t="s">
        <v>261</v>
      </c>
      <c r="E237" t="s">
        <v>42</v>
      </c>
      <c r="F237" t="s">
        <v>969</v>
      </c>
      <c r="G237" t="s">
        <v>939</v>
      </c>
      <c r="H237" s="14">
        <v>1151.32</v>
      </c>
      <c r="I237" s="14">
        <v>23.03</v>
      </c>
      <c r="J237" s="14">
        <v>1128.29</v>
      </c>
      <c r="K237" s="14">
        <v>236.94</v>
      </c>
      <c r="L237" s="14">
        <v>1365.23</v>
      </c>
      <c r="M237" t="s">
        <v>945</v>
      </c>
      <c r="N237" t="s">
        <v>946</v>
      </c>
      <c r="O237" s="2">
        <v>45519</v>
      </c>
      <c r="P237" s="2"/>
      <c r="Q237" t="s">
        <v>1427</v>
      </c>
      <c r="R237" t="s">
        <v>964</v>
      </c>
      <c r="S237">
        <f>VALUE(MID(TablaFacturas[[#This Row],[id_factura]],5,4))</f>
        <v>5236</v>
      </c>
    </row>
    <row r="238" spans="1:19" x14ac:dyDescent="0.35">
      <c r="A238" t="s">
        <v>1428</v>
      </c>
      <c r="B238" t="s">
        <v>937</v>
      </c>
      <c r="C238" s="2">
        <v>45520</v>
      </c>
      <c r="D238" t="s">
        <v>442</v>
      </c>
      <c r="E238" t="s">
        <v>51</v>
      </c>
      <c r="F238" t="s">
        <v>969</v>
      </c>
      <c r="G238" t="s">
        <v>939</v>
      </c>
      <c r="H238" s="14">
        <v>4641.37</v>
      </c>
      <c r="I238" s="14">
        <v>0</v>
      </c>
      <c r="J238" s="14">
        <v>4641.37</v>
      </c>
      <c r="K238" s="14">
        <v>974.69</v>
      </c>
      <c r="L238" s="14">
        <v>5616.06</v>
      </c>
      <c r="M238" t="s">
        <v>940</v>
      </c>
      <c r="N238" t="s">
        <v>941</v>
      </c>
      <c r="O238" s="2">
        <v>45520</v>
      </c>
      <c r="P238" s="2">
        <v>45520</v>
      </c>
      <c r="Q238" t="s">
        <v>1429</v>
      </c>
      <c r="S238">
        <f>VALUE(MID(TablaFacturas[[#This Row],[id_factura]],5,4))</f>
        <v>5237</v>
      </c>
    </row>
    <row r="239" spans="1:19" x14ac:dyDescent="0.35">
      <c r="A239" t="s">
        <v>1430</v>
      </c>
      <c r="B239" t="s">
        <v>937</v>
      </c>
      <c r="C239" s="2">
        <v>45565</v>
      </c>
      <c r="D239" t="s">
        <v>19</v>
      </c>
      <c r="E239" t="s">
        <v>85</v>
      </c>
      <c r="F239" t="s">
        <v>966</v>
      </c>
      <c r="G239" t="s">
        <v>939</v>
      </c>
      <c r="H239" s="14">
        <v>1694.11</v>
      </c>
      <c r="I239" s="14">
        <v>33.880000000000003</v>
      </c>
      <c r="J239" s="14">
        <v>1660.23</v>
      </c>
      <c r="K239" s="14">
        <v>348.65</v>
      </c>
      <c r="L239" s="14">
        <v>2008.88</v>
      </c>
      <c r="M239" t="s">
        <v>940</v>
      </c>
      <c r="N239" t="s">
        <v>982</v>
      </c>
      <c r="O239" s="2">
        <v>45580</v>
      </c>
      <c r="P239" s="2"/>
      <c r="Q239" t="s">
        <v>1431</v>
      </c>
      <c r="R239" t="s">
        <v>955</v>
      </c>
      <c r="S239">
        <f>VALUE(MID(TablaFacturas[[#This Row],[id_factura]],5,4))</f>
        <v>5238</v>
      </c>
    </row>
    <row r="240" spans="1:19" x14ac:dyDescent="0.35">
      <c r="A240" t="s">
        <v>1432</v>
      </c>
      <c r="B240" t="s">
        <v>949</v>
      </c>
      <c r="C240" s="2">
        <v>45345</v>
      </c>
      <c r="D240" t="s">
        <v>223</v>
      </c>
      <c r="E240" t="s">
        <v>42</v>
      </c>
      <c r="F240" t="s">
        <v>944</v>
      </c>
      <c r="G240" t="s">
        <v>939</v>
      </c>
      <c r="H240" s="14">
        <v>2005.83</v>
      </c>
      <c r="I240" s="14">
        <v>80.23</v>
      </c>
      <c r="J240" s="14">
        <v>1925.6</v>
      </c>
      <c r="K240" s="14">
        <v>404.38</v>
      </c>
      <c r="L240" s="14">
        <v>2329.98</v>
      </c>
      <c r="M240" t="s">
        <v>945</v>
      </c>
      <c r="N240" t="s">
        <v>982</v>
      </c>
      <c r="O240" s="2">
        <v>45360</v>
      </c>
      <c r="P240" s="2"/>
      <c r="Q240" t="s">
        <v>1433</v>
      </c>
      <c r="S240">
        <f>VALUE(MID(TablaFacturas[[#This Row],[id_factura]],5,4))</f>
        <v>5239</v>
      </c>
    </row>
    <row r="241" spans="1:19" x14ac:dyDescent="0.35">
      <c r="A241" t="s">
        <v>1434</v>
      </c>
      <c r="B241" t="s">
        <v>949</v>
      </c>
      <c r="C241" s="2">
        <v>45461</v>
      </c>
      <c r="D241" t="s">
        <v>61</v>
      </c>
      <c r="E241" t="s">
        <v>51</v>
      </c>
      <c r="F241" t="s">
        <v>966</v>
      </c>
      <c r="G241" t="s">
        <v>939</v>
      </c>
      <c r="H241" s="14">
        <v>1596.02</v>
      </c>
      <c r="I241" s="14">
        <v>63.84</v>
      </c>
      <c r="J241" s="14">
        <v>1532.18</v>
      </c>
      <c r="K241" s="14">
        <v>321.76</v>
      </c>
      <c r="L241" s="14">
        <v>1853.94</v>
      </c>
      <c r="M241" t="s">
        <v>945</v>
      </c>
      <c r="N241" t="s">
        <v>941</v>
      </c>
      <c r="O241" s="2">
        <v>45491</v>
      </c>
      <c r="P241" s="2">
        <v>45478</v>
      </c>
      <c r="Q241" t="s">
        <v>1435</v>
      </c>
      <c r="S241">
        <f>VALUE(MID(TablaFacturas[[#This Row],[id_factura]],5,4))</f>
        <v>5240</v>
      </c>
    </row>
    <row r="242" spans="1:19" x14ac:dyDescent="0.35">
      <c r="A242" t="s">
        <v>1436</v>
      </c>
      <c r="B242" t="s">
        <v>937</v>
      </c>
      <c r="C242" s="2">
        <v>45408</v>
      </c>
      <c r="D242" t="s">
        <v>768</v>
      </c>
      <c r="E242" t="s">
        <v>175</v>
      </c>
      <c r="F242" t="s">
        <v>944</v>
      </c>
      <c r="G242" t="s">
        <v>939</v>
      </c>
      <c r="H242" s="14">
        <v>1471.33</v>
      </c>
      <c r="I242" s="14">
        <v>0</v>
      </c>
      <c r="J242" s="14">
        <v>1471.33</v>
      </c>
      <c r="K242" s="14">
        <v>308.98</v>
      </c>
      <c r="L242" s="14">
        <v>1780.31</v>
      </c>
      <c r="M242" t="s">
        <v>957</v>
      </c>
      <c r="N242" t="s">
        <v>941</v>
      </c>
      <c r="O242" s="2">
        <v>45453</v>
      </c>
      <c r="P242" s="2">
        <v>45435</v>
      </c>
      <c r="Q242" t="s">
        <v>1437</v>
      </c>
      <c r="R242" t="s">
        <v>994</v>
      </c>
      <c r="S242">
        <f>VALUE(MID(TablaFacturas[[#This Row],[id_factura]],5,4))</f>
        <v>5241</v>
      </c>
    </row>
    <row r="243" spans="1:19" x14ac:dyDescent="0.35">
      <c r="A243" t="s">
        <v>1438</v>
      </c>
      <c r="B243" t="s">
        <v>961</v>
      </c>
      <c r="C243" s="2">
        <v>45491</v>
      </c>
      <c r="D243" t="s">
        <v>587</v>
      </c>
      <c r="E243" t="s">
        <v>51</v>
      </c>
      <c r="F243" t="s">
        <v>966</v>
      </c>
      <c r="G243" t="s">
        <v>939</v>
      </c>
      <c r="H243" s="14">
        <v>6798.91</v>
      </c>
      <c r="I243" s="14">
        <v>135.97999999999999</v>
      </c>
      <c r="J243" s="14">
        <v>6662.93</v>
      </c>
      <c r="K243" s="14">
        <v>1399.22</v>
      </c>
      <c r="L243" s="14">
        <v>8062.15</v>
      </c>
      <c r="M243" t="s">
        <v>945</v>
      </c>
      <c r="N243" t="s">
        <v>982</v>
      </c>
      <c r="O243" s="2">
        <v>45551</v>
      </c>
      <c r="P243" s="2"/>
      <c r="Q243" t="s">
        <v>1439</v>
      </c>
      <c r="S243">
        <f>VALUE(MID(TablaFacturas[[#This Row],[id_factura]],5,4))</f>
        <v>5242</v>
      </c>
    </row>
    <row r="244" spans="1:19" x14ac:dyDescent="0.35">
      <c r="A244" t="s">
        <v>1440</v>
      </c>
      <c r="B244" t="s">
        <v>937</v>
      </c>
      <c r="C244" s="2">
        <v>45329</v>
      </c>
      <c r="D244" t="s">
        <v>345</v>
      </c>
      <c r="E244" t="s">
        <v>42</v>
      </c>
      <c r="F244" t="s">
        <v>966</v>
      </c>
      <c r="G244" t="s">
        <v>939</v>
      </c>
      <c r="H244" s="14">
        <v>1895.46</v>
      </c>
      <c r="I244" s="14">
        <v>75.819999999999993</v>
      </c>
      <c r="J244" s="14">
        <v>1819.64</v>
      </c>
      <c r="K244" s="14">
        <v>382.12</v>
      </c>
      <c r="L244" s="14">
        <v>2201.7600000000002</v>
      </c>
      <c r="M244" t="s">
        <v>962</v>
      </c>
      <c r="N244" t="s">
        <v>982</v>
      </c>
      <c r="O244" s="2">
        <v>45359</v>
      </c>
      <c r="P244" s="2"/>
      <c r="Q244" t="s">
        <v>1441</v>
      </c>
      <c r="R244" t="s">
        <v>964</v>
      </c>
      <c r="S244">
        <f>VALUE(MID(TablaFacturas[[#This Row],[id_factura]],5,4))</f>
        <v>5243</v>
      </c>
    </row>
    <row r="245" spans="1:19" x14ac:dyDescent="0.35">
      <c r="A245" t="s">
        <v>1442</v>
      </c>
      <c r="B245" t="s">
        <v>961</v>
      </c>
      <c r="C245" s="2">
        <v>45436</v>
      </c>
      <c r="D245" t="s">
        <v>654</v>
      </c>
      <c r="E245" t="s">
        <v>60</v>
      </c>
      <c r="F245" t="s">
        <v>944</v>
      </c>
      <c r="G245" t="s">
        <v>939</v>
      </c>
      <c r="H245" s="14">
        <v>3264.98</v>
      </c>
      <c r="I245" s="14">
        <v>0</v>
      </c>
      <c r="J245" s="14">
        <v>3264.98</v>
      </c>
      <c r="K245" s="14">
        <v>685.65</v>
      </c>
      <c r="L245" s="14">
        <v>3950.63</v>
      </c>
      <c r="M245" t="s">
        <v>957</v>
      </c>
      <c r="N245" t="s">
        <v>982</v>
      </c>
      <c r="O245" s="2">
        <v>45436</v>
      </c>
      <c r="P245" s="2"/>
      <c r="Q245" t="s">
        <v>1443</v>
      </c>
      <c r="R245" t="s">
        <v>959</v>
      </c>
      <c r="S245">
        <f>VALUE(MID(TablaFacturas[[#This Row],[id_factura]],5,4))</f>
        <v>5244</v>
      </c>
    </row>
    <row r="246" spans="1:19" x14ac:dyDescent="0.35">
      <c r="A246" t="s">
        <v>1444</v>
      </c>
      <c r="B246" t="s">
        <v>961</v>
      </c>
      <c r="C246" s="2">
        <v>45565</v>
      </c>
      <c r="D246" t="s">
        <v>236</v>
      </c>
      <c r="E246" t="s">
        <v>31</v>
      </c>
      <c r="F246" t="s">
        <v>944</v>
      </c>
      <c r="G246" t="s">
        <v>939</v>
      </c>
      <c r="H246" s="14">
        <v>642.92999999999995</v>
      </c>
      <c r="I246" s="14">
        <v>0</v>
      </c>
      <c r="J246" s="14">
        <v>642.92999999999995</v>
      </c>
      <c r="K246" s="14">
        <v>135.02000000000001</v>
      </c>
      <c r="L246" s="14">
        <v>777.95</v>
      </c>
      <c r="M246" t="s">
        <v>962</v>
      </c>
      <c r="N246" t="s">
        <v>1006</v>
      </c>
      <c r="O246" s="2">
        <v>45580</v>
      </c>
      <c r="P246" s="2"/>
      <c r="Q246" t="s">
        <v>1445</v>
      </c>
      <c r="R246" t="s">
        <v>994</v>
      </c>
      <c r="S246">
        <f>VALUE(MID(TablaFacturas[[#This Row],[id_factura]],5,4))</f>
        <v>5245</v>
      </c>
    </row>
    <row r="247" spans="1:19" x14ac:dyDescent="0.35">
      <c r="A247" t="s">
        <v>1446</v>
      </c>
      <c r="B247" t="s">
        <v>937</v>
      </c>
      <c r="C247" s="2">
        <v>45623</v>
      </c>
      <c r="D247" t="s">
        <v>357</v>
      </c>
      <c r="E247" t="s">
        <v>51</v>
      </c>
      <c r="F247" t="s">
        <v>938</v>
      </c>
      <c r="G247" t="s">
        <v>939</v>
      </c>
      <c r="H247" s="14">
        <v>636.36</v>
      </c>
      <c r="I247" s="14">
        <v>0</v>
      </c>
      <c r="J247" s="14">
        <v>636.36</v>
      </c>
      <c r="K247" s="14">
        <v>133.63999999999999</v>
      </c>
      <c r="L247" s="14">
        <v>770</v>
      </c>
      <c r="M247" t="s">
        <v>945</v>
      </c>
      <c r="N247" t="s">
        <v>941</v>
      </c>
      <c r="O247" s="2">
        <v>45683</v>
      </c>
      <c r="P247" s="2">
        <v>45661</v>
      </c>
      <c r="Q247" t="s">
        <v>1447</v>
      </c>
      <c r="R247" t="s">
        <v>959</v>
      </c>
      <c r="S247">
        <f>VALUE(MID(TablaFacturas[[#This Row],[id_factura]],5,4))</f>
        <v>5246</v>
      </c>
    </row>
    <row r="248" spans="1:19" x14ac:dyDescent="0.35">
      <c r="A248" t="s">
        <v>1448</v>
      </c>
      <c r="B248" t="s">
        <v>937</v>
      </c>
      <c r="C248" s="2">
        <v>45572</v>
      </c>
      <c r="D248" t="s">
        <v>106</v>
      </c>
      <c r="E248" t="s">
        <v>175</v>
      </c>
      <c r="F248" t="s">
        <v>938</v>
      </c>
      <c r="G248" t="s">
        <v>939</v>
      </c>
      <c r="H248" s="14">
        <v>1263.96</v>
      </c>
      <c r="I248" s="14">
        <v>0</v>
      </c>
      <c r="J248" s="14">
        <v>1263.96</v>
      </c>
      <c r="K248" s="14">
        <v>265.43</v>
      </c>
      <c r="L248" s="14">
        <v>1529.39</v>
      </c>
      <c r="M248" t="s">
        <v>962</v>
      </c>
      <c r="N248" t="s">
        <v>941</v>
      </c>
      <c r="O248" s="2">
        <v>45632</v>
      </c>
      <c r="P248" s="2">
        <v>45581</v>
      </c>
      <c r="Q248" t="s">
        <v>1449</v>
      </c>
      <c r="S248">
        <f>VALUE(MID(TablaFacturas[[#This Row],[id_factura]],5,4))</f>
        <v>5247</v>
      </c>
    </row>
    <row r="249" spans="1:19" x14ac:dyDescent="0.35">
      <c r="A249" t="s">
        <v>1450</v>
      </c>
      <c r="B249" t="s">
        <v>961</v>
      </c>
      <c r="C249" s="2">
        <v>45405</v>
      </c>
      <c r="D249" t="s">
        <v>540</v>
      </c>
      <c r="E249" t="s">
        <v>175</v>
      </c>
      <c r="F249" t="s">
        <v>938</v>
      </c>
      <c r="G249" t="s">
        <v>939</v>
      </c>
      <c r="H249" s="14">
        <v>310.8</v>
      </c>
      <c r="I249" s="14">
        <v>12.43</v>
      </c>
      <c r="J249" s="14">
        <v>298.37</v>
      </c>
      <c r="K249" s="14">
        <v>62.66</v>
      </c>
      <c r="L249" s="14">
        <v>361.03</v>
      </c>
      <c r="M249" t="s">
        <v>945</v>
      </c>
      <c r="N249" t="s">
        <v>941</v>
      </c>
      <c r="O249" s="2">
        <v>45465</v>
      </c>
      <c r="P249" s="2">
        <v>45459</v>
      </c>
      <c r="Q249" t="s">
        <v>1451</v>
      </c>
      <c r="S249">
        <f>VALUE(MID(TablaFacturas[[#This Row],[id_factura]],5,4))</f>
        <v>5248</v>
      </c>
    </row>
    <row r="250" spans="1:19" x14ac:dyDescent="0.35">
      <c r="A250" t="s">
        <v>1452</v>
      </c>
      <c r="B250" t="s">
        <v>937</v>
      </c>
      <c r="C250" s="2">
        <v>45528</v>
      </c>
      <c r="D250" t="s">
        <v>564</v>
      </c>
      <c r="E250" t="s">
        <v>42</v>
      </c>
      <c r="F250" t="s">
        <v>966</v>
      </c>
      <c r="G250" t="s">
        <v>939</v>
      </c>
      <c r="H250" s="14">
        <v>2000.32</v>
      </c>
      <c r="I250" s="14">
        <v>40.01</v>
      </c>
      <c r="J250" s="14">
        <v>1960.31</v>
      </c>
      <c r="K250" s="14">
        <v>411.67</v>
      </c>
      <c r="L250" s="14">
        <v>2371.98</v>
      </c>
      <c r="M250" t="s">
        <v>962</v>
      </c>
      <c r="N250" t="s">
        <v>982</v>
      </c>
      <c r="O250" s="2">
        <v>45558</v>
      </c>
      <c r="P250" s="2"/>
      <c r="Q250" t="s">
        <v>1453</v>
      </c>
      <c r="S250">
        <f>VALUE(MID(TablaFacturas[[#This Row],[id_factura]],5,4))</f>
        <v>5249</v>
      </c>
    </row>
    <row r="251" spans="1:19" x14ac:dyDescent="0.35">
      <c r="A251" t="s">
        <v>1454</v>
      </c>
      <c r="B251" t="s">
        <v>961</v>
      </c>
      <c r="C251" s="2">
        <v>45589</v>
      </c>
      <c r="D251" t="s">
        <v>442</v>
      </c>
      <c r="E251" t="s">
        <v>175</v>
      </c>
      <c r="F251" t="s">
        <v>969</v>
      </c>
      <c r="G251" t="s">
        <v>939</v>
      </c>
      <c r="H251" s="14">
        <v>2743.11</v>
      </c>
      <c r="I251" s="14">
        <v>109.72</v>
      </c>
      <c r="J251" s="14">
        <v>2633.39</v>
      </c>
      <c r="K251" s="14">
        <v>553.01</v>
      </c>
      <c r="L251" s="14">
        <v>3186.4</v>
      </c>
      <c r="M251" t="s">
        <v>940</v>
      </c>
      <c r="N251" t="s">
        <v>982</v>
      </c>
      <c r="O251" s="2">
        <v>45604</v>
      </c>
      <c r="P251" s="2"/>
      <c r="Q251" t="s">
        <v>1455</v>
      </c>
      <c r="S251">
        <f>VALUE(MID(TablaFacturas[[#This Row],[id_factura]],5,4))</f>
        <v>5250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9"/>
  <dimension ref="A1:O746"/>
  <sheetViews>
    <sheetView showGridLines="0" topLeftCell="E1" workbookViewId="0">
      <pane ySplit="1" topLeftCell="A2" activePane="bottomLeft" state="frozen"/>
      <selection pane="bottomLeft" activeCell="E3" sqref="E3"/>
    </sheetView>
  </sheetViews>
  <sheetFormatPr baseColWidth="10" defaultColWidth="8.7265625" defaultRowHeight="14.5" x14ac:dyDescent="0.35"/>
  <cols>
    <col min="1" max="1" width="14" bestFit="1" customWidth="1"/>
    <col min="2" max="2" width="13.81640625" bestFit="1" customWidth="1"/>
    <col min="3" max="3" width="9.54296875" bestFit="1" customWidth="1"/>
    <col min="4" max="4" width="15.54296875" bestFit="1" customWidth="1"/>
    <col min="5" max="5" width="22.1796875" bestFit="1" customWidth="1"/>
    <col min="6" max="6" width="12.54296875" bestFit="1" customWidth="1"/>
    <col min="7" max="7" width="19.81640625" style="14" bestFit="1" customWidth="1"/>
    <col min="8" max="8" width="23.1796875" bestFit="1" customWidth="1"/>
    <col min="9" max="9" width="18.81640625" style="14" bestFit="1" customWidth="1"/>
    <col min="10" max="10" width="20.1796875" style="14" bestFit="1" customWidth="1"/>
    <col min="11" max="11" width="15.81640625" style="14" bestFit="1" customWidth="1"/>
    <col min="12" max="12" width="18.81640625" style="14" bestFit="1" customWidth="1"/>
    <col min="13" max="13" width="20.1796875" style="14" bestFit="1" customWidth="1"/>
    <col min="14" max="14" width="12.54296875" bestFit="1" customWidth="1"/>
    <col min="15" max="15" width="14.1796875" bestFit="1" customWidth="1"/>
  </cols>
  <sheetData>
    <row r="1" spans="1:15" x14ac:dyDescent="0.35">
      <c r="A1" s="1" t="s">
        <v>1456</v>
      </c>
      <c r="B1" s="1" t="s">
        <v>920</v>
      </c>
      <c r="C1" s="1" t="s">
        <v>1457</v>
      </c>
      <c r="D1" s="1" t="s">
        <v>794</v>
      </c>
      <c r="E1" s="1" t="s">
        <v>1458</v>
      </c>
      <c r="F1" s="1" t="s">
        <v>1459</v>
      </c>
      <c r="G1" s="15" t="s">
        <v>1460</v>
      </c>
      <c r="H1" s="1" t="s">
        <v>1461</v>
      </c>
      <c r="I1" s="15" t="s">
        <v>1462</v>
      </c>
      <c r="J1" s="15" t="s">
        <v>1463</v>
      </c>
      <c r="K1" s="15" t="s">
        <v>1464</v>
      </c>
      <c r="L1" s="15" t="s">
        <v>1465</v>
      </c>
      <c r="M1" s="15" t="s">
        <v>1466</v>
      </c>
      <c r="N1" s="1" t="s">
        <v>1467</v>
      </c>
      <c r="O1" s="1" t="s">
        <v>1468</v>
      </c>
    </row>
    <row r="2" spans="1:15" x14ac:dyDescent="0.35">
      <c r="A2" t="s">
        <v>1469</v>
      </c>
      <c r="B2" t="s">
        <v>936</v>
      </c>
      <c r="C2">
        <v>1</v>
      </c>
      <c r="D2" t="s">
        <v>916</v>
      </c>
      <c r="E2" t="s">
        <v>917</v>
      </c>
      <c r="F2">
        <v>2</v>
      </c>
      <c r="G2" s="14">
        <v>431.73</v>
      </c>
      <c r="H2" s="3">
        <v>0</v>
      </c>
      <c r="I2" s="14">
        <v>863.46</v>
      </c>
      <c r="J2" s="14">
        <v>181.33</v>
      </c>
      <c r="K2" s="14">
        <v>1044.79</v>
      </c>
      <c r="L2" s="14">
        <v>245</v>
      </c>
      <c r="M2" s="14">
        <v>373.46</v>
      </c>
      <c r="N2" t="s">
        <v>1470</v>
      </c>
      <c r="O2" t="s">
        <v>1471</v>
      </c>
    </row>
    <row r="3" spans="1:15" x14ac:dyDescent="0.35">
      <c r="A3" t="s">
        <v>1472</v>
      </c>
      <c r="B3" t="s">
        <v>936</v>
      </c>
      <c r="C3">
        <v>2</v>
      </c>
      <c r="D3" t="s">
        <v>862</v>
      </c>
      <c r="E3" t="s">
        <v>863</v>
      </c>
      <c r="F3">
        <v>3</v>
      </c>
      <c r="G3" s="14">
        <v>90.94</v>
      </c>
      <c r="H3" s="3">
        <v>0</v>
      </c>
      <c r="I3" s="14">
        <v>272.82</v>
      </c>
      <c r="J3" s="14">
        <v>57.29</v>
      </c>
      <c r="K3" s="14">
        <v>330.11</v>
      </c>
      <c r="L3" s="14">
        <v>52</v>
      </c>
      <c r="M3" s="14">
        <v>116.82</v>
      </c>
      <c r="N3" t="s">
        <v>1470</v>
      </c>
      <c r="O3" t="s">
        <v>1473</v>
      </c>
    </row>
    <row r="4" spans="1:15" x14ac:dyDescent="0.35">
      <c r="A4" t="s">
        <v>1474</v>
      </c>
      <c r="B4" t="s">
        <v>936</v>
      </c>
      <c r="C4">
        <v>3</v>
      </c>
      <c r="D4" t="s">
        <v>839</v>
      </c>
      <c r="E4" t="s">
        <v>840</v>
      </c>
      <c r="F4">
        <v>1</v>
      </c>
      <c r="G4" s="14">
        <v>57.61</v>
      </c>
      <c r="H4" s="3">
        <v>0</v>
      </c>
      <c r="I4" s="14">
        <v>57.61</v>
      </c>
      <c r="J4" s="14">
        <v>12.1</v>
      </c>
      <c r="K4" s="14">
        <v>69.709999999999994</v>
      </c>
      <c r="L4" s="14">
        <v>35</v>
      </c>
      <c r="M4" s="14">
        <v>22.61</v>
      </c>
      <c r="N4" t="s">
        <v>1475</v>
      </c>
      <c r="O4" t="s">
        <v>1471</v>
      </c>
    </row>
    <row r="5" spans="1:15" x14ac:dyDescent="0.35">
      <c r="A5" t="s">
        <v>1476</v>
      </c>
      <c r="B5" t="s">
        <v>943</v>
      </c>
      <c r="C5">
        <v>1</v>
      </c>
      <c r="D5" t="s">
        <v>874</v>
      </c>
      <c r="E5" t="s">
        <v>875</v>
      </c>
      <c r="F5">
        <v>3</v>
      </c>
      <c r="G5" s="14">
        <v>311.66000000000003</v>
      </c>
      <c r="H5" s="3">
        <v>0</v>
      </c>
      <c r="I5" s="14">
        <v>934.98</v>
      </c>
      <c r="J5" s="14">
        <v>196.35</v>
      </c>
      <c r="K5" s="14">
        <v>1131.33</v>
      </c>
      <c r="L5" s="14">
        <v>180</v>
      </c>
      <c r="M5" s="14">
        <v>394.98</v>
      </c>
      <c r="N5" t="s">
        <v>1470</v>
      </c>
      <c r="O5" t="s">
        <v>1471</v>
      </c>
    </row>
    <row r="6" spans="1:15" x14ac:dyDescent="0.35">
      <c r="A6" t="s">
        <v>1477</v>
      </c>
      <c r="B6" t="s">
        <v>943</v>
      </c>
      <c r="C6">
        <v>2</v>
      </c>
      <c r="D6" t="s">
        <v>862</v>
      </c>
      <c r="E6" t="s">
        <v>863</v>
      </c>
      <c r="F6">
        <v>8</v>
      </c>
      <c r="G6" s="14">
        <v>90.72</v>
      </c>
      <c r="H6" s="3">
        <v>0</v>
      </c>
      <c r="I6" s="14">
        <v>725.76</v>
      </c>
      <c r="J6" s="14">
        <v>152.41</v>
      </c>
      <c r="K6" s="14">
        <v>878.17</v>
      </c>
      <c r="L6" s="14">
        <v>52</v>
      </c>
      <c r="M6" s="14">
        <v>309.76</v>
      </c>
      <c r="N6" t="s">
        <v>1475</v>
      </c>
      <c r="O6" t="s">
        <v>1471</v>
      </c>
    </row>
    <row r="7" spans="1:15" x14ac:dyDescent="0.35">
      <c r="A7" t="s">
        <v>1478</v>
      </c>
      <c r="B7" t="s">
        <v>943</v>
      </c>
      <c r="C7">
        <v>3</v>
      </c>
      <c r="D7" t="s">
        <v>857</v>
      </c>
      <c r="E7" t="s">
        <v>858</v>
      </c>
      <c r="F7">
        <v>3</v>
      </c>
      <c r="G7" s="14">
        <v>85.35</v>
      </c>
      <c r="H7" s="3">
        <v>0</v>
      </c>
      <c r="I7" s="14">
        <v>256.05</v>
      </c>
      <c r="J7" s="14">
        <v>53.77</v>
      </c>
      <c r="K7" s="14">
        <v>309.82</v>
      </c>
      <c r="L7" s="14">
        <v>46</v>
      </c>
      <c r="M7" s="14">
        <v>118.05</v>
      </c>
      <c r="N7" t="s">
        <v>1470</v>
      </c>
      <c r="O7" t="s">
        <v>1471</v>
      </c>
    </row>
    <row r="8" spans="1:15" x14ac:dyDescent="0.35">
      <c r="A8" t="s">
        <v>1479</v>
      </c>
      <c r="B8" t="s">
        <v>948</v>
      </c>
      <c r="C8">
        <v>1</v>
      </c>
      <c r="D8" t="s">
        <v>808</v>
      </c>
      <c r="E8" t="s">
        <v>809</v>
      </c>
      <c r="F8">
        <v>1</v>
      </c>
      <c r="G8" s="14">
        <v>745.33</v>
      </c>
      <c r="H8" s="3">
        <v>0.05</v>
      </c>
      <c r="I8" s="14">
        <v>708.06</v>
      </c>
      <c r="J8" s="14">
        <v>148.69</v>
      </c>
      <c r="K8" s="14">
        <v>856.75</v>
      </c>
      <c r="L8" s="14">
        <v>510</v>
      </c>
      <c r="M8" s="14">
        <v>198.06</v>
      </c>
      <c r="N8" t="s">
        <v>1470</v>
      </c>
      <c r="O8" t="s">
        <v>1471</v>
      </c>
    </row>
    <row r="9" spans="1:15" x14ac:dyDescent="0.35">
      <c r="A9" t="s">
        <v>1480</v>
      </c>
      <c r="B9" t="s">
        <v>951</v>
      </c>
      <c r="C9">
        <v>1</v>
      </c>
      <c r="D9" t="s">
        <v>908</v>
      </c>
      <c r="E9" t="s">
        <v>909</v>
      </c>
      <c r="F9">
        <v>5</v>
      </c>
      <c r="G9" s="14">
        <v>18.32</v>
      </c>
      <c r="H9" s="3">
        <v>0.05</v>
      </c>
      <c r="I9" s="14">
        <v>87.02</v>
      </c>
      <c r="J9" s="14">
        <v>18.27</v>
      </c>
      <c r="K9" s="14">
        <v>105.29</v>
      </c>
      <c r="L9" s="14">
        <v>7</v>
      </c>
      <c r="M9" s="14">
        <v>52.02</v>
      </c>
      <c r="N9" t="s">
        <v>1470</v>
      </c>
      <c r="O9" t="s">
        <v>1471</v>
      </c>
    </row>
    <row r="10" spans="1:15" x14ac:dyDescent="0.35">
      <c r="A10" t="s">
        <v>1481</v>
      </c>
      <c r="B10" t="s">
        <v>953</v>
      </c>
      <c r="C10">
        <v>1</v>
      </c>
      <c r="D10" t="s">
        <v>878</v>
      </c>
      <c r="E10" t="s">
        <v>879</v>
      </c>
      <c r="F10">
        <v>4</v>
      </c>
      <c r="G10" s="14">
        <v>377.08</v>
      </c>
      <c r="H10" s="3">
        <v>0.05</v>
      </c>
      <c r="I10" s="14">
        <v>1432.9</v>
      </c>
      <c r="J10" s="14">
        <v>300.91000000000003</v>
      </c>
      <c r="K10" s="14">
        <v>1733.81</v>
      </c>
      <c r="L10" s="14">
        <v>210</v>
      </c>
      <c r="M10" s="14">
        <v>592.9</v>
      </c>
      <c r="N10" t="s">
        <v>1475</v>
      </c>
      <c r="O10" t="s">
        <v>1471</v>
      </c>
    </row>
    <row r="11" spans="1:15" x14ac:dyDescent="0.35">
      <c r="A11" t="s">
        <v>1482</v>
      </c>
      <c r="B11" t="s">
        <v>953</v>
      </c>
      <c r="C11">
        <v>2</v>
      </c>
      <c r="D11" t="s">
        <v>833</v>
      </c>
      <c r="E11" t="s">
        <v>834</v>
      </c>
      <c r="F11">
        <v>8</v>
      </c>
      <c r="G11" s="14">
        <v>150.52000000000001</v>
      </c>
      <c r="H11" s="3">
        <v>0</v>
      </c>
      <c r="I11" s="14">
        <v>1204.1600000000001</v>
      </c>
      <c r="J11" s="14">
        <v>252.87</v>
      </c>
      <c r="K11" s="14">
        <v>1457.03</v>
      </c>
      <c r="L11" s="14">
        <v>92</v>
      </c>
      <c r="M11" s="14">
        <v>468.16</v>
      </c>
      <c r="N11" t="s">
        <v>1470</v>
      </c>
      <c r="O11" t="s">
        <v>1471</v>
      </c>
    </row>
    <row r="12" spans="1:15" x14ac:dyDescent="0.35">
      <c r="A12" t="s">
        <v>1483</v>
      </c>
      <c r="B12" t="s">
        <v>953</v>
      </c>
      <c r="C12">
        <v>3</v>
      </c>
      <c r="D12" t="s">
        <v>808</v>
      </c>
      <c r="E12" t="s">
        <v>809</v>
      </c>
      <c r="F12">
        <v>4</v>
      </c>
      <c r="G12" s="14">
        <v>749.77</v>
      </c>
      <c r="H12" s="3">
        <v>0.05</v>
      </c>
      <c r="I12" s="14">
        <v>2849.13</v>
      </c>
      <c r="J12" s="14">
        <v>598.32000000000005</v>
      </c>
      <c r="K12" s="14">
        <v>3447.45</v>
      </c>
      <c r="L12" s="14">
        <v>510</v>
      </c>
      <c r="M12" s="14">
        <v>809.13</v>
      </c>
      <c r="N12" t="s">
        <v>1475</v>
      </c>
      <c r="O12" t="s">
        <v>1471</v>
      </c>
    </row>
    <row r="13" spans="1:15" x14ac:dyDescent="0.35">
      <c r="A13" t="s">
        <v>1484</v>
      </c>
      <c r="B13" t="s">
        <v>956</v>
      </c>
      <c r="C13">
        <v>1</v>
      </c>
      <c r="D13" t="s">
        <v>890</v>
      </c>
      <c r="E13" t="s">
        <v>891</v>
      </c>
      <c r="F13">
        <v>3</v>
      </c>
      <c r="G13" s="14">
        <v>18.09</v>
      </c>
      <c r="H13" s="3">
        <v>0.05</v>
      </c>
      <c r="I13" s="14">
        <v>51.56</v>
      </c>
      <c r="J13" s="14">
        <v>10.83</v>
      </c>
      <c r="K13" s="14">
        <v>62.39</v>
      </c>
      <c r="L13" s="14">
        <v>8</v>
      </c>
      <c r="M13" s="14">
        <v>27.56</v>
      </c>
      <c r="N13" t="s">
        <v>1475</v>
      </c>
      <c r="O13" t="s">
        <v>1471</v>
      </c>
    </row>
    <row r="14" spans="1:15" x14ac:dyDescent="0.35">
      <c r="A14" t="s">
        <v>1485</v>
      </c>
      <c r="B14" t="s">
        <v>956</v>
      </c>
      <c r="C14">
        <v>2</v>
      </c>
      <c r="D14" t="s">
        <v>833</v>
      </c>
      <c r="E14" t="s">
        <v>834</v>
      </c>
      <c r="F14">
        <v>8</v>
      </c>
      <c r="G14" s="14">
        <v>162.27000000000001</v>
      </c>
      <c r="H14" s="3">
        <v>0</v>
      </c>
      <c r="I14" s="14">
        <v>1298.1600000000001</v>
      </c>
      <c r="J14" s="14">
        <v>272.61</v>
      </c>
      <c r="K14" s="14">
        <v>1570.77</v>
      </c>
      <c r="L14" s="14">
        <v>92</v>
      </c>
      <c r="M14" s="14">
        <v>562.16</v>
      </c>
      <c r="N14" t="s">
        <v>1486</v>
      </c>
      <c r="O14" t="s">
        <v>1471</v>
      </c>
    </row>
    <row r="15" spans="1:15" x14ac:dyDescent="0.35">
      <c r="A15" t="s">
        <v>1487</v>
      </c>
      <c r="B15" t="s">
        <v>960</v>
      </c>
      <c r="C15">
        <v>1</v>
      </c>
      <c r="D15" t="s">
        <v>857</v>
      </c>
      <c r="E15" t="s">
        <v>858</v>
      </c>
      <c r="F15">
        <v>6</v>
      </c>
      <c r="G15" s="14">
        <v>76.010000000000005</v>
      </c>
      <c r="H15" s="3">
        <v>0.1</v>
      </c>
      <c r="I15" s="14">
        <v>410.45</v>
      </c>
      <c r="J15" s="14">
        <v>86.19</v>
      </c>
      <c r="K15" s="14">
        <v>496.64</v>
      </c>
      <c r="L15" s="14">
        <v>46</v>
      </c>
      <c r="M15" s="14">
        <v>134.44999999999999</v>
      </c>
      <c r="N15" t="s">
        <v>1486</v>
      </c>
      <c r="O15" t="s">
        <v>1471</v>
      </c>
    </row>
    <row r="16" spans="1:15" x14ac:dyDescent="0.35">
      <c r="A16" t="s">
        <v>1488</v>
      </c>
      <c r="B16" t="s">
        <v>965</v>
      </c>
      <c r="C16">
        <v>1</v>
      </c>
      <c r="D16" t="s">
        <v>897</v>
      </c>
      <c r="E16" t="s">
        <v>898</v>
      </c>
      <c r="F16">
        <v>8</v>
      </c>
      <c r="G16" s="14">
        <v>47.46</v>
      </c>
      <c r="H16" s="3">
        <v>0</v>
      </c>
      <c r="I16" s="14">
        <v>379.68</v>
      </c>
      <c r="J16" s="14">
        <v>79.73</v>
      </c>
      <c r="K16" s="14">
        <v>459.41</v>
      </c>
      <c r="L16" s="14">
        <v>24</v>
      </c>
      <c r="M16" s="14">
        <v>187.68</v>
      </c>
      <c r="N16" t="s">
        <v>1475</v>
      </c>
      <c r="O16" t="s">
        <v>1471</v>
      </c>
    </row>
    <row r="17" spans="1:15" x14ac:dyDescent="0.35">
      <c r="A17" t="s">
        <v>1489</v>
      </c>
      <c r="B17" t="s">
        <v>965</v>
      </c>
      <c r="C17">
        <v>2</v>
      </c>
      <c r="D17" t="s">
        <v>902</v>
      </c>
      <c r="E17" t="s">
        <v>903</v>
      </c>
      <c r="F17">
        <v>5</v>
      </c>
      <c r="G17" s="14">
        <v>12.84</v>
      </c>
      <c r="H17" s="3">
        <v>0</v>
      </c>
      <c r="I17" s="14">
        <v>64.2</v>
      </c>
      <c r="J17" s="14">
        <v>13.48</v>
      </c>
      <c r="K17" s="14">
        <v>77.680000000000007</v>
      </c>
      <c r="L17" s="14">
        <v>4</v>
      </c>
      <c r="M17" s="14">
        <v>44.2</v>
      </c>
      <c r="N17" t="s">
        <v>1475</v>
      </c>
      <c r="O17" t="s">
        <v>1471</v>
      </c>
    </row>
    <row r="18" spans="1:15" x14ac:dyDescent="0.35">
      <c r="A18" t="s">
        <v>1490</v>
      </c>
      <c r="B18" t="s">
        <v>965</v>
      </c>
      <c r="C18">
        <v>3</v>
      </c>
      <c r="D18" t="s">
        <v>839</v>
      </c>
      <c r="E18" t="s">
        <v>840</v>
      </c>
      <c r="F18">
        <v>7</v>
      </c>
      <c r="G18" s="14">
        <v>61.22</v>
      </c>
      <c r="H18" s="3">
        <v>0</v>
      </c>
      <c r="I18" s="14">
        <v>428.54</v>
      </c>
      <c r="J18" s="14">
        <v>89.99</v>
      </c>
      <c r="K18" s="14">
        <v>518.53</v>
      </c>
      <c r="L18" s="14">
        <v>35</v>
      </c>
      <c r="M18" s="14">
        <v>183.54</v>
      </c>
      <c r="N18" t="s">
        <v>1475</v>
      </c>
      <c r="O18" t="s">
        <v>1471</v>
      </c>
    </row>
    <row r="19" spans="1:15" x14ac:dyDescent="0.35">
      <c r="A19" t="s">
        <v>1491</v>
      </c>
      <c r="B19" t="s">
        <v>965</v>
      </c>
      <c r="C19">
        <v>4</v>
      </c>
      <c r="D19" t="s">
        <v>822</v>
      </c>
      <c r="E19" t="s">
        <v>823</v>
      </c>
      <c r="F19">
        <v>5</v>
      </c>
      <c r="G19" s="14">
        <v>28.64</v>
      </c>
      <c r="H19" s="3">
        <v>0</v>
      </c>
      <c r="I19" s="14">
        <v>143.19999999999999</v>
      </c>
      <c r="J19" s="14">
        <v>30.07</v>
      </c>
      <c r="K19" s="14">
        <v>173.27</v>
      </c>
      <c r="L19" s="14">
        <v>18</v>
      </c>
      <c r="M19" s="14">
        <v>53.2</v>
      </c>
      <c r="N19" t="s">
        <v>1475</v>
      </c>
      <c r="O19" t="s">
        <v>1471</v>
      </c>
    </row>
    <row r="20" spans="1:15" x14ac:dyDescent="0.35">
      <c r="A20" t="s">
        <v>1492</v>
      </c>
      <c r="B20" t="s">
        <v>968</v>
      </c>
      <c r="C20">
        <v>1</v>
      </c>
      <c r="D20" t="s">
        <v>897</v>
      </c>
      <c r="E20" t="s">
        <v>898</v>
      </c>
      <c r="F20">
        <v>1</v>
      </c>
      <c r="G20" s="14">
        <v>44.45</v>
      </c>
      <c r="H20" s="3">
        <v>0</v>
      </c>
      <c r="I20" s="14">
        <v>44.45</v>
      </c>
      <c r="J20" s="14">
        <v>9.33</v>
      </c>
      <c r="K20" s="14">
        <v>53.78</v>
      </c>
      <c r="L20" s="14">
        <v>24</v>
      </c>
      <c r="M20" s="14">
        <v>20.45</v>
      </c>
      <c r="N20" t="s">
        <v>1470</v>
      </c>
      <c r="O20" t="s">
        <v>1471</v>
      </c>
    </row>
    <row r="21" spans="1:15" x14ac:dyDescent="0.35">
      <c r="A21" t="s">
        <v>1493</v>
      </c>
      <c r="B21" t="s">
        <v>968</v>
      </c>
      <c r="C21">
        <v>2</v>
      </c>
      <c r="D21" t="s">
        <v>822</v>
      </c>
      <c r="E21" t="s">
        <v>823</v>
      </c>
      <c r="F21">
        <v>5</v>
      </c>
      <c r="G21" s="14">
        <v>27.78</v>
      </c>
      <c r="H21" s="3">
        <v>0</v>
      </c>
      <c r="I21" s="14">
        <v>138.9</v>
      </c>
      <c r="J21" s="14">
        <v>29.17</v>
      </c>
      <c r="K21" s="14">
        <v>168.07</v>
      </c>
      <c r="L21" s="14">
        <v>18</v>
      </c>
      <c r="M21" s="14">
        <v>48.9</v>
      </c>
      <c r="N21" t="s">
        <v>1486</v>
      </c>
      <c r="O21" t="s">
        <v>1471</v>
      </c>
    </row>
    <row r="22" spans="1:15" x14ac:dyDescent="0.35">
      <c r="A22" t="s">
        <v>1494</v>
      </c>
      <c r="B22" t="s">
        <v>968</v>
      </c>
      <c r="C22">
        <v>3</v>
      </c>
      <c r="D22" t="s">
        <v>828</v>
      </c>
      <c r="E22" t="s">
        <v>829</v>
      </c>
      <c r="F22">
        <v>4</v>
      </c>
      <c r="G22" s="14">
        <v>17.899999999999999</v>
      </c>
      <c r="H22" s="3">
        <v>0</v>
      </c>
      <c r="I22" s="14">
        <v>71.599999999999994</v>
      </c>
      <c r="J22" s="14">
        <v>15.04</v>
      </c>
      <c r="K22" s="14">
        <v>86.64</v>
      </c>
      <c r="L22" s="14">
        <v>9</v>
      </c>
      <c r="M22" s="14">
        <v>35.6</v>
      </c>
      <c r="N22" t="s">
        <v>1475</v>
      </c>
      <c r="O22" t="s">
        <v>1471</v>
      </c>
    </row>
    <row r="23" spans="1:15" x14ac:dyDescent="0.35">
      <c r="A23" t="s">
        <v>1495</v>
      </c>
      <c r="B23" t="s">
        <v>968</v>
      </c>
      <c r="C23">
        <v>4</v>
      </c>
      <c r="D23" t="s">
        <v>846</v>
      </c>
      <c r="E23" t="s">
        <v>847</v>
      </c>
      <c r="F23">
        <v>3</v>
      </c>
      <c r="G23" s="14">
        <v>40.42</v>
      </c>
      <c r="H23" s="3">
        <v>0.03</v>
      </c>
      <c r="I23" s="14">
        <v>117.62</v>
      </c>
      <c r="J23" s="14">
        <v>24.7</v>
      </c>
      <c r="K23" s="14">
        <v>142.32</v>
      </c>
      <c r="L23" s="14">
        <v>21</v>
      </c>
      <c r="M23" s="14">
        <v>54.62</v>
      </c>
      <c r="N23" t="s">
        <v>1486</v>
      </c>
      <c r="O23" t="s">
        <v>1471</v>
      </c>
    </row>
    <row r="24" spans="1:15" x14ac:dyDescent="0.35">
      <c r="A24" t="s">
        <v>1496</v>
      </c>
      <c r="B24" t="s">
        <v>971</v>
      </c>
      <c r="C24">
        <v>1</v>
      </c>
      <c r="D24" t="s">
        <v>912</v>
      </c>
      <c r="E24" t="s">
        <v>913</v>
      </c>
      <c r="F24">
        <v>3</v>
      </c>
      <c r="G24" s="14">
        <v>329.54</v>
      </c>
      <c r="H24" s="3">
        <v>0.05</v>
      </c>
      <c r="I24" s="14">
        <v>939.19</v>
      </c>
      <c r="J24" s="14">
        <v>197.23</v>
      </c>
      <c r="K24" s="14">
        <v>1136.42</v>
      </c>
      <c r="L24" s="14">
        <v>225</v>
      </c>
      <c r="M24" s="14">
        <v>264.19</v>
      </c>
      <c r="N24" t="s">
        <v>1486</v>
      </c>
      <c r="O24" t="s">
        <v>1471</v>
      </c>
    </row>
    <row r="25" spans="1:15" x14ac:dyDescent="0.35">
      <c r="A25" t="s">
        <v>1497</v>
      </c>
      <c r="B25" t="s">
        <v>971</v>
      </c>
      <c r="C25">
        <v>2</v>
      </c>
      <c r="D25" t="s">
        <v>833</v>
      </c>
      <c r="E25" t="s">
        <v>834</v>
      </c>
      <c r="F25">
        <v>1</v>
      </c>
      <c r="G25" s="14">
        <v>141.54</v>
      </c>
      <c r="H25" s="3">
        <v>0</v>
      </c>
      <c r="I25" s="14">
        <v>141.54</v>
      </c>
      <c r="J25" s="14">
        <v>29.72</v>
      </c>
      <c r="K25" s="14">
        <v>171.26</v>
      </c>
      <c r="L25" s="14">
        <v>92</v>
      </c>
      <c r="M25" s="14">
        <v>49.54</v>
      </c>
      <c r="N25" t="s">
        <v>1475</v>
      </c>
      <c r="O25" t="s">
        <v>1473</v>
      </c>
    </row>
    <row r="26" spans="1:15" x14ac:dyDescent="0.35">
      <c r="A26" t="s">
        <v>1498</v>
      </c>
      <c r="B26" t="s">
        <v>971</v>
      </c>
      <c r="C26">
        <v>3</v>
      </c>
      <c r="D26" t="s">
        <v>916</v>
      </c>
      <c r="E26" t="s">
        <v>917</v>
      </c>
      <c r="F26">
        <v>1</v>
      </c>
      <c r="G26" s="14">
        <v>430.17</v>
      </c>
      <c r="H26" s="3">
        <v>0.1</v>
      </c>
      <c r="I26" s="14">
        <v>387.15</v>
      </c>
      <c r="J26" s="14">
        <v>81.3</v>
      </c>
      <c r="K26" s="14">
        <v>468.45</v>
      </c>
      <c r="L26" s="14">
        <v>245</v>
      </c>
      <c r="M26" s="14">
        <v>142.15</v>
      </c>
      <c r="N26" t="s">
        <v>1475</v>
      </c>
      <c r="O26" t="s">
        <v>1471</v>
      </c>
    </row>
    <row r="27" spans="1:15" x14ac:dyDescent="0.35">
      <c r="A27" t="s">
        <v>1499</v>
      </c>
      <c r="B27" t="s">
        <v>971</v>
      </c>
      <c r="C27">
        <v>4</v>
      </c>
      <c r="D27" t="s">
        <v>822</v>
      </c>
      <c r="E27" t="s">
        <v>823</v>
      </c>
      <c r="F27">
        <v>4</v>
      </c>
      <c r="G27" s="14">
        <v>29.02</v>
      </c>
      <c r="H27" s="3">
        <v>0.03</v>
      </c>
      <c r="I27" s="14">
        <v>112.6</v>
      </c>
      <c r="J27" s="14">
        <v>23.65</v>
      </c>
      <c r="K27" s="14">
        <v>136.25</v>
      </c>
      <c r="L27" s="14">
        <v>18</v>
      </c>
      <c r="M27" s="14">
        <v>40.6</v>
      </c>
      <c r="N27" t="s">
        <v>1470</v>
      </c>
      <c r="O27" t="s">
        <v>1471</v>
      </c>
    </row>
    <row r="28" spans="1:15" x14ac:dyDescent="0.35">
      <c r="A28" t="s">
        <v>1500</v>
      </c>
      <c r="B28" t="s">
        <v>971</v>
      </c>
      <c r="C28">
        <v>5</v>
      </c>
      <c r="D28" t="s">
        <v>885</v>
      </c>
      <c r="E28" t="s">
        <v>886</v>
      </c>
      <c r="F28">
        <v>3</v>
      </c>
      <c r="G28" s="14">
        <v>52.09</v>
      </c>
      <c r="H28" s="3">
        <v>0</v>
      </c>
      <c r="I28" s="14">
        <v>156.27000000000001</v>
      </c>
      <c r="J28" s="14">
        <v>32.82</v>
      </c>
      <c r="K28" s="14">
        <v>189.09</v>
      </c>
      <c r="L28" s="14">
        <v>28</v>
      </c>
      <c r="M28" s="14">
        <v>72.27</v>
      </c>
      <c r="N28" t="s">
        <v>1475</v>
      </c>
      <c r="O28" t="s">
        <v>1471</v>
      </c>
    </row>
    <row r="29" spans="1:15" x14ac:dyDescent="0.35">
      <c r="A29" t="s">
        <v>1501</v>
      </c>
      <c r="B29" t="s">
        <v>973</v>
      </c>
      <c r="C29">
        <v>1</v>
      </c>
      <c r="D29" t="s">
        <v>868</v>
      </c>
      <c r="E29" t="s">
        <v>869</v>
      </c>
      <c r="F29">
        <v>8</v>
      </c>
      <c r="G29" s="14">
        <v>194.17</v>
      </c>
      <c r="H29" s="3">
        <v>0</v>
      </c>
      <c r="I29" s="14">
        <v>1553.36</v>
      </c>
      <c r="J29" s="14">
        <v>326.20999999999998</v>
      </c>
      <c r="K29" s="14">
        <v>1879.57</v>
      </c>
      <c r="L29" s="14">
        <v>110</v>
      </c>
      <c r="M29" s="14">
        <v>673.36</v>
      </c>
      <c r="N29" t="s">
        <v>1486</v>
      </c>
      <c r="O29" t="s">
        <v>1471</v>
      </c>
    </row>
    <row r="30" spans="1:15" x14ac:dyDescent="0.35">
      <c r="A30" t="s">
        <v>1502</v>
      </c>
      <c r="B30" t="s">
        <v>973</v>
      </c>
      <c r="C30">
        <v>2</v>
      </c>
      <c r="D30" t="s">
        <v>833</v>
      </c>
      <c r="E30" t="s">
        <v>834</v>
      </c>
      <c r="F30">
        <v>2</v>
      </c>
      <c r="G30" s="14">
        <v>137.52000000000001</v>
      </c>
      <c r="H30" s="3">
        <v>0.05</v>
      </c>
      <c r="I30" s="14">
        <v>261.29000000000002</v>
      </c>
      <c r="J30" s="14">
        <v>54.87</v>
      </c>
      <c r="K30" s="14">
        <v>316.16000000000003</v>
      </c>
      <c r="L30" s="14">
        <v>92</v>
      </c>
      <c r="M30" s="14">
        <v>77.290000000000006</v>
      </c>
      <c r="N30" t="s">
        <v>1475</v>
      </c>
      <c r="O30" t="s">
        <v>1471</v>
      </c>
    </row>
    <row r="31" spans="1:15" x14ac:dyDescent="0.35">
      <c r="A31" t="s">
        <v>1503</v>
      </c>
      <c r="B31" t="s">
        <v>975</v>
      </c>
      <c r="C31">
        <v>1</v>
      </c>
      <c r="D31" t="s">
        <v>828</v>
      </c>
      <c r="E31" t="s">
        <v>829</v>
      </c>
      <c r="F31">
        <v>3</v>
      </c>
      <c r="G31" s="14">
        <v>18.100000000000001</v>
      </c>
      <c r="H31" s="3">
        <v>0.05</v>
      </c>
      <c r="I31" s="14">
        <v>51.59</v>
      </c>
      <c r="J31" s="14">
        <v>10.83</v>
      </c>
      <c r="K31" s="14">
        <v>62.42</v>
      </c>
      <c r="L31" s="14">
        <v>9</v>
      </c>
      <c r="M31" s="14">
        <v>24.59</v>
      </c>
      <c r="N31" t="s">
        <v>1475</v>
      </c>
      <c r="O31" t="s">
        <v>1471</v>
      </c>
    </row>
    <row r="32" spans="1:15" x14ac:dyDescent="0.35">
      <c r="A32" t="s">
        <v>1504</v>
      </c>
      <c r="B32" t="s">
        <v>975</v>
      </c>
      <c r="C32">
        <v>2</v>
      </c>
      <c r="D32" t="s">
        <v>908</v>
      </c>
      <c r="E32" t="s">
        <v>909</v>
      </c>
      <c r="F32">
        <v>2</v>
      </c>
      <c r="G32" s="14">
        <v>16.86</v>
      </c>
      <c r="H32" s="3">
        <v>0.1</v>
      </c>
      <c r="I32" s="14">
        <v>30.35</v>
      </c>
      <c r="J32" s="14">
        <v>6.37</v>
      </c>
      <c r="K32" s="14">
        <v>36.72</v>
      </c>
      <c r="L32" s="14">
        <v>7</v>
      </c>
      <c r="M32" s="14">
        <v>16.350000000000001</v>
      </c>
      <c r="N32" t="s">
        <v>1486</v>
      </c>
      <c r="O32" t="s">
        <v>1471</v>
      </c>
    </row>
    <row r="33" spans="1:15" x14ac:dyDescent="0.35">
      <c r="A33" t="s">
        <v>1505</v>
      </c>
      <c r="B33" t="s">
        <v>975</v>
      </c>
      <c r="C33">
        <v>3</v>
      </c>
      <c r="D33" t="s">
        <v>808</v>
      </c>
      <c r="E33" t="s">
        <v>809</v>
      </c>
      <c r="F33">
        <v>7</v>
      </c>
      <c r="G33" s="14">
        <v>708.76</v>
      </c>
      <c r="H33" s="3">
        <v>0</v>
      </c>
      <c r="I33" s="14">
        <v>4961.32</v>
      </c>
      <c r="J33" s="14">
        <v>1041.8800000000001</v>
      </c>
      <c r="K33" s="14">
        <v>6003.2</v>
      </c>
      <c r="L33" s="14">
        <v>510</v>
      </c>
      <c r="M33" s="14">
        <v>1391.32</v>
      </c>
      <c r="N33" t="s">
        <v>1486</v>
      </c>
      <c r="O33" t="s">
        <v>1471</v>
      </c>
    </row>
    <row r="34" spans="1:15" x14ac:dyDescent="0.35">
      <c r="A34" t="s">
        <v>1506</v>
      </c>
      <c r="B34" t="s">
        <v>975</v>
      </c>
      <c r="C34">
        <v>4</v>
      </c>
      <c r="D34" t="s">
        <v>885</v>
      </c>
      <c r="E34" t="s">
        <v>886</v>
      </c>
      <c r="F34">
        <v>4</v>
      </c>
      <c r="G34" s="14">
        <v>53.36</v>
      </c>
      <c r="H34" s="3">
        <v>0.03</v>
      </c>
      <c r="I34" s="14">
        <v>207.04</v>
      </c>
      <c r="J34" s="14">
        <v>43.48</v>
      </c>
      <c r="K34" s="14">
        <v>250.52</v>
      </c>
      <c r="L34" s="14">
        <v>28</v>
      </c>
      <c r="M34" s="14">
        <v>95.04</v>
      </c>
      <c r="N34" t="s">
        <v>1470</v>
      </c>
      <c r="O34" t="s">
        <v>1471</v>
      </c>
    </row>
    <row r="35" spans="1:15" x14ac:dyDescent="0.35">
      <c r="A35" t="s">
        <v>1507</v>
      </c>
      <c r="B35" t="s">
        <v>975</v>
      </c>
      <c r="C35">
        <v>5</v>
      </c>
      <c r="D35" t="s">
        <v>912</v>
      </c>
      <c r="E35" t="s">
        <v>913</v>
      </c>
      <c r="F35">
        <v>2</v>
      </c>
      <c r="G35" s="14">
        <v>347.81</v>
      </c>
      <c r="H35" s="3">
        <v>0</v>
      </c>
      <c r="I35" s="14">
        <v>695.62</v>
      </c>
      <c r="J35" s="14">
        <v>146.08000000000001</v>
      </c>
      <c r="K35" s="14">
        <v>841.7</v>
      </c>
      <c r="L35" s="14">
        <v>225</v>
      </c>
      <c r="M35" s="14">
        <v>245.62</v>
      </c>
      <c r="N35" t="s">
        <v>1470</v>
      </c>
      <c r="O35" t="s">
        <v>1471</v>
      </c>
    </row>
    <row r="36" spans="1:15" x14ac:dyDescent="0.35">
      <c r="A36" t="s">
        <v>1508</v>
      </c>
      <c r="B36" t="s">
        <v>977</v>
      </c>
      <c r="C36">
        <v>1</v>
      </c>
      <c r="D36" t="s">
        <v>916</v>
      </c>
      <c r="E36" t="s">
        <v>917</v>
      </c>
      <c r="F36">
        <v>7</v>
      </c>
      <c r="G36" s="14">
        <v>385.6</v>
      </c>
      <c r="H36" s="3">
        <v>0</v>
      </c>
      <c r="I36" s="14">
        <v>2699.2</v>
      </c>
      <c r="J36" s="14">
        <v>566.83000000000004</v>
      </c>
      <c r="K36" s="14">
        <v>3266.03</v>
      </c>
      <c r="L36" s="14">
        <v>245</v>
      </c>
      <c r="M36" s="14">
        <v>984.2</v>
      </c>
      <c r="N36" t="s">
        <v>1475</v>
      </c>
      <c r="O36" t="s">
        <v>1471</v>
      </c>
    </row>
    <row r="37" spans="1:15" x14ac:dyDescent="0.35">
      <c r="A37" t="s">
        <v>1509</v>
      </c>
      <c r="B37" t="s">
        <v>977</v>
      </c>
      <c r="C37">
        <v>2</v>
      </c>
      <c r="D37" t="s">
        <v>808</v>
      </c>
      <c r="E37" t="s">
        <v>809</v>
      </c>
      <c r="F37">
        <v>2</v>
      </c>
      <c r="G37" s="14">
        <v>708.48</v>
      </c>
      <c r="H37" s="3">
        <v>0.03</v>
      </c>
      <c r="I37" s="14">
        <v>1374.45</v>
      </c>
      <c r="J37" s="14">
        <v>288.63</v>
      </c>
      <c r="K37" s="14">
        <v>1663.08</v>
      </c>
      <c r="L37" s="14">
        <v>510</v>
      </c>
      <c r="M37" s="14">
        <v>354.45</v>
      </c>
      <c r="N37" t="s">
        <v>1475</v>
      </c>
      <c r="O37" t="s">
        <v>1471</v>
      </c>
    </row>
    <row r="38" spans="1:15" x14ac:dyDescent="0.35">
      <c r="A38" t="s">
        <v>1510</v>
      </c>
      <c r="B38" t="s">
        <v>977</v>
      </c>
      <c r="C38">
        <v>3</v>
      </c>
      <c r="D38" t="s">
        <v>868</v>
      </c>
      <c r="E38" t="s">
        <v>869</v>
      </c>
      <c r="F38">
        <v>7</v>
      </c>
      <c r="G38" s="14">
        <v>186.2</v>
      </c>
      <c r="H38" s="3">
        <v>0</v>
      </c>
      <c r="I38" s="14">
        <v>1303.4000000000001</v>
      </c>
      <c r="J38" s="14">
        <v>273.70999999999998</v>
      </c>
      <c r="K38" s="14">
        <v>1577.11</v>
      </c>
      <c r="L38" s="14">
        <v>110</v>
      </c>
      <c r="M38" s="14">
        <v>533.4</v>
      </c>
      <c r="N38" t="s">
        <v>1470</v>
      </c>
      <c r="O38" t="s">
        <v>1471</v>
      </c>
    </row>
    <row r="39" spans="1:15" x14ac:dyDescent="0.35">
      <c r="A39" t="s">
        <v>1511</v>
      </c>
      <c r="B39" t="s">
        <v>979</v>
      </c>
      <c r="C39">
        <v>1</v>
      </c>
      <c r="D39" t="s">
        <v>908</v>
      </c>
      <c r="E39" t="s">
        <v>909</v>
      </c>
      <c r="F39">
        <v>7</v>
      </c>
      <c r="G39" s="14">
        <v>18.39</v>
      </c>
      <c r="H39" s="3">
        <v>0.05</v>
      </c>
      <c r="I39" s="14">
        <v>122.29</v>
      </c>
      <c r="J39" s="14">
        <v>25.68</v>
      </c>
      <c r="K39" s="14">
        <v>147.97</v>
      </c>
      <c r="L39" s="14">
        <v>7</v>
      </c>
      <c r="M39" s="14">
        <v>73.290000000000006</v>
      </c>
      <c r="N39" t="s">
        <v>1470</v>
      </c>
      <c r="O39" t="s">
        <v>1473</v>
      </c>
    </row>
    <row r="40" spans="1:15" x14ac:dyDescent="0.35">
      <c r="A40" t="s">
        <v>1512</v>
      </c>
      <c r="B40" t="s">
        <v>979</v>
      </c>
      <c r="C40">
        <v>2</v>
      </c>
      <c r="D40" t="s">
        <v>878</v>
      </c>
      <c r="E40" t="s">
        <v>879</v>
      </c>
      <c r="F40">
        <v>4</v>
      </c>
      <c r="G40" s="14">
        <v>347.04</v>
      </c>
      <c r="H40" s="3">
        <v>0.05</v>
      </c>
      <c r="I40" s="14">
        <v>1318.75</v>
      </c>
      <c r="J40" s="14">
        <v>276.94</v>
      </c>
      <c r="K40" s="14">
        <v>1595.69</v>
      </c>
      <c r="L40" s="14">
        <v>210</v>
      </c>
      <c r="M40" s="14">
        <v>478.75</v>
      </c>
      <c r="N40" t="s">
        <v>1470</v>
      </c>
      <c r="O40" t="s">
        <v>1471</v>
      </c>
    </row>
    <row r="41" spans="1:15" x14ac:dyDescent="0.35">
      <c r="A41" t="s">
        <v>1513</v>
      </c>
      <c r="B41" t="s">
        <v>979</v>
      </c>
      <c r="C41">
        <v>3</v>
      </c>
      <c r="D41" t="s">
        <v>897</v>
      </c>
      <c r="E41" t="s">
        <v>898</v>
      </c>
      <c r="F41">
        <v>5</v>
      </c>
      <c r="G41" s="14">
        <v>48.31</v>
      </c>
      <c r="H41" s="3">
        <v>0.05</v>
      </c>
      <c r="I41" s="14">
        <v>229.47</v>
      </c>
      <c r="J41" s="14">
        <v>48.19</v>
      </c>
      <c r="K41" s="14">
        <v>277.66000000000003</v>
      </c>
      <c r="L41" s="14">
        <v>24</v>
      </c>
      <c r="M41" s="14">
        <v>109.47</v>
      </c>
      <c r="N41" t="s">
        <v>1470</v>
      </c>
      <c r="O41" t="s">
        <v>1471</v>
      </c>
    </row>
    <row r="42" spans="1:15" x14ac:dyDescent="0.35">
      <c r="A42" t="s">
        <v>1514</v>
      </c>
      <c r="B42" t="s">
        <v>981</v>
      </c>
      <c r="C42">
        <v>1</v>
      </c>
      <c r="D42" t="s">
        <v>828</v>
      </c>
      <c r="E42" t="s">
        <v>829</v>
      </c>
      <c r="F42">
        <v>4</v>
      </c>
      <c r="G42" s="14">
        <v>18.010000000000002</v>
      </c>
      <c r="H42" s="3">
        <v>0.1</v>
      </c>
      <c r="I42" s="14">
        <v>64.84</v>
      </c>
      <c r="J42" s="14">
        <v>13.62</v>
      </c>
      <c r="K42" s="14">
        <v>78.459999999999994</v>
      </c>
      <c r="L42" s="14">
        <v>9</v>
      </c>
      <c r="M42" s="14">
        <v>28.84</v>
      </c>
      <c r="N42" t="s">
        <v>1486</v>
      </c>
      <c r="O42" t="s">
        <v>1471</v>
      </c>
    </row>
    <row r="43" spans="1:15" x14ac:dyDescent="0.35">
      <c r="A43" t="s">
        <v>1515</v>
      </c>
      <c r="B43" t="s">
        <v>981</v>
      </c>
      <c r="C43">
        <v>2</v>
      </c>
      <c r="D43" t="s">
        <v>902</v>
      </c>
      <c r="E43" t="s">
        <v>903</v>
      </c>
      <c r="F43">
        <v>7</v>
      </c>
      <c r="G43" s="14">
        <v>12.74</v>
      </c>
      <c r="H43" s="3">
        <v>0.05</v>
      </c>
      <c r="I43" s="14">
        <v>84.72</v>
      </c>
      <c r="J43" s="14">
        <v>17.79</v>
      </c>
      <c r="K43" s="14">
        <v>102.51</v>
      </c>
      <c r="L43" s="14">
        <v>4</v>
      </c>
      <c r="M43" s="14">
        <v>56.72</v>
      </c>
      <c r="N43" t="s">
        <v>1475</v>
      </c>
      <c r="O43" t="s">
        <v>1471</v>
      </c>
    </row>
    <row r="44" spans="1:15" x14ac:dyDescent="0.35">
      <c r="A44" t="s">
        <v>1516</v>
      </c>
      <c r="B44" t="s">
        <v>984</v>
      </c>
      <c r="C44">
        <v>1</v>
      </c>
      <c r="D44" t="s">
        <v>878</v>
      </c>
      <c r="E44" t="s">
        <v>879</v>
      </c>
      <c r="F44">
        <v>1</v>
      </c>
      <c r="G44" s="14">
        <v>371.61</v>
      </c>
      <c r="H44" s="3">
        <v>0</v>
      </c>
      <c r="I44" s="14">
        <v>371.61</v>
      </c>
      <c r="J44" s="14">
        <v>78.040000000000006</v>
      </c>
      <c r="K44" s="14">
        <v>449.65</v>
      </c>
      <c r="L44" s="14">
        <v>210</v>
      </c>
      <c r="M44" s="14">
        <v>161.61000000000001</v>
      </c>
      <c r="N44" t="s">
        <v>1470</v>
      </c>
      <c r="O44" t="s">
        <v>1473</v>
      </c>
    </row>
    <row r="45" spans="1:15" x14ac:dyDescent="0.35">
      <c r="A45" t="s">
        <v>1517</v>
      </c>
      <c r="B45" t="s">
        <v>984</v>
      </c>
      <c r="C45">
        <v>2</v>
      </c>
      <c r="D45" t="s">
        <v>885</v>
      </c>
      <c r="E45" t="s">
        <v>886</v>
      </c>
      <c r="F45">
        <v>2</v>
      </c>
      <c r="G45" s="14">
        <v>45.65</v>
      </c>
      <c r="H45" s="3">
        <v>0</v>
      </c>
      <c r="I45" s="14">
        <v>91.3</v>
      </c>
      <c r="J45" s="14">
        <v>19.170000000000002</v>
      </c>
      <c r="K45" s="14">
        <v>110.47</v>
      </c>
      <c r="L45" s="14">
        <v>28</v>
      </c>
      <c r="M45" s="14">
        <v>35.299999999999997</v>
      </c>
      <c r="N45" t="s">
        <v>1470</v>
      </c>
      <c r="O45" t="s">
        <v>1471</v>
      </c>
    </row>
    <row r="46" spans="1:15" x14ac:dyDescent="0.35">
      <c r="A46" t="s">
        <v>1518</v>
      </c>
      <c r="B46" t="s">
        <v>986</v>
      </c>
      <c r="C46">
        <v>1</v>
      </c>
      <c r="D46" t="s">
        <v>878</v>
      </c>
      <c r="E46" t="s">
        <v>879</v>
      </c>
      <c r="F46">
        <v>5</v>
      </c>
      <c r="G46" s="14">
        <v>365.78</v>
      </c>
      <c r="H46" s="3">
        <v>0.05</v>
      </c>
      <c r="I46" s="14">
        <v>1737.45</v>
      </c>
      <c r="J46" s="14">
        <v>364.86</v>
      </c>
      <c r="K46" s="14">
        <v>2102.31</v>
      </c>
      <c r="L46" s="14">
        <v>210</v>
      </c>
      <c r="M46" s="14">
        <v>687.45</v>
      </c>
      <c r="N46" t="s">
        <v>1486</v>
      </c>
      <c r="O46" t="s">
        <v>1473</v>
      </c>
    </row>
    <row r="47" spans="1:15" x14ac:dyDescent="0.35">
      <c r="A47" t="s">
        <v>1519</v>
      </c>
      <c r="B47" t="s">
        <v>986</v>
      </c>
      <c r="C47">
        <v>2</v>
      </c>
      <c r="D47" t="s">
        <v>839</v>
      </c>
      <c r="E47" t="s">
        <v>840</v>
      </c>
      <c r="F47">
        <v>8</v>
      </c>
      <c r="G47" s="14">
        <v>58.94</v>
      </c>
      <c r="H47" s="3">
        <v>0</v>
      </c>
      <c r="I47" s="14">
        <v>471.52</v>
      </c>
      <c r="J47" s="14">
        <v>99.02</v>
      </c>
      <c r="K47" s="14">
        <v>570.54</v>
      </c>
      <c r="L47" s="14">
        <v>35</v>
      </c>
      <c r="M47" s="14">
        <v>191.52</v>
      </c>
      <c r="N47" t="s">
        <v>1475</v>
      </c>
      <c r="O47" t="s">
        <v>1473</v>
      </c>
    </row>
    <row r="48" spans="1:15" x14ac:dyDescent="0.35">
      <c r="A48" t="s">
        <v>1520</v>
      </c>
      <c r="B48" t="s">
        <v>986</v>
      </c>
      <c r="C48">
        <v>3</v>
      </c>
      <c r="D48" t="s">
        <v>902</v>
      </c>
      <c r="E48" t="s">
        <v>903</v>
      </c>
      <c r="F48">
        <v>5</v>
      </c>
      <c r="G48" s="14">
        <v>11.46</v>
      </c>
      <c r="H48" s="3">
        <v>0.05</v>
      </c>
      <c r="I48" s="14">
        <v>54.44</v>
      </c>
      <c r="J48" s="14">
        <v>11.43</v>
      </c>
      <c r="K48" s="14">
        <v>65.87</v>
      </c>
      <c r="L48" s="14">
        <v>4</v>
      </c>
      <c r="M48" s="14">
        <v>34.44</v>
      </c>
      <c r="N48" t="s">
        <v>1475</v>
      </c>
      <c r="O48" t="s">
        <v>1471</v>
      </c>
    </row>
    <row r="49" spans="1:15" x14ac:dyDescent="0.35">
      <c r="A49" t="s">
        <v>1521</v>
      </c>
      <c r="B49" t="s">
        <v>986</v>
      </c>
      <c r="C49">
        <v>4</v>
      </c>
      <c r="D49" t="s">
        <v>851</v>
      </c>
      <c r="E49" t="s">
        <v>852</v>
      </c>
      <c r="F49">
        <v>3</v>
      </c>
      <c r="G49" s="14">
        <v>238.46</v>
      </c>
      <c r="H49" s="3">
        <v>0</v>
      </c>
      <c r="I49" s="14">
        <v>715.38</v>
      </c>
      <c r="J49" s="14">
        <v>150.22999999999999</v>
      </c>
      <c r="K49" s="14">
        <v>865.61</v>
      </c>
      <c r="L49" s="14">
        <v>145</v>
      </c>
      <c r="M49" s="14">
        <v>280.38</v>
      </c>
      <c r="N49" t="s">
        <v>1486</v>
      </c>
      <c r="O49" t="s">
        <v>1471</v>
      </c>
    </row>
    <row r="50" spans="1:15" x14ac:dyDescent="0.35">
      <c r="A50" t="s">
        <v>1522</v>
      </c>
      <c r="B50" t="s">
        <v>988</v>
      </c>
      <c r="C50">
        <v>1</v>
      </c>
      <c r="D50" t="s">
        <v>857</v>
      </c>
      <c r="E50" t="s">
        <v>858</v>
      </c>
      <c r="F50">
        <v>7</v>
      </c>
      <c r="G50" s="14">
        <v>77.7</v>
      </c>
      <c r="H50" s="3">
        <v>0.03</v>
      </c>
      <c r="I50" s="14">
        <v>527.58000000000004</v>
      </c>
      <c r="J50" s="14">
        <v>110.79</v>
      </c>
      <c r="K50" s="14">
        <v>638.37</v>
      </c>
      <c r="L50" s="14">
        <v>46</v>
      </c>
      <c r="M50" s="14">
        <v>205.58</v>
      </c>
      <c r="N50" t="s">
        <v>1470</v>
      </c>
      <c r="O50" t="s">
        <v>1471</v>
      </c>
    </row>
    <row r="51" spans="1:15" x14ac:dyDescent="0.35">
      <c r="A51" t="s">
        <v>1523</v>
      </c>
      <c r="B51" t="s">
        <v>990</v>
      </c>
      <c r="C51">
        <v>1</v>
      </c>
      <c r="D51" t="s">
        <v>822</v>
      </c>
      <c r="E51" t="s">
        <v>823</v>
      </c>
      <c r="F51">
        <v>2</v>
      </c>
      <c r="G51" s="14">
        <v>29.55</v>
      </c>
      <c r="H51" s="3">
        <v>0.1</v>
      </c>
      <c r="I51" s="14">
        <v>53.19</v>
      </c>
      <c r="J51" s="14">
        <v>11.17</v>
      </c>
      <c r="K51" s="14">
        <v>64.36</v>
      </c>
      <c r="L51" s="14">
        <v>18</v>
      </c>
      <c r="M51" s="14">
        <v>17.190000000000001</v>
      </c>
      <c r="N51" t="s">
        <v>1475</v>
      </c>
      <c r="O51" t="s">
        <v>1471</v>
      </c>
    </row>
    <row r="52" spans="1:15" x14ac:dyDescent="0.35">
      <c r="A52" t="s">
        <v>1524</v>
      </c>
      <c r="B52" t="s">
        <v>992</v>
      </c>
      <c r="C52">
        <v>1</v>
      </c>
      <c r="D52" t="s">
        <v>857</v>
      </c>
      <c r="E52" t="s">
        <v>858</v>
      </c>
      <c r="F52">
        <v>4</v>
      </c>
      <c r="G52" s="14">
        <v>81.3</v>
      </c>
      <c r="H52" s="3">
        <v>0</v>
      </c>
      <c r="I52" s="14">
        <v>325.2</v>
      </c>
      <c r="J52" s="14">
        <v>68.290000000000006</v>
      </c>
      <c r="K52" s="14">
        <v>393.49</v>
      </c>
      <c r="L52" s="14">
        <v>46</v>
      </c>
      <c r="M52" s="14">
        <v>141.19999999999999</v>
      </c>
      <c r="N52" t="s">
        <v>1470</v>
      </c>
      <c r="O52" t="s">
        <v>1473</v>
      </c>
    </row>
    <row r="53" spans="1:15" x14ac:dyDescent="0.35">
      <c r="A53" t="s">
        <v>1525</v>
      </c>
      <c r="B53" t="s">
        <v>992</v>
      </c>
      <c r="C53">
        <v>2</v>
      </c>
      <c r="D53" t="s">
        <v>912</v>
      </c>
      <c r="E53" t="s">
        <v>913</v>
      </c>
      <c r="F53">
        <v>1</v>
      </c>
      <c r="G53" s="14">
        <v>337.48</v>
      </c>
      <c r="H53" s="3">
        <v>0.03</v>
      </c>
      <c r="I53" s="14">
        <v>327.36</v>
      </c>
      <c r="J53" s="14">
        <v>68.75</v>
      </c>
      <c r="K53" s="14">
        <v>396.11</v>
      </c>
      <c r="L53" s="14">
        <v>225</v>
      </c>
      <c r="M53" s="14">
        <v>102.36</v>
      </c>
      <c r="N53" t="s">
        <v>1475</v>
      </c>
      <c r="O53" t="s">
        <v>1471</v>
      </c>
    </row>
    <row r="54" spans="1:15" x14ac:dyDescent="0.35">
      <c r="A54" t="s">
        <v>1526</v>
      </c>
      <c r="B54" t="s">
        <v>992</v>
      </c>
      <c r="C54">
        <v>3</v>
      </c>
      <c r="D54" t="s">
        <v>822</v>
      </c>
      <c r="E54" t="s">
        <v>823</v>
      </c>
      <c r="F54">
        <v>5</v>
      </c>
      <c r="G54" s="14">
        <v>28.45</v>
      </c>
      <c r="H54" s="3">
        <v>0</v>
      </c>
      <c r="I54" s="14">
        <v>142.25</v>
      </c>
      <c r="J54" s="14">
        <v>29.87</v>
      </c>
      <c r="K54" s="14">
        <v>172.12</v>
      </c>
      <c r="L54" s="14">
        <v>18</v>
      </c>
      <c r="M54" s="14">
        <v>52.25</v>
      </c>
      <c r="N54" t="s">
        <v>1475</v>
      </c>
      <c r="O54" t="s">
        <v>1473</v>
      </c>
    </row>
    <row r="55" spans="1:15" x14ac:dyDescent="0.35">
      <c r="A55" t="s">
        <v>1527</v>
      </c>
      <c r="B55" t="s">
        <v>995</v>
      </c>
      <c r="C55">
        <v>1</v>
      </c>
      <c r="D55" t="s">
        <v>857</v>
      </c>
      <c r="E55" t="s">
        <v>858</v>
      </c>
      <c r="F55">
        <v>8</v>
      </c>
      <c r="G55" s="14">
        <v>86.42</v>
      </c>
      <c r="H55" s="3">
        <v>0.05</v>
      </c>
      <c r="I55" s="14">
        <v>656.79</v>
      </c>
      <c r="J55" s="14">
        <v>137.93</v>
      </c>
      <c r="K55" s="14">
        <v>794.72</v>
      </c>
      <c r="L55" s="14">
        <v>46</v>
      </c>
      <c r="M55" s="14">
        <v>288.79000000000002</v>
      </c>
      <c r="N55" t="s">
        <v>1470</v>
      </c>
      <c r="O55" t="s">
        <v>1471</v>
      </c>
    </row>
    <row r="56" spans="1:15" x14ac:dyDescent="0.35">
      <c r="A56" t="s">
        <v>1528</v>
      </c>
      <c r="B56" t="s">
        <v>995</v>
      </c>
      <c r="C56">
        <v>2</v>
      </c>
      <c r="D56" t="s">
        <v>868</v>
      </c>
      <c r="E56" t="s">
        <v>869</v>
      </c>
      <c r="F56">
        <v>8</v>
      </c>
      <c r="G56" s="14">
        <v>197.07</v>
      </c>
      <c r="H56" s="3">
        <v>0.05</v>
      </c>
      <c r="I56" s="14">
        <v>1497.73</v>
      </c>
      <c r="J56" s="14">
        <v>314.52</v>
      </c>
      <c r="K56" s="14">
        <v>1812.25</v>
      </c>
      <c r="L56" s="14">
        <v>110</v>
      </c>
      <c r="M56" s="14">
        <v>617.73</v>
      </c>
      <c r="N56" t="s">
        <v>1486</v>
      </c>
      <c r="O56" t="s">
        <v>1471</v>
      </c>
    </row>
    <row r="57" spans="1:15" x14ac:dyDescent="0.35">
      <c r="A57" t="s">
        <v>1529</v>
      </c>
      <c r="B57" t="s">
        <v>995</v>
      </c>
      <c r="C57">
        <v>3</v>
      </c>
      <c r="D57" t="s">
        <v>822</v>
      </c>
      <c r="E57" t="s">
        <v>823</v>
      </c>
      <c r="F57">
        <v>7</v>
      </c>
      <c r="G57" s="14">
        <v>29.99</v>
      </c>
      <c r="H57" s="3">
        <v>0</v>
      </c>
      <c r="I57" s="14">
        <v>209.93</v>
      </c>
      <c r="J57" s="14">
        <v>44.09</v>
      </c>
      <c r="K57" s="14">
        <v>254.02</v>
      </c>
      <c r="L57" s="14">
        <v>18</v>
      </c>
      <c r="M57" s="14">
        <v>83.93</v>
      </c>
      <c r="N57" t="s">
        <v>1475</v>
      </c>
      <c r="O57" t="s">
        <v>1471</v>
      </c>
    </row>
    <row r="58" spans="1:15" x14ac:dyDescent="0.35">
      <c r="A58" t="s">
        <v>1530</v>
      </c>
      <c r="B58" t="s">
        <v>995</v>
      </c>
      <c r="C58">
        <v>4</v>
      </c>
      <c r="D58" t="s">
        <v>885</v>
      </c>
      <c r="E58" t="s">
        <v>886</v>
      </c>
      <c r="F58">
        <v>6</v>
      </c>
      <c r="G58" s="14">
        <v>49.64</v>
      </c>
      <c r="H58" s="3">
        <v>0</v>
      </c>
      <c r="I58" s="14">
        <v>297.83999999999997</v>
      </c>
      <c r="J58" s="14">
        <v>62.55</v>
      </c>
      <c r="K58" s="14">
        <v>360.39</v>
      </c>
      <c r="L58" s="14">
        <v>28</v>
      </c>
      <c r="M58" s="14">
        <v>129.84</v>
      </c>
      <c r="N58" t="s">
        <v>1475</v>
      </c>
      <c r="O58" t="s">
        <v>1471</v>
      </c>
    </row>
    <row r="59" spans="1:15" x14ac:dyDescent="0.35">
      <c r="A59" t="s">
        <v>1531</v>
      </c>
      <c r="B59" t="s">
        <v>995</v>
      </c>
      <c r="C59">
        <v>5</v>
      </c>
      <c r="D59" t="s">
        <v>851</v>
      </c>
      <c r="E59" t="s">
        <v>852</v>
      </c>
      <c r="F59">
        <v>5</v>
      </c>
      <c r="G59" s="14">
        <v>214.51</v>
      </c>
      <c r="H59" s="3">
        <v>0.1</v>
      </c>
      <c r="I59" s="14">
        <v>965.29</v>
      </c>
      <c r="J59" s="14">
        <v>202.71</v>
      </c>
      <c r="K59" s="14">
        <v>1168</v>
      </c>
      <c r="L59" s="14">
        <v>145</v>
      </c>
      <c r="M59" s="14">
        <v>240.29</v>
      </c>
      <c r="N59" t="s">
        <v>1475</v>
      </c>
      <c r="O59" t="s">
        <v>1471</v>
      </c>
    </row>
    <row r="60" spans="1:15" x14ac:dyDescent="0.35">
      <c r="A60" t="s">
        <v>1532</v>
      </c>
      <c r="B60" t="s">
        <v>997</v>
      </c>
      <c r="C60">
        <v>1</v>
      </c>
      <c r="D60" t="s">
        <v>839</v>
      </c>
      <c r="E60" t="s">
        <v>840</v>
      </c>
      <c r="F60">
        <v>8</v>
      </c>
      <c r="G60" s="14">
        <v>57.61</v>
      </c>
      <c r="H60" s="3">
        <v>0</v>
      </c>
      <c r="I60" s="14">
        <v>460.88</v>
      </c>
      <c r="J60" s="14">
        <v>96.78</v>
      </c>
      <c r="K60" s="14">
        <v>557.66</v>
      </c>
      <c r="L60" s="14">
        <v>35</v>
      </c>
      <c r="M60" s="14">
        <v>180.88</v>
      </c>
      <c r="N60" t="s">
        <v>1475</v>
      </c>
      <c r="O60" t="s">
        <v>1471</v>
      </c>
    </row>
    <row r="61" spans="1:15" x14ac:dyDescent="0.35">
      <c r="A61" t="s">
        <v>1533</v>
      </c>
      <c r="B61" t="s">
        <v>997</v>
      </c>
      <c r="C61">
        <v>2</v>
      </c>
      <c r="D61" t="s">
        <v>846</v>
      </c>
      <c r="E61" t="s">
        <v>847</v>
      </c>
      <c r="F61">
        <v>8</v>
      </c>
      <c r="G61" s="14">
        <v>41.05</v>
      </c>
      <c r="H61" s="3">
        <v>0</v>
      </c>
      <c r="I61" s="14">
        <v>328.4</v>
      </c>
      <c r="J61" s="14">
        <v>68.959999999999994</v>
      </c>
      <c r="K61" s="14">
        <v>397.36</v>
      </c>
      <c r="L61" s="14">
        <v>21</v>
      </c>
      <c r="M61" s="14">
        <v>160.4</v>
      </c>
      <c r="N61" t="s">
        <v>1475</v>
      </c>
      <c r="O61" t="s">
        <v>1471</v>
      </c>
    </row>
    <row r="62" spans="1:15" x14ac:dyDescent="0.35">
      <c r="A62" t="s">
        <v>1534</v>
      </c>
      <c r="B62" t="s">
        <v>997</v>
      </c>
      <c r="C62">
        <v>3</v>
      </c>
      <c r="D62" t="s">
        <v>857</v>
      </c>
      <c r="E62" t="s">
        <v>858</v>
      </c>
      <c r="F62">
        <v>4</v>
      </c>
      <c r="G62" s="14">
        <v>75.94</v>
      </c>
      <c r="H62" s="3">
        <v>0</v>
      </c>
      <c r="I62" s="14">
        <v>303.76</v>
      </c>
      <c r="J62" s="14">
        <v>63.79</v>
      </c>
      <c r="K62" s="14">
        <v>367.55</v>
      </c>
      <c r="L62" s="14">
        <v>46</v>
      </c>
      <c r="M62" s="14">
        <v>119.76</v>
      </c>
      <c r="N62" t="s">
        <v>1475</v>
      </c>
      <c r="O62" t="s">
        <v>1471</v>
      </c>
    </row>
    <row r="63" spans="1:15" x14ac:dyDescent="0.35">
      <c r="A63" t="s">
        <v>1535</v>
      </c>
      <c r="B63" t="s">
        <v>997</v>
      </c>
      <c r="C63">
        <v>4</v>
      </c>
      <c r="D63" t="s">
        <v>828</v>
      </c>
      <c r="E63" t="s">
        <v>829</v>
      </c>
      <c r="F63">
        <v>2</v>
      </c>
      <c r="G63" s="14">
        <v>19.54</v>
      </c>
      <c r="H63" s="3">
        <v>0.1</v>
      </c>
      <c r="I63" s="14">
        <v>35.17</v>
      </c>
      <c r="J63" s="14">
        <v>7.39</v>
      </c>
      <c r="K63" s="14">
        <v>42.56</v>
      </c>
      <c r="L63" s="14">
        <v>9</v>
      </c>
      <c r="M63" s="14">
        <v>17.170000000000002</v>
      </c>
      <c r="N63" t="s">
        <v>1475</v>
      </c>
      <c r="O63" t="s">
        <v>1471</v>
      </c>
    </row>
    <row r="64" spans="1:15" x14ac:dyDescent="0.35">
      <c r="A64" t="s">
        <v>1536</v>
      </c>
      <c r="B64" t="s">
        <v>997</v>
      </c>
      <c r="C64">
        <v>5</v>
      </c>
      <c r="D64" t="s">
        <v>808</v>
      </c>
      <c r="E64" t="s">
        <v>809</v>
      </c>
      <c r="F64">
        <v>1</v>
      </c>
      <c r="G64" s="14">
        <v>749.78</v>
      </c>
      <c r="H64" s="3">
        <v>0</v>
      </c>
      <c r="I64" s="14">
        <v>749.78</v>
      </c>
      <c r="J64" s="14">
        <v>157.44999999999999</v>
      </c>
      <c r="K64" s="14">
        <v>907.23</v>
      </c>
      <c r="L64" s="14">
        <v>510</v>
      </c>
      <c r="M64" s="14">
        <v>239.78</v>
      </c>
      <c r="N64" t="s">
        <v>1475</v>
      </c>
      <c r="O64" t="s">
        <v>1471</v>
      </c>
    </row>
    <row r="65" spans="1:15" x14ac:dyDescent="0.35">
      <c r="A65" t="s">
        <v>1537</v>
      </c>
      <c r="B65" t="s">
        <v>999</v>
      </c>
      <c r="C65">
        <v>1</v>
      </c>
      <c r="D65" t="s">
        <v>897</v>
      </c>
      <c r="E65" t="s">
        <v>898</v>
      </c>
      <c r="F65">
        <v>3</v>
      </c>
      <c r="G65" s="14">
        <v>48.28</v>
      </c>
      <c r="H65" s="3">
        <v>0.05</v>
      </c>
      <c r="I65" s="14">
        <v>137.6</v>
      </c>
      <c r="J65" s="14">
        <v>28.9</v>
      </c>
      <c r="K65" s="14">
        <v>166.5</v>
      </c>
      <c r="L65" s="14">
        <v>24</v>
      </c>
      <c r="M65" s="14">
        <v>65.599999999999994</v>
      </c>
      <c r="N65" t="s">
        <v>1470</v>
      </c>
      <c r="O65" t="s">
        <v>1471</v>
      </c>
    </row>
    <row r="66" spans="1:15" x14ac:dyDescent="0.35">
      <c r="A66" t="s">
        <v>1538</v>
      </c>
      <c r="B66" t="s">
        <v>999</v>
      </c>
      <c r="C66">
        <v>2</v>
      </c>
      <c r="D66" t="s">
        <v>912</v>
      </c>
      <c r="E66" t="s">
        <v>913</v>
      </c>
      <c r="F66">
        <v>3</v>
      </c>
      <c r="G66" s="14">
        <v>324.48</v>
      </c>
      <c r="H66" s="3">
        <v>0.03</v>
      </c>
      <c r="I66" s="14">
        <v>944.24</v>
      </c>
      <c r="J66" s="14">
        <v>198.29</v>
      </c>
      <c r="K66" s="14">
        <v>1142.53</v>
      </c>
      <c r="L66" s="14">
        <v>225</v>
      </c>
      <c r="M66" s="14">
        <v>269.24</v>
      </c>
      <c r="N66" t="s">
        <v>1470</v>
      </c>
      <c r="O66" t="s">
        <v>1473</v>
      </c>
    </row>
    <row r="67" spans="1:15" x14ac:dyDescent="0.35">
      <c r="A67" t="s">
        <v>1539</v>
      </c>
      <c r="B67" t="s">
        <v>999</v>
      </c>
      <c r="C67">
        <v>3</v>
      </c>
      <c r="D67" t="s">
        <v>816</v>
      </c>
      <c r="E67" t="s">
        <v>817</v>
      </c>
      <c r="F67">
        <v>6</v>
      </c>
      <c r="G67" s="14">
        <v>157.55000000000001</v>
      </c>
      <c r="H67" s="3">
        <v>0.1</v>
      </c>
      <c r="I67" s="14">
        <v>850.77</v>
      </c>
      <c r="J67" s="14">
        <v>178.66</v>
      </c>
      <c r="K67" s="14">
        <v>1029.43</v>
      </c>
      <c r="L67" s="14">
        <v>105</v>
      </c>
      <c r="M67" s="14">
        <v>220.77</v>
      </c>
      <c r="N67" t="s">
        <v>1486</v>
      </c>
      <c r="O67" t="s">
        <v>1471</v>
      </c>
    </row>
    <row r="68" spans="1:15" x14ac:dyDescent="0.35">
      <c r="A68" t="s">
        <v>1540</v>
      </c>
      <c r="B68" t="s">
        <v>1001</v>
      </c>
      <c r="C68">
        <v>1</v>
      </c>
      <c r="D68" t="s">
        <v>890</v>
      </c>
      <c r="E68" t="s">
        <v>891</v>
      </c>
      <c r="F68">
        <v>6</v>
      </c>
      <c r="G68" s="14">
        <v>19.84</v>
      </c>
      <c r="H68" s="3">
        <v>0</v>
      </c>
      <c r="I68" s="14">
        <v>119.04</v>
      </c>
      <c r="J68" s="14">
        <v>25</v>
      </c>
      <c r="K68" s="14">
        <v>144.04</v>
      </c>
      <c r="L68" s="14">
        <v>8</v>
      </c>
      <c r="M68" s="14">
        <v>71.040000000000006</v>
      </c>
      <c r="N68" t="s">
        <v>1475</v>
      </c>
      <c r="O68" t="s">
        <v>1471</v>
      </c>
    </row>
    <row r="69" spans="1:15" x14ac:dyDescent="0.35">
      <c r="A69" t="s">
        <v>1541</v>
      </c>
      <c r="B69" t="s">
        <v>1001</v>
      </c>
      <c r="C69">
        <v>2</v>
      </c>
      <c r="D69" t="s">
        <v>912</v>
      </c>
      <c r="E69" t="s">
        <v>913</v>
      </c>
      <c r="F69">
        <v>2</v>
      </c>
      <c r="G69" s="14">
        <v>341.52</v>
      </c>
      <c r="H69" s="3">
        <v>0.05</v>
      </c>
      <c r="I69" s="14">
        <v>648.89</v>
      </c>
      <c r="J69" s="14">
        <v>136.27000000000001</v>
      </c>
      <c r="K69" s="14">
        <v>785.16</v>
      </c>
      <c r="L69" s="14">
        <v>225</v>
      </c>
      <c r="M69" s="14">
        <v>198.89</v>
      </c>
      <c r="N69" t="s">
        <v>1470</v>
      </c>
      <c r="O69" t="s">
        <v>1471</v>
      </c>
    </row>
    <row r="70" spans="1:15" x14ac:dyDescent="0.35">
      <c r="A70" t="s">
        <v>1542</v>
      </c>
      <c r="B70" t="s">
        <v>1001</v>
      </c>
      <c r="C70">
        <v>3</v>
      </c>
      <c r="D70" t="s">
        <v>857</v>
      </c>
      <c r="E70" t="s">
        <v>858</v>
      </c>
      <c r="F70">
        <v>4</v>
      </c>
      <c r="G70" s="14">
        <v>76.510000000000005</v>
      </c>
      <c r="H70" s="3">
        <v>0.05</v>
      </c>
      <c r="I70" s="14">
        <v>290.74</v>
      </c>
      <c r="J70" s="14">
        <v>61.06</v>
      </c>
      <c r="K70" s="14">
        <v>351.8</v>
      </c>
      <c r="L70" s="14">
        <v>46</v>
      </c>
      <c r="M70" s="14">
        <v>106.74</v>
      </c>
      <c r="N70" t="s">
        <v>1470</v>
      </c>
      <c r="O70" t="s">
        <v>1471</v>
      </c>
    </row>
    <row r="71" spans="1:15" x14ac:dyDescent="0.35">
      <c r="A71" t="s">
        <v>1543</v>
      </c>
      <c r="B71" t="s">
        <v>1001</v>
      </c>
      <c r="C71">
        <v>4</v>
      </c>
      <c r="D71" t="s">
        <v>897</v>
      </c>
      <c r="E71" t="s">
        <v>898</v>
      </c>
      <c r="F71">
        <v>7</v>
      </c>
      <c r="G71" s="14">
        <v>42.15</v>
      </c>
      <c r="H71" s="3">
        <v>0.1</v>
      </c>
      <c r="I71" s="14">
        <v>265.55</v>
      </c>
      <c r="J71" s="14">
        <v>55.77</v>
      </c>
      <c r="K71" s="14">
        <v>321.32</v>
      </c>
      <c r="L71" s="14">
        <v>24</v>
      </c>
      <c r="M71" s="14">
        <v>97.55</v>
      </c>
      <c r="N71" t="s">
        <v>1470</v>
      </c>
      <c r="O71" t="s">
        <v>1471</v>
      </c>
    </row>
    <row r="72" spans="1:15" x14ac:dyDescent="0.35">
      <c r="A72" t="s">
        <v>1544</v>
      </c>
      <c r="B72" t="s">
        <v>1001</v>
      </c>
      <c r="C72">
        <v>5</v>
      </c>
      <c r="D72" t="s">
        <v>878</v>
      </c>
      <c r="E72" t="s">
        <v>879</v>
      </c>
      <c r="F72">
        <v>5</v>
      </c>
      <c r="G72" s="14">
        <v>349.39</v>
      </c>
      <c r="H72" s="3">
        <v>0.05</v>
      </c>
      <c r="I72" s="14">
        <v>1659.6</v>
      </c>
      <c r="J72" s="14">
        <v>348.52</v>
      </c>
      <c r="K72" s="14">
        <v>2008.12</v>
      </c>
      <c r="L72" s="14">
        <v>210</v>
      </c>
      <c r="M72" s="14">
        <v>609.6</v>
      </c>
      <c r="N72" t="s">
        <v>1486</v>
      </c>
      <c r="O72" t="s">
        <v>1473</v>
      </c>
    </row>
    <row r="73" spans="1:15" x14ac:dyDescent="0.35">
      <c r="A73" t="s">
        <v>1545</v>
      </c>
      <c r="B73" t="s">
        <v>1003</v>
      </c>
      <c r="C73">
        <v>1</v>
      </c>
      <c r="D73" t="s">
        <v>857</v>
      </c>
      <c r="E73" t="s">
        <v>858</v>
      </c>
      <c r="F73">
        <v>4</v>
      </c>
      <c r="G73" s="14">
        <v>80.58</v>
      </c>
      <c r="H73" s="3">
        <v>0.03</v>
      </c>
      <c r="I73" s="14">
        <v>312.64999999999998</v>
      </c>
      <c r="J73" s="14">
        <v>65.66</v>
      </c>
      <c r="K73" s="14">
        <v>378.31</v>
      </c>
      <c r="L73" s="14">
        <v>46</v>
      </c>
      <c r="M73" s="14">
        <v>128.65</v>
      </c>
      <c r="N73" t="s">
        <v>1486</v>
      </c>
      <c r="O73" t="s">
        <v>1471</v>
      </c>
    </row>
    <row r="74" spans="1:15" x14ac:dyDescent="0.35">
      <c r="A74" t="s">
        <v>1546</v>
      </c>
      <c r="B74" t="s">
        <v>1005</v>
      </c>
      <c r="C74">
        <v>1</v>
      </c>
      <c r="D74" t="s">
        <v>808</v>
      </c>
      <c r="E74" t="s">
        <v>809</v>
      </c>
      <c r="F74">
        <v>3</v>
      </c>
      <c r="G74" s="14">
        <v>696.12</v>
      </c>
      <c r="H74" s="3">
        <v>0</v>
      </c>
      <c r="I74" s="14">
        <v>2088.36</v>
      </c>
      <c r="J74" s="14">
        <v>438.56</v>
      </c>
      <c r="K74" s="14">
        <v>2526.92</v>
      </c>
      <c r="L74" s="14">
        <v>510</v>
      </c>
      <c r="M74" s="14">
        <v>558.36</v>
      </c>
      <c r="N74" t="s">
        <v>1475</v>
      </c>
      <c r="O74" t="s">
        <v>1473</v>
      </c>
    </row>
    <row r="75" spans="1:15" x14ac:dyDescent="0.35">
      <c r="A75" t="s">
        <v>1547</v>
      </c>
      <c r="B75" t="s">
        <v>1005</v>
      </c>
      <c r="C75">
        <v>2</v>
      </c>
      <c r="D75" t="s">
        <v>902</v>
      </c>
      <c r="E75" t="s">
        <v>903</v>
      </c>
      <c r="F75">
        <v>6</v>
      </c>
      <c r="G75" s="14">
        <v>12.74</v>
      </c>
      <c r="H75" s="3">
        <v>0</v>
      </c>
      <c r="I75" s="14">
        <v>76.44</v>
      </c>
      <c r="J75" s="14">
        <v>16.05</v>
      </c>
      <c r="K75" s="14">
        <v>92.49</v>
      </c>
      <c r="L75" s="14">
        <v>4</v>
      </c>
      <c r="M75" s="14">
        <v>52.44</v>
      </c>
      <c r="N75" t="s">
        <v>1470</v>
      </c>
      <c r="O75" t="s">
        <v>1473</v>
      </c>
    </row>
    <row r="76" spans="1:15" x14ac:dyDescent="0.35">
      <c r="A76" t="s">
        <v>1548</v>
      </c>
      <c r="B76" t="s">
        <v>1005</v>
      </c>
      <c r="C76">
        <v>3</v>
      </c>
      <c r="D76" t="s">
        <v>908</v>
      </c>
      <c r="E76" t="s">
        <v>909</v>
      </c>
      <c r="F76">
        <v>1</v>
      </c>
      <c r="G76" s="14">
        <v>17.850000000000001</v>
      </c>
      <c r="H76" s="3">
        <v>0.1</v>
      </c>
      <c r="I76" s="14">
        <v>16.07</v>
      </c>
      <c r="J76" s="14">
        <v>3.37</v>
      </c>
      <c r="K76" s="14">
        <v>19.440000000000001</v>
      </c>
      <c r="L76" s="14">
        <v>7</v>
      </c>
      <c r="M76" s="14">
        <v>9.07</v>
      </c>
      <c r="N76" t="s">
        <v>1486</v>
      </c>
      <c r="O76" t="s">
        <v>1473</v>
      </c>
    </row>
    <row r="77" spans="1:15" x14ac:dyDescent="0.35">
      <c r="A77" t="s">
        <v>1549</v>
      </c>
      <c r="B77" t="s">
        <v>1005</v>
      </c>
      <c r="C77">
        <v>4</v>
      </c>
      <c r="D77" t="s">
        <v>816</v>
      </c>
      <c r="E77" t="s">
        <v>817</v>
      </c>
      <c r="F77">
        <v>4</v>
      </c>
      <c r="G77" s="14">
        <v>169.57</v>
      </c>
      <c r="H77" s="3">
        <v>0.03</v>
      </c>
      <c r="I77" s="14">
        <v>657.93</v>
      </c>
      <c r="J77" s="14">
        <v>138.16999999999999</v>
      </c>
      <c r="K77" s="14">
        <v>796.1</v>
      </c>
      <c r="L77" s="14">
        <v>105</v>
      </c>
      <c r="M77" s="14">
        <v>237.93</v>
      </c>
      <c r="N77" t="s">
        <v>1475</v>
      </c>
      <c r="O77" t="s">
        <v>1473</v>
      </c>
    </row>
    <row r="78" spans="1:15" x14ac:dyDescent="0.35">
      <c r="A78" t="s">
        <v>1550</v>
      </c>
      <c r="B78" t="s">
        <v>1008</v>
      </c>
      <c r="C78">
        <v>1</v>
      </c>
      <c r="D78" t="s">
        <v>868</v>
      </c>
      <c r="E78" t="s">
        <v>869</v>
      </c>
      <c r="F78">
        <v>5</v>
      </c>
      <c r="G78" s="14">
        <v>186.16</v>
      </c>
      <c r="H78" s="3">
        <v>0.05</v>
      </c>
      <c r="I78" s="14">
        <v>884.26</v>
      </c>
      <c r="J78" s="14">
        <v>185.69</v>
      </c>
      <c r="K78" s="14">
        <v>1069.95</v>
      </c>
      <c r="L78" s="14">
        <v>110</v>
      </c>
      <c r="M78" s="14">
        <v>334.26</v>
      </c>
      <c r="N78" t="s">
        <v>1475</v>
      </c>
      <c r="O78" t="s">
        <v>1473</v>
      </c>
    </row>
    <row r="79" spans="1:15" x14ac:dyDescent="0.35">
      <c r="A79" t="s">
        <v>1551</v>
      </c>
      <c r="B79" t="s">
        <v>1008</v>
      </c>
      <c r="C79">
        <v>2</v>
      </c>
      <c r="D79" t="s">
        <v>857</v>
      </c>
      <c r="E79" t="s">
        <v>858</v>
      </c>
      <c r="F79">
        <v>6</v>
      </c>
      <c r="G79" s="14">
        <v>72.959999999999994</v>
      </c>
      <c r="H79" s="3">
        <v>0</v>
      </c>
      <c r="I79" s="14">
        <v>437.76</v>
      </c>
      <c r="J79" s="14">
        <v>91.93</v>
      </c>
      <c r="K79" s="14">
        <v>529.69000000000005</v>
      </c>
      <c r="L79" s="14">
        <v>46</v>
      </c>
      <c r="M79" s="14">
        <v>161.76</v>
      </c>
      <c r="N79" t="s">
        <v>1470</v>
      </c>
      <c r="O79" t="s">
        <v>1471</v>
      </c>
    </row>
    <row r="80" spans="1:15" x14ac:dyDescent="0.35">
      <c r="A80" t="s">
        <v>1552</v>
      </c>
      <c r="B80" t="s">
        <v>1008</v>
      </c>
      <c r="C80">
        <v>3</v>
      </c>
      <c r="D80" t="s">
        <v>916</v>
      </c>
      <c r="E80" t="s">
        <v>917</v>
      </c>
      <c r="F80">
        <v>4</v>
      </c>
      <c r="G80" s="14">
        <v>408.51</v>
      </c>
      <c r="H80" s="3">
        <v>0.1</v>
      </c>
      <c r="I80" s="14">
        <v>1470.64</v>
      </c>
      <c r="J80" s="14">
        <v>308.83</v>
      </c>
      <c r="K80" s="14">
        <v>1779.47</v>
      </c>
      <c r="L80" s="14">
        <v>245</v>
      </c>
      <c r="M80" s="14">
        <v>490.64</v>
      </c>
      <c r="N80" t="s">
        <v>1475</v>
      </c>
      <c r="O80" t="s">
        <v>1471</v>
      </c>
    </row>
    <row r="81" spans="1:15" x14ac:dyDescent="0.35">
      <c r="A81" t="s">
        <v>1553</v>
      </c>
      <c r="B81" t="s">
        <v>1008</v>
      </c>
      <c r="C81">
        <v>4</v>
      </c>
      <c r="D81" t="s">
        <v>862</v>
      </c>
      <c r="E81" t="s">
        <v>863</v>
      </c>
      <c r="F81">
        <v>6</v>
      </c>
      <c r="G81" s="14">
        <v>87.09</v>
      </c>
      <c r="H81" s="3">
        <v>0.05</v>
      </c>
      <c r="I81" s="14">
        <v>496.41</v>
      </c>
      <c r="J81" s="14">
        <v>104.25</v>
      </c>
      <c r="K81" s="14">
        <v>600.66</v>
      </c>
      <c r="L81" s="14">
        <v>52</v>
      </c>
      <c r="M81" s="14">
        <v>184.41</v>
      </c>
      <c r="N81" t="s">
        <v>1470</v>
      </c>
      <c r="O81" t="s">
        <v>1471</v>
      </c>
    </row>
    <row r="82" spans="1:15" x14ac:dyDescent="0.35">
      <c r="A82" t="s">
        <v>1554</v>
      </c>
      <c r="B82" t="s">
        <v>1010</v>
      </c>
      <c r="C82">
        <v>1</v>
      </c>
      <c r="D82" t="s">
        <v>878</v>
      </c>
      <c r="E82" t="s">
        <v>879</v>
      </c>
      <c r="F82">
        <v>5</v>
      </c>
      <c r="G82" s="14">
        <v>350.21</v>
      </c>
      <c r="H82" s="3">
        <v>0</v>
      </c>
      <c r="I82" s="14">
        <v>1751.05</v>
      </c>
      <c r="J82" s="14">
        <v>367.72</v>
      </c>
      <c r="K82" s="14">
        <v>2118.77</v>
      </c>
      <c r="L82" s="14">
        <v>210</v>
      </c>
      <c r="M82" s="14">
        <v>701.05</v>
      </c>
      <c r="N82" t="s">
        <v>1486</v>
      </c>
      <c r="O82" t="s">
        <v>1471</v>
      </c>
    </row>
    <row r="83" spans="1:15" x14ac:dyDescent="0.35">
      <c r="A83" t="s">
        <v>1555</v>
      </c>
      <c r="B83" t="s">
        <v>1012</v>
      </c>
      <c r="C83">
        <v>1</v>
      </c>
      <c r="D83" t="s">
        <v>916</v>
      </c>
      <c r="E83" t="s">
        <v>917</v>
      </c>
      <c r="F83">
        <v>7</v>
      </c>
      <c r="G83" s="14">
        <v>428.05</v>
      </c>
      <c r="H83" s="3">
        <v>0</v>
      </c>
      <c r="I83" s="14">
        <v>2996.35</v>
      </c>
      <c r="J83" s="14">
        <v>629.23</v>
      </c>
      <c r="K83" s="14">
        <v>3625.58</v>
      </c>
      <c r="L83" s="14">
        <v>245</v>
      </c>
      <c r="M83" s="14">
        <v>1281.3499999999999</v>
      </c>
      <c r="N83" t="s">
        <v>1486</v>
      </c>
      <c r="O83" t="s">
        <v>1471</v>
      </c>
    </row>
    <row r="84" spans="1:15" x14ac:dyDescent="0.35">
      <c r="A84" t="s">
        <v>1556</v>
      </c>
      <c r="B84" t="s">
        <v>1012</v>
      </c>
      <c r="C84">
        <v>2</v>
      </c>
      <c r="D84" t="s">
        <v>851</v>
      </c>
      <c r="E84" t="s">
        <v>852</v>
      </c>
      <c r="F84">
        <v>6</v>
      </c>
      <c r="G84" s="14">
        <v>223.74</v>
      </c>
      <c r="H84" s="3">
        <v>0</v>
      </c>
      <c r="I84" s="14">
        <v>1342.44</v>
      </c>
      <c r="J84" s="14">
        <v>281.91000000000003</v>
      </c>
      <c r="K84" s="14">
        <v>1624.35</v>
      </c>
      <c r="L84" s="14">
        <v>145</v>
      </c>
      <c r="M84" s="14">
        <v>472.44</v>
      </c>
      <c r="N84" t="s">
        <v>1475</v>
      </c>
      <c r="O84" t="s">
        <v>1471</v>
      </c>
    </row>
    <row r="85" spans="1:15" x14ac:dyDescent="0.35">
      <c r="A85" t="s">
        <v>1557</v>
      </c>
      <c r="B85" t="s">
        <v>1012</v>
      </c>
      <c r="C85">
        <v>3</v>
      </c>
      <c r="D85" t="s">
        <v>878</v>
      </c>
      <c r="E85" t="s">
        <v>879</v>
      </c>
      <c r="F85">
        <v>5</v>
      </c>
      <c r="G85" s="14">
        <v>376.84</v>
      </c>
      <c r="H85" s="3">
        <v>0</v>
      </c>
      <c r="I85" s="14">
        <v>1884.2</v>
      </c>
      <c r="J85" s="14">
        <v>395.68</v>
      </c>
      <c r="K85" s="14">
        <v>2279.88</v>
      </c>
      <c r="L85" s="14">
        <v>210</v>
      </c>
      <c r="M85" s="14">
        <v>834.2</v>
      </c>
      <c r="N85" t="s">
        <v>1475</v>
      </c>
      <c r="O85" t="s">
        <v>1471</v>
      </c>
    </row>
    <row r="86" spans="1:15" x14ac:dyDescent="0.35">
      <c r="A86" t="s">
        <v>1558</v>
      </c>
      <c r="B86" t="s">
        <v>1012</v>
      </c>
      <c r="C86">
        <v>4</v>
      </c>
      <c r="D86" t="s">
        <v>890</v>
      </c>
      <c r="E86" t="s">
        <v>891</v>
      </c>
      <c r="F86">
        <v>7</v>
      </c>
      <c r="G86" s="14">
        <v>18.05</v>
      </c>
      <c r="H86" s="3">
        <v>0</v>
      </c>
      <c r="I86" s="14">
        <v>126.35</v>
      </c>
      <c r="J86" s="14">
        <v>26.53</v>
      </c>
      <c r="K86" s="14">
        <v>152.88</v>
      </c>
      <c r="L86" s="14">
        <v>8</v>
      </c>
      <c r="M86" s="14">
        <v>70.349999999999994</v>
      </c>
      <c r="N86" t="s">
        <v>1486</v>
      </c>
      <c r="O86" t="s">
        <v>1471</v>
      </c>
    </row>
    <row r="87" spans="1:15" x14ac:dyDescent="0.35">
      <c r="A87" t="s">
        <v>1559</v>
      </c>
      <c r="B87" t="s">
        <v>1014</v>
      </c>
      <c r="C87">
        <v>1</v>
      </c>
      <c r="D87" t="s">
        <v>846</v>
      </c>
      <c r="E87" t="s">
        <v>847</v>
      </c>
      <c r="F87">
        <v>3</v>
      </c>
      <c r="G87" s="14">
        <v>38.67</v>
      </c>
      <c r="H87" s="3">
        <v>0</v>
      </c>
      <c r="I87" s="14">
        <v>116.01</v>
      </c>
      <c r="J87" s="14">
        <v>24.36</v>
      </c>
      <c r="K87" s="14">
        <v>140.37</v>
      </c>
      <c r="L87" s="14">
        <v>21</v>
      </c>
      <c r="M87" s="14">
        <v>53.01</v>
      </c>
      <c r="N87" t="s">
        <v>1486</v>
      </c>
      <c r="O87" t="s">
        <v>1473</v>
      </c>
    </row>
    <row r="88" spans="1:15" x14ac:dyDescent="0.35">
      <c r="A88" t="s">
        <v>1560</v>
      </c>
      <c r="B88" t="s">
        <v>1016</v>
      </c>
      <c r="C88">
        <v>1</v>
      </c>
      <c r="D88" t="s">
        <v>816</v>
      </c>
      <c r="E88" t="s">
        <v>817</v>
      </c>
      <c r="F88">
        <v>1</v>
      </c>
      <c r="G88" s="14">
        <v>168.34</v>
      </c>
      <c r="H88" s="3">
        <v>0.05</v>
      </c>
      <c r="I88" s="14">
        <v>159.91999999999999</v>
      </c>
      <c r="J88" s="14">
        <v>33.58</v>
      </c>
      <c r="K88" s="14">
        <v>193.5</v>
      </c>
      <c r="L88" s="14">
        <v>105</v>
      </c>
      <c r="M88" s="14">
        <v>54.92</v>
      </c>
      <c r="N88" t="s">
        <v>1486</v>
      </c>
      <c r="O88" t="s">
        <v>1471</v>
      </c>
    </row>
    <row r="89" spans="1:15" x14ac:dyDescent="0.35">
      <c r="A89" t="s">
        <v>1561</v>
      </c>
      <c r="B89" t="s">
        <v>1016</v>
      </c>
      <c r="C89">
        <v>2</v>
      </c>
      <c r="D89" t="s">
        <v>916</v>
      </c>
      <c r="E89" t="s">
        <v>917</v>
      </c>
      <c r="F89">
        <v>3</v>
      </c>
      <c r="G89" s="14">
        <v>373.14</v>
      </c>
      <c r="H89" s="3">
        <v>0.03</v>
      </c>
      <c r="I89" s="14">
        <v>1085.8399999999999</v>
      </c>
      <c r="J89" s="14">
        <v>228.03</v>
      </c>
      <c r="K89" s="14">
        <v>1313.87</v>
      </c>
      <c r="L89" s="14">
        <v>245</v>
      </c>
      <c r="M89" s="14">
        <v>350.84</v>
      </c>
      <c r="N89" t="s">
        <v>1470</v>
      </c>
      <c r="O89" t="s">
        <v>1471</v>
      </c>
    </row>
    <row r="90" spans="1:15" x14ac:dyDescent="0.35">
      <c r="A90" t="s">
        <v>1562</v>
      </c>
      <c r="B90" t="s">
        <v>1016</v>
      </c>
      <c r="C90">
        <v>3</v>
      </c>
      <c r="D90" t="s">
        <v>862</v>
      </c>
      <c r="E90" t="s">
        <v>863</v>
      </c>
      <c r="F90">
        <v>8</v>
      </c>
      <c r="G90" s="14">
        <v>91.92</v>
      </c>
      <c r="H90" s="3">
        <v>0</v>
      </c>
      <c r="I90" s="14">
        <v>735.36</v>
      </c>
      <c r="J90" s="14">
        <v>154.43</v>
      </c>
      <c r="K90" s="14">
        <v>889.79</v>
      </c>
      <c r="L90" s="14">
        <v>52</v>
      </c>
      <c r="M90" s="14">
        <v>319.36</v>
      </c>
      <c r="N90" t="s">
        <v>1475</v>
      </c>
      <c r="O90" t="s">
        <v>1471</v>
      </c>
    </row>
    <row r="91" spans="1:15" x14ac:dyDescent="0.35">
      <c r="A91" t="s">
        <v>1563</v>
      </c>
      <c r="B91" t="s">
        <v>1016</v>
      </c>
      <c r="C91">
        <v>4</v>
      </c>
      <c r="D91" t="s">
        <v>808</v>
      </c>
      <c r="E91" t="s">
        <v>809</v>
      </c>
      <c r="F91">
        <v>1</v>
      </c>
      <c r="G91" s="14">
        <v>726.57</v>
      </c>
      <c r="H91" s="3">
        <v>0</v>
      </c>
      <c r="I91" s="14">
        <v>726.57</v>
      </c>
      <c r="J91" s="14">
        <v>152.58000000000001</v>
      </c>
      <c r="K91" s="14">
        <v>879.15</v>
      </c>
      <c r="L91" s="14">
        <v>510</v>
      </c>
      <c r="M91" s="14">
        <v>216.57</v>
      </c>
      <c r="N91" t="s">
        <v>1470</v>
      </c>
      <c r="O91" t="s">
        <v>1471</v>
      </c>
    </row>
    <row r="92" spans="1:15" x14ac:dyDescent="0.35">
      <c r="A92" t="s">
        <v>1564</v>
      </c>
      <c r="B92" t="s">
        <v>1016</v>
      </c>
      <c r="C92">
        <v>5</v>
      </c>
      <c r="D92" t="s">
        <v>908</v>
      </c>
      <c r="E92" t="s">
        <v>909</v>
      </c>
      <c r="F92">
        <v>5</v>
      </c>
      <c r="G92" s="14">
        <v>18.34</v>
      </c>
      <c r="H92" s="3">
        <v>0</v>
      </c>
      <c r="I92" s="14">
        <v>91.7</v>
      </c>
      <c r="J92" s="14">
        <v>19.260000000000002</v>
      </c>
      <c r="K92" s="14">
        <v>110.96</v>
      </c>
      <c r="L92" s="14">
        <v>7</v>
      </c>
      <c r="M92" s="14">
        <v>56.7</v>
      </c>
      <c r="N92" t="s">
        <v>1475</v>
      </c>
      <c r="O92" t="s">
        <v>1471</v>
      </c>
    </row>
    <row r="93" spans="1:15" x14ac:dyDescent="0.35">
      <c r="A93" t="s">
        <v>1565</v>
      </c>
      <c r="B93" t="s">
        <v>1018</v>
      </c>
      <c r="C93">
        <v>1</v>
      </c>
      <c r="D93" t="s">
        <v>890</v>
      </c>
      <c r="E93" t="s">
        <v>891</v>
      </c>
      <c r="F93">
        <v>7</v>
      </c>
      <c r="G93" s="14">
        <v>19.27</v>
      </c>
      <c r="H93" s="3">
        <v>0.1</v>
      </c>
      <c r="I93" s="14">
        <v>121.4</v>
      </c>
      <c r="J93" s="14">
        <v>25.49</v>
      </c>
      <c r="K93" s="14">
        <v>146.88999999999999</v>
      </c>
      <c r="L93" s="14">
        <v>8</v>
      </c>
      <c r="M93" s="14">
        <v>65.400000000000006</v>
      </c>
      <c r="N93" t="s">
        <v>1475</v>
      </c>
      <c r="O93" t="s">
        <v>1471</v>
      </c>
    </row>
    <row r="94" spans="1:15" x14ac:dyDescent="0.35">
      <c r="A94" t="s">
        <v>1566</v>
      </c>
      <c r="B94" t="s">
        <v>1018</v>
      </c>
      <c r="C94">
        <v>2</v>
      </c>
      <c r="D94" t="s">
        <v>874</v>
      </c>
      <c r="E94" t="s">
        <v>875</v>
      </c>
      <c r="F94">
        <v>8</v>
      </c>
      <c r="G94" s="14">
        <v>304.12</v>
      </c>
      <c r="H94" s="3">
        <v>0</v>
      </c>
      <c r="I94" s="14">
        <v>2432.96</v>
      </c>
      <c r="J94" s="14">
        <v>510.92</v>
      </c>
      <c r="K94" s="14">
        <v>2943.88</v>
      </c>
      <c r="L94" s="14">
        <v>180</v>
      </c>
      <c r="M94" s="14">
        <v>992.96</v>
      </c>
      <c r="N94" t="s">
        <v>1470</v>
      </c>
      <c r="O94" t="s">
        <v>1471</v>
      </c>
    </row>
    <row r="95" spans="1:15" x14ac:dyDescent="0.35">
      <c r="A95" t="s">
        <v>1567</v>
      </c>
      <c r="B95" t="s">
        <v>1018</v>
      </c>
      <c r="C95">
        <v>3</v>
      </c>
      <c r="D95" t="s">
        <v>885</v>
      </c>
      <c r="E95" t="s">
        <v>886</v>
      </c>
      <c r="F95">
        <v>5</v>
      </c>
      <c r="G95" s="14">
        <v>46.45</v>
      </c>
      <c r="H95" s="3">
        <v>0</v>
      </c>
      <c r="I95" s="14">
        <v>232.25</v>
      </c>
      <c r="J95" s="14">
        <v>48.77</v>
      </c>
      <c r="K95" s="14">
        <v>281.02</v>
      </c>
      <c r="L95" s="14">
        <v>28</v>
      </c>
      <c r="M95" s="14">
        <v>92.25</v>
      </c>
      <c r="N95" t="s">
        <v>1486</v>
      </c>
      <c r="O95" t="s">
        <v>1471</v>
      </c>
    </row>
    <row r="96" spans="1:15" x14ac:dyDescent="0.35">
      <c r="A96" t="s">
        <v>1568</v>
      </c>
      <c r="B96" t="s">
        <v>1018</v>
      </c>
      <c r="C96">
        <v>4</v>
      </c>
      <c r="D96" t="s">
        <v>833</v>
      </c>
      <c r="E96" t="s">
        <v>834</v>
      </c>
      <c r="F96">
        <v>6</v>
      </c>
      <c r="G96" s="14">
        <v>144.77000000000001</v>
      </c>
      <c r="H96" s="3">
        <v>0.05</v>
      </c>
      <c r="I96" s="14">
        <v>825.19</v>
      </c>
      <c r="J96" s="14">
        <v>173.29</v>
      </c>
      <c r="K96" s="14">
        <v>998.48</v>
      </c>
      <c r="L96" s="14">
        <v>92</v>
      </c>
      <c r="M96" s="14">
        <v>273.19</v>
      </c>
      <c r="N96" t="s">
        <v>1486</v>
      </c>
      <c r="O96" t="s">
        <v>1471</v>
      </c>
    </row>
    <row r="97" spans="1:15" x14ac:dyDescent="0.35">
      <c r="A97" t="s">
        <v>1569</v>
      </c>
      <c r="B97" t="s">
        <v>1018</v>
      </c>
      <c r="C97">
        <v>5</v>
      </c>
      <c r="D97" t="s">
        <v>897</v>
      </c>
      <c r="E97" t="s">
        <v>898</v>
      </c>
      <c r="F97">
        <v>8</v>
      </c>
      <c r="G97" s="14">
        <v>42.85</v>
      </c>
      <c r="H97" s="3">
        <v>0.03</v>
      </c>
      <c r="I97" s="14">
        <v>332.52</v>
      </c>
      <c r="J97" s="14">
        <v>69.83</v>
      </c>
      <c r="K97" s="14">
        <v>402.35</v>
      </c>
      <c r="L97" s="14">
        <v>24</v>
      </c>
      <c r="M97" s="14">
        <v>140.52000000000001</v>
      </c>
      <c r="N97" t="s">
        <v>1470</v>
      </c>
      <c r="O97" t="s">
        <v>1471</v>
      </c>
    </row>
    <row r="98" spans="1:15" x14ac:dyDescent="0.35">
      <c r="A98" t="s">
        <v>1570</v>
      </c>
      <c r="B98" t="s">
        <v>1020</v>
      </c>
      <c r="C98">
        <v>1</v>
      </c>
      <c r="D98" t="s">
        <v>874</v>
      </c>
      <c r="E98" t="s">
        <v>875</v>
      </c>
      <c r="F98">
        <v>4</v>
      </c>
      <c r="G98" s="14">
        <v>297.24</v>
      </c>
      <c r="H98" s="3">
        <v>0.05</v>
      </c>
      <c r="I98" s="14">
        <v>1129.51</v>
      </c>
      <c r="J98" s="14">
        <v>237.2</v>
      </c>
      <c r="K98" s="14">
        <v>1366.71</v>
      </c>
      <c r="L98" s="14">
        <v>180</v>
      </c>
      <c r="M98" s="14">
        <v>409.51</v>
      </c>
      <c r="N98" t="s">
        <v>1470</v>
      </c>
      <c r="O98" t="s">
        <v>1471</v>
      </c>
    </row>
    <row r="99" spans="1:15" x14ac:dyDescent="0.35">
      <c r="A99" t="s">
        <v>1571</v>
      </c>
      <c r="B99" t="s">
        <v>1020</v>
      </c>
      <c r="C99">
        <v>2</v>
      </c>
      <c r="D99" t="s">
        <v>839</v>
      </c>
      <c r="E99" t="s">
        <v>840</v>
      </c>
      <c r="F99">
        <v>7</v>
      </c>
      <c r="G99" s="14">
        <v>63.08</v>
      </c>
      <c r="H99" s="3">
        <v>0</v>
      </c>
      <c r="I99" s="14">
        <v>441.56</v>
      </c>
      <c r="J99" s="14">
        <v>92.73</v>
      </c>
      <c r="K99" s="14">
        <v>534.29</v>
      </c>
      <c r="L99" s="14">
        <v>35</v>
      </c>
      <c r="M99" s="14">
        <v>196.56</v>
      </c>
      <c r="N99" t="s">
        <v>1470</v>
      </c>
      <c r="O99" t="s">
        <v>1471</v>
      </c>
    </row>
    <row r="100" spans="1:15" x14ac:dyDescent="0.35">
      <c r="A100" t="s">
        <v>1572</v>
      </c>
      <c r="B100" t="s">
        <v>1020</v>
      </c>
      <c r="C100">
        <v>3</v>
      </c>
      <c r="D100" t="s">
        <v>851</v>
      </c>
      <c r="E100" t="s">
        <v>852</v>
      </c>
      <c r="F100">
        <v>5</v>
      </c>
      <c r="G100" s="14">
        <v>222.41</v>
      </c>
      <c r="H100" s="3">
        <v>0.1</v>
      </c>
      <c r="I100" s="14">
        <v>1000.85</v>
      </c>
      <c r="J100" s="14">
        <v>210.18</v>
      </c>
      <c r="K100" s="14">
        <v>1211.03</v>
      </c>
      <c r="L100" s="14">
        <v>145</v>
      </c>
      <c r="M100" s="14">
        <v>275.85000000000002</v>
      </c>
      <c r="N100" t="s">
        <v>1475</v>
      </c>
      <c r="O100" t="s">
        <v>1471</v>
      </c>
    </row>
    <row r="101" spans="1:15" x14ac:dyDescent="0.35">
      <c r="A101" t="s">
        <v>1573</v>
      </c>
      <c r="B101" t="s">
        <v>1020</v>
      </c>
      <c r="C101">
        <v>4</v>
      </c>
      <c r="D101" t="s">
        <v>885</v>
      </c>
      <c r="E101" t="s">
        <v>886</v>
      </c>
      <c r="F101">
        <v>4</v>
      </c>
      <c r="G101" s="14">
        <v>52.61</v>
      </c>
      <c r="H101" s="3">
        <v>0</v>
      </c>
      <c r="I101" s="14">
        <v>210.44</v>
      </c>
      <c r="J101" s="14">
        <v>44.19</v>
      </c>
      <c r="K101" s="14">
        <v>254.63</v>
      </c>
      <c r="L101" s="14">
        <v>28</v>
      </c>
      <c r="M101" s="14">
        <v>98.44</v>
      </c>
      <c r="N101" t="s">
        <v>1486</v>
      </c>
      <c r="O101" t="s">
        <v>1471</v>
      </c>
    </row>
    <row r="102" spans="1:15" x14ac:dyDescent="0.35">
      <c r="A102" t="s">
        <v>1574</v>
      </c>
      <c r="B102" t="s">
        <v>1020</v>
      </c>
      <c r="C102">
        <v>5</v>
      </c>
      <c r="D102" t="s">
        <v>890</v>
      </c>
      <c r="E102" t="s">
        <v>891</v>
      </c>
      <c r="F102">
        <v>8</v>
      </c>
      <c r="G102" s="14">
        <v>18.41</v>
      </c>
      <c r="H102" s="3">
        <v>0.05</v>
      </c>
      <c r="I102" s="14">
        <v>139.91999999999999</v>
      </c>
      <c r="J102" s="14">
        <v>29.38</v>
      </c>
      <c r="K102" s="14">
        <v>169.3</v>
      </c>
      <c r="L102" s="14">
        <v>8</v>
      </c>
      <c r="M102" s="14">
        <v>75.92</v>
      </c>
      <c r="N102" t="s">
        <v>1470</v>
      </c>
      <c r="O102" t="s">
        <v>1471</v>
      </c>
    </row>
    <row r="103" spans="1:15" x14ac:dyDescent="0.35">
      <c r="A103" t="s">
        <v>1575</v>
      </c>
      <c r="B103" t="s">
        <v>1022</v>
      </c>
      <c r="C103">
        <v>1</v>
      </c>
      <c r="D103" t="s">
        <v>816</v>
      </c>
      <c r="E103" t="s">
        <v>817</v>
      </c>
      <c r="F103">
        <v>1</v>
      </c>
      <c r="G103" s="14">
        <v>151.6</v>
      </c>
      <c r="H103" s="3">
        <v>0</v>
      </c>
      <c r="I103" s="14">
        <v>151.6</v>
      </c>
      <c r="J103" s="14">
        <v>31.84</v>
      </c>
      <c r="K103" s="14">
        <v>183.44</v>
      </c>
      <c r="L103" s="14">
        <v>105</v>
      </c>
      <c r="M103" s="14">
        <v>46.6</v>
      </c>
      <c r="N103" t="s">
        <v>1470</v>
      </c>
      <c r="O103" t="s">
        <v>1471</v>
      </c>
    </row>
    <row r="104" spans="1:15" x14ac:dyDescent="0.35">
      <c r="A104" t="s">
        <v>1576</v>
      </c>
      <c r="B104" t="s">
        <v>1022</v>
      </c>
      <c r="C104">
        <v>2</v>
      </c>
      <c r="D104" t="s">
        <v>890</v>
      </c>
      <c r="E104" t="s">
        <v>891</v>
      </c>
      <c r="F104">
        <v>1</v>
      </c>
      <c r="G104" s="14">
        <v>18.28</v>
      </c>
      <c r="H104" s="3">
        <v>0</v>
      </c>
      <c r="I104" s="14">
        <v>18.28</v>
      </c>
      <c r="J104" s="14">
        <v>3.84</v>
      </c>
      <c r="K104" s="14">
        <v>22.12</v>
      </c>
      <c r="L104" s="14">
        <v>8</v>
      </c>
      <c r="M104" s="14">
        <v>10.28</v>
      </c>
      <c r="N104" t="s">
        <v>1486</v>
      </c>
      <c r="O104" t="s">
        <v>1471</v>
      </c>
    </row>
    <row r="105" spans="1:15" x14ac:dyDescent="0.35">
      <c r="A105" t="s">
        <v>1577</v>
      </c>
      <c r="B105" t="s">
        <v>1024</v>
      </c>
      <c r="C105">
        <v>1</v>
      </c>
      <c r="D105" t="s">
        <v>862</v>
      </c>
      <c r="E105" t="s">
        <v>863</v>
      </c>
      <c r="F105">
        <v>8</v>
      </c>
      <c r="G105" s="14">
        <v>97.87</v>
      </c>
      <c r="H105" s="3">
        <v>0.03</v>
      </c>
      <c r="I105" s="14">
        <v>759.47</v>
      </c>
      <c r="J105" s="14">
        <v>159.49</v>
      </c>
      <c r="K105" s="14">
        <v>918.96</v>
      </c>
      <c r="L105" s="14">
        <v>52</v>
      </c>
      <c r="M105" s="14">
        <v>343.47</v>
      </c>
      <c r="N105" t="s">
        <v>1475</v>
      </c>
      <c r="O105" t="s">
        <v>1471</v>
      </c>
    </row>
    <row r="106" spans="1:15" x14ac:dyDescent="0.35">
      <c r="A106" t="s">
        <v>1578</v>
      </c>
      <c r="B106" t="s">
        <v>1024</v>
      </c>
      <c r="C106">
        <v>2</v>
      </c>
      <c r="D106" t="s">
        <v>868</v>
      </c>
      <c r="E106" t="s">
        <v>869</v>
      </c>
      <c r="F106">
        <v>2</v>
      </c>
      <c r="G106" s="14">
        <v>202.58</v>
      </c>
      <c r="H106" s="3">
        <v>0</v>
      </c>
      <c r="I106" s="14">
        <v>405.16</v>
      </c>
      <c r="J106" s="14">
        <v>85.08</v>
      </c>
      <c r="K106" s="14">
        <v>490.24</v>
      </c>
      <c r="L106" s="14">
        <v>110</v>
      </c>
      <c r="M106" s="14">
        <v>185.16</v>
      </c>
      <c r="N106" t="s">
        <v>1486</v>
      </c>
      <c r="O106" t="s">
        <v>1471</v>
      </c>
    </row>
    <row r="107" spans="1:15" x14ac:dyDescent="0.35">
      <c r="A107" t="s">
        <v>1579</v>
      </c>
      <c r="B107" t="s">
        <v>1024</v>
      </c>
      <c r="C107">
        <v>3</v>
      </c>
      <c r="D107" t="s">
        <v>878</v>
      </c>
      <c r="E107" t="s">
        <v>879</v>
      </c>
      <c r="F107">
        <v>2</v>
      </c>
      <c r="G107" s="14">
        <v>355.2</v>
      </c>
      <c r="H107" s="3">
        <v>0</v>
      </c>
      <c r="I107" s="14">
        <v>710.4</v>
      </c>
      <c r="J107" s="14">
        <v>149.18</v>
      </c>
      <c r="K107" s="14">
        <v>859.58</v>
      </c>
      <c r="L107" s="14">
        <v>210</v>
      </c>
      <c r="M107" s="14">
        <v>290.39999999999998</v>
      </c>
      <c r="N107" t="s">
        <v>1486</v>
      </c>
      <c r="O107" t="s">
        <v>1471</v>
      </c>
    </row>
    <row r="108" spans="1:15" x14ac:dyDescent="0.35">
      <c r="A108" t="s">
        <v>1580</v>
      </c>
      <c r="B108" t="s">
        <v>1024</v>
      </c>
      <c r="C108">
        <v>4</v>
      </c>
      <c r="D108" t="s">
        <v>857</v>
      </c>
      <c r="E108" t="s">
        <v>858</v>
      </c>
      <c r="F108">
        <v>7</v>
      </c>
      <c r="G108" s="14">
        <v>84.46</v>
      </c>
      <c r="H108" s="3">
        <v>0</v>
      </c>
      <c r="I108" s="14">
        <v>591.22</v>
      </c>
      <c r="J108" s="14">
        <v>124.16</v>
      </c>
      <c r="K108" s="14">
        <v>715.38</v>
      </c>
      <c r="L108" s="14">
        <v>46</v>
      </c>
      <c r="M108" s="14">
        <v>269.22000000000003</v>
      </c>
      <c r="N108" t="s">
        <v>1475</v>
      </c>
      <c r="O108" t="s">
        <v>1471</v>
      </c>
    </row>
    <row r="109" spans="1:15" x14ac:dyDescent="0.35">
      <c r="A109" t="s">
        <v>1581</v>
      </c>
      <c r="B109" t="s">
        <v>1026</v>
      </c>
      <c r="C109">
        <v>1</v>
      </c>
      <c r="D109" t="s">
        <v>816</v>
      </c>
      <c r="E109" t="s">
        <v>817</v>
      </c>
      <c r="F109">
        <v>4</v>
      </c>
      <c r="G109" s="14">
        <v>159.47</v>
      </c>
      <c r="H109" s="3">
        <v>0</v>
      </c>
      <c r="I109" s="14">
        <v>637.88</v>
      </c>
      <c r="J109" s="14">
        <v>133.94999999999999</v>
      </c>
      <c r="K109" s="14">
        <v>771.83</v>
      </c>
      <c r="L109" s="14">
        <v>105</v>
      </c>
      <c r="M109" s="14">
        <v>217.88</v>
      </c>
      <c r="N109" t="s">
        <v>1475</v>
      </c>
      <c r="O109" t="s">
        <v>1471</v>
      </c>
    </row>
    <row r="110" spans="1:15" x14ac:dyDescent="0.35">
      <c r="A110" t="s">
        <v>1582</v>
      </c>
      <c r="B110" t="s">
        <v>1026</v>
      </c>
      <c r="C110">
        <v>2</v>
      </c>
      <c r="D110" t="s">
        <v>846</v>
      </c>
      <c r="E110" t="s">
        <v>847</v>
      </c>
      <c r="F110">
        <v>8</v>
      </c>
      <c r="G110" s="14">
        <v>38.61</v>
      </c>
      <c r="H110" s="3">
        <v>0</v>
      </c>
      <c r="I110" s="14">
        <v>308.88</v>
      </c>
      <c r="J110" s="14">
        <v>64.86</v>
      </c>
      <c r="K110" s="14">
        <v>373.74</v>
      </c>
      <c r="L110" s="14">
        <v>21</v>
      </c>
      <c r="M110" s="14">
        <v>140.88</v>
      </c>
      <c r="N110" t="s">
        <v>1470</v>
      </c>
      <c r="O110" t="s">
        <v>1471</v>
      </c>
    </row>
    <row r="111" spans="1:15" x14ac:dyDescent="0.35">
      <c r="A111" t="s">
        <v>1583</v>
      </c>
      <c r="B111" t="s">
        <v>1028</v>
      </c>
      <c r="C111">
        <v>1</v>
      </c>
      <c r="D111" t="s">
        <v>902</v>
      </c>
      <c r="E111" t="s">
        <v>903</v>
      </c>
      <c r="F111">
        <v>2</v>
      </c>
      <c r="G111" s="14">
        <v>11.59</v>
      </c>
      <c r="H111" s="3">
        <v>0.1</v>
      </c>
      <c r="I111" s="14">
        <v>20.86</v>
      </c>
      <c r="J111" s="14">
        <v>4.38</v>
      </c>
      <c r="K111" s="14">
        <v>25.24</v>
      </c>
      <c r="L111" s="14">
        <v>4</v>
      </c>
      <c r="M111" s="14">
        <v>12.86</v>
      </c>
      <c r="N111" t="s">
        <v>1470</v>
      </c>
      <c r="O111" t="s">
        <v>1471</v>
      </c>
    </row>
    <row r="112" spans="1:15" x14ac:dyDescent="0.35">
      <c r="A112" t="s">
        <v>1584</v>
      </c>
      <c r="B112" t="s">
        <v>1028</v>
      </c>
      <c r="C112">
        <v>2</v>
      </c>
      <c r="D112" t="s">
        <v>816</v>
      </c>
      <c r="E112" t="s">
        <v>817</v>
      </c>
      <c r="F112">
        <v>4</v>
      </c>
      <c r="G112" s="14">
        <v>174.14</v>
      </c>
      <c r="H112" s="3">
        <v>0</v>
      </c>
      <c r="I112" s="14">
        <v>696.56</v>
      </c>
      <c r="J112" s="14">
        <v>146.28</v>
      </c>
      <c r="K112" s="14">
        <v>842.84</v>
      </c>
      <c r="L112" s="14">
        <v>105</v>
      </c>
      <c r="M112" s="14">
        <v>276.56</v>
      </c>
      <c r="N112" t="s">
        <v>1475</v>
      </c>
      <c r="O112" t="s">
        <v>1471</v>
      </c>
    </row>
    <row r="113" spans="1:15" x14ac:dyDescent="0.35">
      <c r="A113" t="s">
        <v>1585</v>
      </c>
      <c r="B113" t="s">
        <v>1028</v>
      </c>
      <c r="C113">
        <v>3</v>
      </c>
      <c r="D113" t="s">
        <v>808</v>
      </c>
      <c r="E113" t="s">
        <v>809</v>
      </c>
      <c r="F113">
        <v>3</v>
      </c>
      <c r="G113" s="14">
        <v>743.03</v>
      </c>
      <c r="H113" s="3">
        <v>0.05</v>
      </c>
      <c r="I113" s="14">
        <v>2117.64</v>
      </c>
      <c r="J113" s="14">
        <v>444.7</v>
      </c>
      <c r="K113" s="14">
        <v>2562.34</v>
      </c>
      <c r="L113" s="14">
        <v>510</v>
      </c>
      <c r="M113" s="14">
        <v>587.64</v>
      </c>
      <c r="N113" t="s">
        <v>1486</v>
      </c>
      <c r="O113" t="s">
        <v>1471</v>
      </c>
    </row>
    <row r="114" spans="1:15" x14ac:dyDescent="0.35">
      <c r="A114" t="s">
        <v>1586</v>
      </c>
      <c r="B114" t="s">
        <v>1028</v>
      </c>
      <c r="C114">
        <v>4</v>
      </c>
      <c r="D114" t="s">
        <v>851</v>
      </c>
      <c r="E114" t="s">
        <v>852</v>
      </c>
      <c r="F114">
        <v>1</v>
      </c>
      <c r="G114" s="14">
        <v>250.62</v>
      </c>
      <c r="H114" s="3">
        <v>0.05</v>
      </c>
      <c r="I114" s="14">
        <v>238.09</v>
      </c>
      <c r="J114" s="14">
        <v>50</v>
      </c>
      <c r="K114" s="14">
        <v>288.08999999999997</v>
      </c>
      <c r="L114" s="14">
        <v>145</v>
      </c>
      <c r="M114" s="14">
        <v>93.09</v>
      </c>
      <c r="N114" t="s">
        <v>1475</v>
      </c>
      <c r="O114" t="s">
        <v>1471</v>
      </c>
    </row>
    <row r="115" spans="1:15" x14ac:dyDescent="0.35">
      <c r="A115" t="s">
        <v>1587</v>
      </c>
      <c r="B115" t="s">
        <v>1028</v>
      </c>
      <c r="C115">
        <v>5</v>
      </c>
      <c r="D115" t="s">
        <v>916</v>
      </c>
      <c r="E115" t="s">
        <v>917</v>
      </c>
      <c r="F115">
        <v>3</v>
      </c>
      <c r="G115" s="14">
        <v>393.75</v>
      </c>
      <c r="H115" s="3">
        <v>0</v>
      </c>
      <c r="I115" s="14">
        <v>1181.25</v>
      </c>
      <c r="J115" s="14">
        <v>248.06</v>
      </c>
      <c r="K115" s="14">
        <v>1429.31</v>
      </c>
      <c r="L115" s="14">
        <v>245</v>
      </c>
      <c r="M115" s="14">
        <v>446.25</v>
      </c>
      <c r="N115" t="s">
        <v>1486</v>
      </c>
      <c r="O115" t="s">
        <v>1471</v>
      </c>
    </row>
    <row r="116" spans="1:15" x14ac:dyDescent="0.35">
      <c r="A116" t="s">
        <v>1588</v>
      </c>
      <c r="B116" t="s">
        <v>1030</v>
      </c>
      <c r="C116">
        <v>1</v>
      </c>
      <c r="D116" t="s">
        <v>868</v>
      </c>
      <c r="E116" t="s">
        <v>869</v>
      </c>
      <c r="F116">
        <v>1</v>
      </c>
      <c r="G116" s="14">
        <v>175.91</v>
      </c>
      <c r="H116" s="3">
        <v>0.1</v>
      </c>
      <c r="I116" s="14">
        <v>158.32</v>
      </c>
      <c r="J116" s="14">
        <v>33.25</v>
      </c>
      <c r="K116" s="14">
        <v>191.57</v>
      </c>
      <c r="L116" s="14">
        <v>110</v>
      </c>
      <c r="M116" s="14">
        <v>48.32</v>
      </c>
      <c r="N116" t="s">
        <v>1486</v>
      </c>
      <c r="O116" t="s">
        <v>1471</v>
      </c>
    </row>
    <row r="117" spans="1:15" x14ac:dyDescent="0.35">
      <c r="A117" t="s">
        <v>1589</v>
      </c>
      <c r="B117" t="s">
        <v>1030</v>
      </c>
      <c r="C117">
        <v>2</v>
      </c>
      <c r="D117" t="s">
        <v>828</v>
      </c>
      <c r="E117" t="s">
        <v>829</v>
      </c>
      <c r="F117">
        <v>3</v>
      </c>
      <c r="G117" s="14">
        <v>18.14</v>
      </c>
      <c r="H117" s="3">
        <v>0</v>
      </c>
      <c r="I117" s="14">
        <v>54.42</v>
      </c>
      <c r="J117" s="14">
        <v>11.43</v>
      </c>
      <c r="K117" s="14">
        <v>65.849999999999994</v>
      </c>
      <c r="L117" s="14">
        <v>9</v>
      </c>
      <c r="M117" s="14">
        <v>27.42</v>
      </c>
      <c r="N117" t="s">
        <v>1475</v>
      </c>
      <c r="O117" t="s">
        <v>1471</v>
      </c>
    </row>
    <row r="118" spans="1:15" x14ac:dyDescent="0.35">
      <c r="A118" t="s">
        <v>1590</v>
      </c>
      <c r="B118" t="s">
        <v>1030</v>
      </c>
      <c r="C118">
        <v>3</v>
      </c>
      <c r="D118" t="s">
        <v>874</v>
      </c>
      <c r="E118" t="s">
        <v>875</v>
      </c>
      <c r="F118">
        <v>8</v>
      </c>
      <c r="G118" s="14">
        <v>314.54000000000002</v>
      </c>
      <c r="H118" s="3">
        <v>0</v>
      </c>
      <c r="I118" s="14">
        <v>2516.3200000000002</v>
      </c>
      <c r="J118" s="14">
        <v>528.42999999999995</v>
      </c>
      <c r="K118" s="14">
        <v>3044.75</v>
      </c>
      <c r="L118" s="14">
        <v>180</v>
      </c>
      <c r="M118" s="14">
        <v>1076.32</v>
      </c>
      <c r="N118" t="s">
        <v>1475</v>
      </c>
      <c r="O118" t="s">
        <v>1471</v>
      </c>
    </row>
    <row r="119" spans="1:15" x14ac:dyDescent="0.35">
      <c r="A119" t="s">
        <v>1591</v>
      </c>
      <c r="B119" t="s">
        <v>1030</v>
      </c>
      <c r="C119">
        <v>4</v>
      </c>
      <c r="D119" t="s">
        <v>833</v>
      </c>
      <c r="E119" t="s">
        <v>834</v>
      </c>
      <c r="F119">
        <v>5</v>
      </c>
      <c r="G119" s="14">
        <v>161.18</v>
      </c>
      <c r="H119" s="3">
        <v>0.03</v>
      </c>
      <c r="I119" s="14">
        <v>781.72</v>
      </c>
      <c r="J119" s="14">
        <v>164.16</v>
      </c>
      <c r="K119" s="14">
        <v>945.88</v>
      </c>
      <c r="L119" s="14">
        <v>92</v>
      </c>
      <c r="M119" s="14">
        <v>321.72000000000003</v>
      </c>
      <c r="N119" t="s">
        <v>1475</v>
      </c>
      <c r="O119" t="s">
        <v>1471</v>
      </c>
    </row>
    <row r="120" spans="1:15" x14ac:dyDescent="0.35">
      <c r="A120" t="s">
        <v>1592</v>
      </c>
      <c r="B120" t="s">
        <v>1030</v>
      </c>
      <c r="C120">
        <v>5</v>
      </c>
      <c r="D120" t="s">
        <v>862</v>
      </c>
      <c r="E120" t="s">
        <v>863</v>
      </c>
      <c r="F120">
        <v>8</v>
      </c>
      <c r="G120" s="14">
        <v>84.92</v>
      </c>
      <c r="H120" s="3">
        <v>0</v>
      </c>
      <c r="I120" s="14">
        <v>679.36</v>
      </c>
      <c r="J120" s="14">
        <v>142.66999999999999</v>
      </c>
      <c r="K120" s="14">
        <v>822.03</v>
      </c>
      <c r="L120" s="14">
        <v>52</v>
      </c>
      <c r="M120" s="14">
        <v>263.36</v>
      </c>
      <c r="N120" t="s">
        <v>1475</v>
      </c>
      <c r="O120" t="s">
        <v>1471</v>
      </c>
    </row>
    <row r="121" spans="1:15" x14ac:dyDescent="0.35">
      <c r="A121" t="s">
        <v>1593</v>
      </c>
      <c r="B121" t="s">
        <v>1032</v>
      </c>
      <c r="C121">
        <v>1</v>
      </c>
      <c r="D121" t="s">
        <v>916</v>
      </c>
      <c r="E121" t="s">
        <v>917</v>
      </c>
      <c r="F121">
        <v>3</v>
      </c>
      <c r="G121" s="14">
        <v>372.03</v>
      </c>
      <c r="H121" s="3">
        <v>0</v>
      </c>
      <c r="I121" s="14">
        <v>1116.0899999999999</v>
      </c>
      <c r="J121" s="14">
        <v>234.38</v>
      </c>
      <c r="K121" s="14">
        <v>1350.47</v>
      </c>
      <c r="L121" s="14">
        <v>245</v>
      </c>
      <c r="M121" s="14">
        <v>381.09</v>
      </c>
      <c r="N121" t="s">
        <v>1470</v>
      </c>
      <c r="O121" t="s">
        <v>1471</v>
      </c>
    </row>
    <row r="122" spans="1:15" x14ac:dyDescent="0.35">
      <c r="A122" t="s">
        <v>1594</v>
      </c>
      <c r="B122" t="s">
        <v>1032</v>
      </c>
      <c r="C122">
        <v>2</v>
      </c>
      <c r="D122" t="s">
        <v>857</v>
      </c>
      <c r="E122" t="s">
        <v>858</v>
      </c>
      <c r="F122">
        <v>6</v>
      </c>
      <c r="G122" s="14">
        <v>79.14</v>
      </c>
      <c r="H122" s="3">
        <v>0.1</v>
      </c>
      <c r="I122" s="14">
        <v>427.36</v>
      </c>
      <c r="J122" s="14">
        <v>89.75</v>
      </c>
      <c r="K122" s="14">
        <v>517.11</v>
      </c>
      <c r="L122" s="14">
        <v>46</v>
      </c>
      <c r="M122" s="14">
        <v>151.36000000000001</v>
      </c>
      <c r="N122" t="s">
        <v>1475</v>
      </c>
      <c r="O122" t="s">
        <v>1471</v>
      </c>
    </row>
    <row r="123" spans="1:15" x14ac:dyDescent="0.35">
      <c r="A123" t="s">
        <v>1595</v>
      </c>
      <c r="B123" t="s">
        <v>1032</v>
      </c>
      <c r="C123">
        <v>3</v>
      </c>
      <c r="D123" t="s">
        <v>839</v>
      </c>
      <c r="E123" t="s">
        <v>840</v>
      </c>
      <c r="F123">
        <v>1</v>
      </c>
      <c r="G123" s="14">
        <v>60.86</v>
      </c>
      <c r="H123" s="3">
        <v>0</v>
      </c>
      <c r="I123" s="14">
        <v>60.86</v>
      </c>
      <c r="J123" s="14">
        <v>12.78</v>
      </c>
      <c r="K123" s="14">
        <v>73.64</v>
      </c>
      <c r="L123" s="14">
        <v>35</v>
      </c>
      <c r="M123" s="14">
        <v>25.86</v>
      </c>
      <c r="N123" t="s">
        <v>1475</v>
      </c>
      <c r="O123" t="s">
        <v>1471</v>
      </c>
    </row>
    <row r="124" spans="1:15" x14ac:dyDescent="0.35">
      <c r="A124" t="s">
        <v>1596</v>
      </c>
      <c r="B124" t="s">
        <v>1034</v>
      </c>
      <c r="C124">
        <v>1</v>
      </c>
      <c r="D124" t="s">
        <v>878</v>
      </c>
      <c r="E124" t="s">
        <v>879</v>
      </c>
      <c r="F124">
        <v>4</v>
      </c>
      <c r="G124" s="14">
        <v>354</v>
      </c>
      <c r="H124" s="3">
        <v>0.03</v>
      </c>
      <c r="I124" s="14">
        <v>1373.52</v>
      </c>
      <c r="J124" s="14">
        <v>288.44</v>
      </c>
      <c r="K124" s="14">
        <v>1661.96</v>
      </c>
      <c r="L124" s="14">
        <v>210</v>
      </c>
      <c r="M124" s="14">
        <v>533.52</v>
      </c>
      <c r="N124" t="s">
        <v>1475</v>
      </c>
      <c r="O124" t="s">
        <v>1471</v>
      </c>
    </row>
    <row r="125" spans="1:15" x14ac:dyDescent="0.35">
      <c r="A125" t="s">
        <v>1597</v>
      </c>
      <c r="B125" t="s">
        <v>1034</v>
      </c>
      <c r="C125">
        <v>2</v>
      </c>
      <c r="D125" t="s">
        <v>862</v>
      </c>
      <c r="E125" t="s">
        <v>863</v>
      </c>
      <c r="F125">
        <v>6</v>
      </c>
      <c r="G125" s="14">
        <v>88.45</v>
      </c>
      <c r="H125" s="3">
        <v>0</v>
      </c>
      <c r="I125" s="14">
        <v>530.70000000000005</v>
      </c>
      <c r="J125" s="14">
        <v>111.45</v>
      </c>
      <c r="K125" s="14">
        <v>642.15</v>
      </c>
      <c r="L125" s="14">
        <v>52</v>
      </c>
      <c r="M125" s="14">
        <v>218.7</v>
      </c>
      <c r="N125" t="s">
        <v>1486</v>
      </c>
      <c r="O125" t="s">
        <v>1471</v>
      </c>
    </row>
    <row r="126" spans="1:15" x14ac:dyDescent="0.35">
      <c r="A126" t="s">
        <v>1598</v>
      </c>
      <c r="B126" t="s">
        <v>1034</v>
      </c>
      <c r="C126">
        <v>3</v>
      </c>
      <c r="D126" t="s">
        <v>822</v>
      </c>
      <c r="E126" t="s">
        <v>823</v>
      </c>
      <c r="F126">
        <v>1</v>
      </c>
      <c r="G126" s="14">
        <v>31.04</v>
      </c>
      <c r="H126" s="3">
        <v>0</v>
      </c>
      <c r="I126" s="14">
        <v>31.04</v>
      </c>
      <c r="J126" s="14">
        <v>6.52</v>
      </c>
      <c r="K126" s="14">
        <v>37.56</v>
      </c>
      <c r="L126" s="14">
        <v>18</v>
      </c>
      <c r="M126" s="14">
        <v>13.04</v>
      </c>
      <c r="N126" t="s">
        <v>1486</v>
      </c>
      <c r="O126" t="s">
        <v>1471</v>
      </c>
    </row>
    <row r="127" spans="1:15" x14ac:dyDescent="0.35">
      <c r="A127" t="s">
        <v>1599</v>
      </c>
      <c r="B127" t="s">
        <v>1034</v>
      </c>
      <c r="C127">
        <v>4</v>
      </c>
      <c r="D127" t="s">
        <v>846</v>
      </c>
      <c r="E127" t="s">
        <v>847</v>
      </c>
      <c r="F127">
        <v>2</v>
      </c>
      <c r="G127" s="14">
        <v>39.29</v>
      </c>
      <c r="H127" s="3">
        <v>0</v>
      </c>
      <c r="I127" s="14">
        <v>78.58</v>
      </c>
      <c r="J127" s="14">
        <v>16.5</v>
      </c>
      <c r="K127" s="14">
        <v>95.08</v>
      </c>
      <c r="L127" s="14">
        <v>21</v>
      </c>
      <c r="M127" s="14">
        <v>36.58</v>
      </c>
      <c r="N127" t="s">
        <v>1486</v>
      </c>
      <c r="O127" t="s">
        <v>1471</v>
      </c>
    </row>
    <row r="128" spans="1:15" x14ac:dyDescent="0.35">
      <c r="A128" t="s">
        <v>1600</v>
      </c>
      <c r="B128" t="s">
        <v>1034</v>
      </c>
      <c r="C128">
        <v>5</v>
      </c>
      <c r="D128" t="s">
        <v>897</v>
      </c>
      <c r="E128" t="s">
        <v>898</v>
      </c>
      <c r="F128">
        <v>5</v>
      </c>
      <c r="G128" s="14">
        <v>40.869999999999997</v>
      </c>
      <c r="H128" s="3">
        <v>0</v>
      </c>
      <c r="I128" s="14">
        <v>204.35</v>
      </c>
      <c r="J128" s="14">
        <v>42.91</v>
      </c>
      <c r="K128" s="14">
        <v>247.26</v>
      </c>
      <c r="L128" s="14">
        <v>24</v>
      </c>
      <c r="M128" s="14">
        <v>84.35</v>
      </c>
      <c r="N128" t="s">
        <v>1475</v>
      </c>
      <c r="O128" t="s">
        <v>1471</v>
      </c>
    </row>
    <row r="129" spans="1:15" x14ac:dyDescent="0.35">
      <c r="A129" t="s">
        <v>1601</v>
      </c>
      <c r="B129" t="s">
        <v>1036</v>
      </c>
      <c r="C129">
        <v>1</v>
      </c>
      <c r="D129" t="s">
        <v>897</v>
      </c>
      <c r="E129" t="s">
        <v>898</v>
      </c>
      <c r="F129">
        <v>2</v>
      </c>
      <c r="G129" s="14">
        <v>44.19</v>
      </c>
      <c r="H129" s="3">
        <v>0.1</v>
      </c>
      <c r="I129" s="14">
        <v>79.540000000000006</v>
      </c>
      <c r="J129" s="14">
        <v>16.7</v>
      </c>
      <c r="K129" s="14">
        <v>96.24</v>
      </c>
      <c r="L129" s="14">
        <v>24</v>
      </c>
      <c r="M129" s="14">
        <v>31.54</v>
      </c>
      <c r="N129" t="s">
        <v>1486</v>
      </c>
      <c r="O129" t="s">
        <v>1471</v>
      </c>
    </row>
    <row r="130" spans="1:15" x14ac:dyDescent="0.35">
      <c r="A130" t="s">
        <v>1602</v>
      </c>
      <c r="B130" t="s">
        <v>1036</v>
      </c>
      <c r="C130">
        <v>2</v>
      </c>
      <c r="D130" t="s">
        <v>885</v>
      </c>
      <c r="E130" t="s">
        <v>886</v>
      </c>
      <c r="F130">
        <v>6</v>
      </c>
      <c r="G130" s="14">
        <v>52.09</v>
      </c>
      <c r="H130" s="3">
        <v>0</v>
      </c>
      <c r="I130" s="14">
        <v>312.54000000000002</v>
      </c>
      <c r="J130" s="14">
        <v>65.63</v>
      </c>
      <c r="K130" s="14">
        <v>378.17</v>
      </c>
      <c r="L130" s="14">
        <v>28</v>
      </c>
      <c r="M130" s="14">
        <v>144.54</v>
      </c>
      <c r="N130" t="s">
        <v>1475</v>
      </c>
      <c r="O130" t="s">
        <v>1471</v>
      </c>
    </row>
    <row r="131" spans="1:15" x14ac:dyDescent="0.35">
      <c r="A131" t="s">
        <v>1603</v>
      </c>
      <c r="B131" t="s">
        <v>1038</v>
      </c>
      <c r="C131">
        <v>1</v>
      </c>
      <c r="D131" t="s">
        <v>862</v>
      </c>
      <c r="E131" t="s">
        <v>863</v>
      </c>
      <c r="F131">
        <v>2</v>
      </c>
      <c r="G131" s="14">
        <v>97.01</v>
      </c>
      <c r="H131" s="3">
        <v>0.05</v>
      </c>
      <c r="I131" s="14">
        <v>184.32</v>
      </c>
      <c r="J131" s="14">
        <v>38.71</v>
      </c>
      <c r="K131" s="14">
        <v>223.03</v>
      </c>
      <c r="L131" s="14">
        <v>52</v>
      </c>
      <c r="M131" s="14">
        <v>80.319999999999993</v>
      </c>
      <c r="N131" t="s">
        <v>1486</v>
      </c>
      <c r="O131" t="s">
        <v>1471</v>
      </c>
    </row>
    <row r="132" spans="1:15" x14ac:dyDescent="0.35">
      <c r="A132" t="s">
        <v>1604</v>
      </c>
      <c r="B132" t="s">
        <v>1040</v>
      </c>
      <c r="C132">
        <v>1</v>
      </c>
      <c r="D132" t="s">
        <v>878</v>
      </c>
      <c r="E132" t="s">
        <v>879</v>
      </c>
      <c r="F132">
        <v>4</v>
      </c>
      <c r="G132" s="14">
        <v>333.21</v>
      </c>
      <c r="H132" s="3">
        <v>0.1</v>
      </c>
      <c r="I132" s="14">
        <v>1199.56</v>
      </c>
      <c r="J132" s="14">
        <v>251.91</v>
      </c>
      <c r="K132" s="14">
        <v>1451.47</v>
      </c>
      <c r="L132" s="14">
        <v>210</v>
      </c>
      <c r="M132" s="14">
        <v>359.56</v>
      </c>
      <c r="N132" t="s">
        <v>1486</v>
      </c>
      <c r="O132" t="s">
        <v>1471</v>
      </c>
    </row>
    <row r="133" spans="1:15" x14ac:dyDescent="0.35">
      <c r="A133" t="s">
        <v>1605</v>
      </c>
      <c r="B133" t="s">
        <v>1040</v>
      </c>
      <c r="C133">
        <v>2</v>
      </c>
      <c r="D133" t="s">
        <v>839</v>
      </c>
      <c r="E133" t="s">
        <v>840</v>
      </c>
      <c r="F133">
        <v>7</v>
      </c>
      <c r="G133" s="14">
        <v>62.2</v>
      </c>
      <c r="H133" s="3">
        <v>0.1</v>
      </c>
      <c r="I133" s="14">
        <v>391.86</v>
      </c>
      <c r="J133" s="14">
        <v>82.29</v>
      </c>
      <c r="K133" s="14">
        <v>474.15</v>
      </c>
      <c r="L133" s="14">
        <v>35</v>
      </c>
      <c r="M133" s="14">
        <v>146.86000000000001</v>
      </c>
      <c r="N133" t="s">
        <v>1475</v>
      </c>
      <c r="O133" t="s">
        <v>1471</v>
      </c>
    </row>
    <row r="134" spans="1:15" x14ac:dyDescent="0.35">
      <c r="A134" t="s">
        <v>1606</v>
      </c>
      <c r="B134" t="s">
        <v>1040</v>
      </c>
      <c r="C134">
        <v>3</v>
      </c>
      <c r="D134" t="s">
        <v>890</v>
      </c>
      <c r="E134" t="s">
        <v>891</v>
      </c>
      <c r="F134">
        <v>7</v>
      </c>
      <c r="G134" s="14">
        <v>20.5</v>
      </c>
      <c r="H134" s="3">
        <v>0</v>
      </c>
      <c r="I134" s="14">
        <v>143.5</v>
      </c>
      <c r="J134" s="14">
        <v>30.13</v>
      </c>
      <c r="K134" s="14">
        <v>173.63</v>
      </c>
      <c r="L134" s="14">
        <v>8</v>
      </c>
      <c r="M134" s="14">
        <v>87.5</v>
      </c>
      <c r="N134" t="s">
        <v>1486</v>
      </c>
      <c r="O134" t="s">
        <v>1471</v>
      </c>
    </row>
    <row r="135" spans="1:15" x14ac:dyDescent="0.35">
      <c r="A135" t="s">
        <v>1607</v>
      </c>
      <c r="B135" t="s">
        <v>1040</v>
      </c>
      <c r="C135">
        <v>4</v>
      </c>
      <c r="D135" t="s">
        <v>902</v>
      </c>
      <c r="E135" t="s">
        <v>903</v>
      </c>
      <c r="F135">
        <v>6</v>
      </c>
      <c r="G135" s="14">
        <v>12.46</v>
      </c>
      <c r="H135" s="3">
        <v>0.05</v>
      </c>
      <c r="I135" s="14">
        <v>71.02</v>
      </c>
      <c r="J135" s="14">
        <v>14.91</v>
      </c>
      <c r="K135" s="14">
        <v>85.93</v>
      </c>
      <c r="L135" s="14">
        <v>4</v>
      </c>
      <c r="M135" s="14">
        <v>47.02</v>
      </c>
      <c r="N135" t="s">
        <v>1475</v>
      </c>
      <c r="O135" t="s">
        <v>1471</v>
      </c>
    </row>
    <row r="136" spans="1:15" x14ac:dyDescent="0.35">
      <c r="A136" t="s">
        <v>1608</v>
      </c>
      <c r="B136" t="s">
        <v>1040</v>
      </c>
      <c r="C136">
        <v>5</v>
      </c>
      <c r="D136" t="s">
        <v>874</v>
      </c>
      <c r="E136" t="s">
        <v>875</v>
      </c>
      <c r="F136">
        <v>6</v>
      </c>
      <c r="G136" s="14">
        <v>304.69</v>
      </c>
      <c r="H136" s="3">
        <v>0</v>
      </c>
      <c r="I136" s="14">
        <v>1828.14</v>
      </c>
      <c r="J136" s="14">
        <v>383.91</v>
      </c>
      <c r="K136" s="14">
        <v>2212.0500000000002</v>
      </c>
      <c r="L136" s="14">
        <v>180</v>
      </c>
      <c r="M136" s="14">
        <v>748.14</v>
      </c>
      <c r="N136" t="s">
        <v>1470</v>
      </c>
      <c r="O136" t="s">
        <v>1471</v>
      </c>
    </row>
    <row r="137" spans="1:15" x14ac:dyDescent="0.35">
      <c r="A137" t="s">
        <v>1609</v>
      </c>
      <c r="B137" t="s">
        <v>1042</v>
      </c>
      <c r="C137">
        <v>1</v>
      </c>
      <c r="D137" t="s">
        <v>916</v>
      </c>
      <c r="E137" t="s">
        <v>917</v>
      </c>
      <c r="F137">
        <v>4</v>
      </c>
      <c r="G137" s="14">
        <v>407.53</v>
      </c>
      <c r="H137" s="3">
        <v>0</v>
      </c>
      <c r="I137" s="14">
        <v>1630.12</v>
      </c>
      <c r="J137" s="14">
        <v>342.33</v>
      </c>
      <c r="K137" s="14">
        <v>1972.45</v>
      </c>
      <c r="L137" s="14">
        <v>245</v>
      </c>
      <c r="M137" s="14">
        <v>650.12</v>
      </c>
      <c r="N137" t="s">
        <v>1470</v>
      </c>
      <c r="O137" t="s">
        <v>1471</v>
      </c>
    </row>
    <row r="138" spans="1:15" x14ac:dyDescent="0.35">
      <c r="A138" t="s">
        <v>1610</v>
      </c>
      <c r="B138" t="s">
        <v>1042</v>
      </c>
      <c r="C138">
        <v>2</v>
      </c>
      <c r="D138" t="s">
        <v>857</v>
      </c>
      <c r="E138" t="s">
        <v>858</v>
      </c>
      <c r="F138">
        <v>6</v>
      </c>
      <c r="G138" s="14">
        <v>86.35</v>
      </c>
      <c r="H138" s="3">
        <v>0.03</v>
      </c>
      <c r="I138" s="14">
        <v>502.56</v>
      </c>
      <c r="J138" s="14">
        <v>105.54</v>
      </c>
      <c r="K138" s="14">
        <v>608.1</v>
      </c>
      <c r="L138" s="14">
        <v>46</v>
      </c>
      <c r="M138" s="14">
        <v>226.56</v>
      </c>
      <c r="N138" t="s">
        <v>1470</v>
      </c>
      <c r="O138" t="s">
        <v>1471</v>
      </c>
    </row>
    <row r="139" spans="1:15" x14ac:dyDescent="0.35">
      <c r="A139" t="s">
        <v>1611</v>
      </c>
      <c r="B139" t="s">
        <v>1042</v>
      </c>
      <c r="C139">
        <v>3</v>
      </c>
      <c r="D139" t="s">
        <v>816</v>
      </c>
      <c r="E139" t="s">
        <v>817</v>
      </c>
      <c r="F139">
        <v>5</v>
      </c>
      <c r="G139" s="14">
        <v>163.33000000000001</v>
      </c>
      <c r="H139" s="3">
        <v>0.05</v>
      </c>
      <c r="I139" s="14">
        <v>775.82</v>
      </c>
      <c r="J139" s="14">
        <v>162.91999999999999</v>
      </c>
      <c r="K139" s="14">
        <v>938.74</v>
      </c>
      <c r="L139" s="14">
        <v>105</v>
      </c>
      <c r="M139" s="14">
        <v>250.82</v>
      </c>
      <c r="N139" t="s">
        <v>1486</v>
      </c>
      <c r="O139" t="s">
        <v>1473</v>
      </c>
    </row>
    <row r="140" spans="1:15" x14ac:dyDescent="0.35">
      <c r="A140" t="s">
        <v>1612</v>
      </c>
      <c r="B140" t="s">
        <v>1044</v>
      </c>
      <c r="C140">
        <v>1</v>
      </c>
      <c r="D140" t="s">
        <v>862</v>
      </c>
      <c r="E140" t="s">
        <v>863</v>
      </c>
      <c r="F140">
        <v>4</v>
      </c>
      <c r="G140" s="14">
        <v>85.32</v>
      </c>
      <c r="H140" s="3">
        <v>0</v>
      </c>
      <c r="I140" s="14">
        <v>341.28</v>
      </c>
      <c r="J140" s="14">
        <v>71.67</v>
      </c>
      <c r="K140" s="14">
        <v>412.95</v>
      </c>
      <c r="L140" s="14">
        <v>52</v>
      </c>
      <c r="M140" s="14">
        <v>133.28</v>
      </c>
      <c r="N140" t="s">
        <v>1486</v>
      </c>
      <c r="O140" t="s">
        <v>1471</v>
      </c>
    </row>
    <row r="141" spans="1:15" x14ac:dyDescent="0.35">
      <c r="A141" t="s">
        <v>1613</v>
      </c>
      <c r="B141" t="s">
        <v>1046</v>
      </c>
      <c r="C141">
        <v>1</v>
      </c>
      <c r="D141" t="s">
        <v>902</v>
      </c>
      <c r="E141" t="s">
        <v>903</v>
      </c>
      <c r="F141">
        <v>3</v>
      </c>
      <c r="G141" s="14">
        <v>11.24</v>
      </c>
      <c r="H141" s="3">
        <v>0.03</v>
      </c>
      <c r="I141" s="14">
        <v>32.71</v>
      </c>
      <c r="J141" s="14">
        <v>6.87</v>
      </c>
      <c r="K141" s="14">
        <v>39.58</v>
      </c>
      <c r="L141" s="14">
        <v>4</v>
      </c>
      <c r="M141" s="14">
        <v>20.71</v>
      </c>
      <c r="N141" t="s">
        <v>1470</v>
      </c>
      <c r="O141" t="s">
        <v>1471</v>
      </c>
    </row>
    <row r="142" spans="1:15" x14ac:dyDescent="0.35">
      <c r="A142" t="s">
        <v>1614</v>
      </c>
      <c r="B142" t="s">
        <v>1046</v>
      </c>
      <c r="C142">
        <v>2</v>
      </c>
      <c r="D142" t="s">
        <v>857</v>
      </c>
      <c r="E142" t="s">
        <v>858</v>
      </c>
      <c r="F142">
        <v>6</v>
      </c>
      <c r="G142" s="14">
        <v>85.33</v>
      </c>
      <c r="H142" s="3">
        <v>0</v>
      </c>
      <c r="I142" s="14">
        <v>511.98</v>
      </c>
      <c r="J142" s="14">
        <v>107.52</v>
      </c>
      <c r="K142" s="14">
        <v>619.5</v>
      </c>
      <c r="L142" s="14">
        <v>46</v>
      </c>
      <c r="M142" s="14">
        <v>235.98</v>
      </c>
      <c r="N142" t="s">
        <v>1486</v>
      </c>
      <c r="O142" t="s">
        <v>1471</v>
      </c>
    </row>
    <row r="143" spans="1:15" x14ac:dyDescent="0.35">
      <c r="A143" t="s">
        <v>1615</v>
      </c>
      <c r="B143" t="s">
        <v>1046</v>
      </c>
      <c r="C143">
        <v>3</v>
      </c>
      <c r="D143" t="s">
        <v>862</v>
      </c>
      <c r="E143" t="s">
        <v>863</v>
      </c>
      <c r="F143">
        <v>2</v>
      </c>
      <c r="G143" s="14">
        <v>91.02</v>
      </c>
      <c r="H143" s="3">
        <v>0.05</v>
      </c>
      <c r="I143" s="14">
        <v>172.94</v>
      </c>
      <c r="J143" s="14">
        <v>36.32</v>
      </c>
      <c r="K143" s="14">
        <v>209.26</v>
      </c>
      <c r="L143" s="14">
        <v>52</v>
      </c>
      <c r="M143" s="14">
        <v>68.94</v>
      </c>
      <c r="N143" t="s">
        <v>1486</v>
      </c>
      <c r="O143" t="s">
        <v>1471</v>
      </c>
    </row>
    <row r="144" spans="1:15" x14ac:dyDescent="0.35">
      <c r="A144" t="s">
        <v>1616</v>
      </c>
      <c r="B144" t="s">
        <v>1046</v>
      </c>
      <c r="C144">
        <v>4</v>
      </c>
      <c r="D144" t="s">
        <v>868</v>
      </c>
      <c r="E144" t="s">
        <v>869</v>
      </c>
      <c r="F144">
        <v>8</v>
      </c>
      <c r="G144" s="14">
        <v>179.76</v>
      </c>
      <c r="H144" s="3">
        <v>0.1</v>
      </c>
      <c r="I144" s="14">
        <v>1294.27</v>
      </c>
      <c r="J144" s="14">
        <v>271.8</v>
      </c>
      <c r="K144" s="14">
        <v>1566.07</v>
      </c>
      <c r="L144" s="14">
        <v>110</v>
      </c>
      <c r="M144" s="14">
        <v>414.27</v>
      </c>
      <c r="N144" t="s">
        <v>1475</v>
      </c>
      <c r="O144" t="s">
        <v>1471</v>
      </c>
    </row>
    <row r="145" spans="1:15" x14ac:dyDescent="0.35">
      <c r="A145" t="s">
        <v>1617</v>
      </c>
      <c r="B145" t="s">
        <v>1046</v>
      </c>
      <c r="C145">
        <v>5</v>
      </c>
      <c r="D145" t="s">
        <v>828</v>
      </c>
      <c r="E145" t="s">
        <v>829</v>
      </c>
      <c r="F145">
        <v>5</v>
      </c>
      <c r="G145" s="14">
        <v>16.68</v>
      </c>
      <c r="H145" s="3">
        <v>0.05</v>
      </c>
      <c r="I145" s="14">
        <v>79.23</v>
      </c>
      <c r="J145" s="14">
        <v>16.64</v>
      </c>
      <c r="K145" s="14">
        <v>95.87</v>
      </c>
      <c r="L145" s="14">
        <v>9</v>
      </c>
      <c r="M145" s="14">
        <v>34.229999999999997</v>
      </c>
      <c r="N145" t="s">
        <v>1470</v>
      </c>
      <c r="O145" t="s">
        <v>1471</v>
      </c>
    </row>
    <row r="146" spans="1:15" x14ac:dyDescent="0.35">
      <c r="A146" t="s">
        <v>1618</v>
      </c>
      <c r="B146" t="s">
        <v>1048</v>
      </c>
      <c r="C146">
        <v>1</v>
      </c>
      <c r="D146" t="s">
        <v>874</v>
      </c>
      <c r="E146" t="s">
        <v>875</v>
      </c>
      <c r="F146">
        <v>7</v>
      </c>
      <c r="G146" s="14">
        <v>297.5</v>
      </c>
      <c r="H146" s="3">
        <v>0</v>
      </c>
      <c r="I146" s="14">
        <v>2082.5</v>
      </c>
      <c r="J146" s="14">
        <v>437.32</v>
      </c>
      <c r="K146" s="14">
        <v>2519.8200000000002</v>
      </c>
      <c r="L146" s="14">
        <v>180</v>
      </c>
      <c r="M146" s="14">
        <v>822.5</v>
      </c>
      <c r="N146" t="s">
        <v>1486</v>
      </c>
      <c r="O146" t="s">
        <v>1471</v>
      </c>
    </row>
    <row r="147" spans="1:15" x14ac:dyDescent="0.35">
      <c r="A147" t="s">
        <v>1619</v>
      </c>
      <c r="B147" t="s">
        <v>1048</v>
      </c>
      <c r="C147">
        <v>2</v>
      </c>
      <c r="D147" t="s">
        <v>916</v>
      </c>
      <c r="E147" t="s">
        <v>917</v>
      </c>
      <c r="F147">
        <v>1</v>
      </c>
      <c r="G147" s="14">
        <v>412.61</v>
      </c>
      <c r="H147" s="3">
        <v>0.1</v>
      </c>
      <c r="I147" s="14">
        <v>371.35</v>
      </c>
      <c r="J147" s="14">
        <v>77.98</v>
      </c>
      <c r="K147" s="14">
        <v>449.33</v>
      </c>
      <c r="L147" s="14">
        <v>245</v>
      </c>
      <c r="M147" s="14">
        <v>126.35</v>
      </c>
      <c r="N147" t="s">
        <v>1470</v>
      </c>
      <c r="O147" t="s">
        <v>1471</v>
      </c>
    </row>
    <row r="148" spans="1:15" x14ac:dyDescent="0.35">
      <c r="A148" t="s">
        <v>1620</v>
      </c>
      <c r="B148" t="s">
        <v>1048</v>
      </c>
      <c r="C148">
        <v>3</v>
      </c>
      <c r="D148" t="s">
        <v>902</v>
      </c>
      <c r="E148" t="s">
        <v>903</v>
      </c>
      <c r="F148">
        <v>1</v>
      </c>
      <c r="G148" s="14">
        <v>11.73</v>
      </c>
      <c r="H148" s="3">
        <v>0.05</v>
      </c>
      <c r="I148" s="14">
        <v>11.14</v>
      </c>
      <c r="J148" s="14">
        <v>2.34</v>
      </c>
      <c r="K148" s="14">
        <v>13.48</v>
      </c>
      <c r="L148" s="14">
        <v>4</v>
      </c>
      <c r="M148" s="14">
        <v>7.14</v>
      </c>
      <c r="N148" t="s">
        <v>1486</v>
      </c>
      <c r="O148" t="s">
        <v>1471</v>
      </c>
    </row>
    <row r="149" spans="1:15" x14ac:dyDescent="0.35">
      <c r="A149" t="s">
        <v>1621</v>
      </c>
      <c r="B149" t="s">
        <v>1050</v>
      </c>
      <c r="C149">
        <v>1</v>
      </c>
      <c r="D149" t="s">
        <v>816</v>
      </c>
      <c r="E149" t="s">
        <v>817</v>
      </c>
      <c r="F149">
        <v>7</v>
      </c>
      <c r="G149" s="14">
        <v>174.07</v>
      </c>
      <c r="H149" s="3">
        <v>0.05</v>
      </c>
      <c r="I149" s="14">
        <v>1157.57</v>
      </c>
      <c r="J149" s="14">
        <v>243.09</v>
      </c>
      <c r="K149" s="14">
        <v>1400.66</v>
      </c>
      <c r="L149" s="14">
        <v>105</v>
      </c>
      <c r="M149" s="14">
        <v>422.57</v>
      </c>
      <c r="N149" t="s">
        <v>1475</v>
      </c>
      <c r="O149" t="s">
        <v>1471</v>
      </c>
    </row>
    <row r="150" spans="1:15" x14ac:dyDescent="0.35">
      <c r="A150" t="s">
        <v>1622</v>
      </c>
      <c r="B150" t="s">
        <v>1050</v>
      </c>
      <c r="C150">
        <v>2</v>
      </c>
      <c r="D150" t="s">
        <v>851</v>
      </c>
      <c r="E150" t="s">
        <v>852</v>
      </c>
      <c r="F150">
        <v>7</v>
      </c>
      <c r="G150" s="14">
        <v>222.62</v>
      </c>
      <c r="H150" s="3">
        <v>0.03</v>
      </c>
      <c r="I150" s="14">
        <v>1511.59</v>
      </c>
      <c r="J150" s="14">
        <v>317.43</v>
      </c>
      <c r="K150" s="14">
        <v>1829.02</v>
      </c>
      <c r="L150" s="14">
        <v>145</v>
      </c>
      <c r="M150" s="14">
        <v>496.59</v>
      </c>
      <c r="N150" t="s">
        <v>1486</v>
      </c>
      <c r="O150" t="s">
        <v>1471</v>
      </c>
    </row>
    <row r="151" spans="1:15" x14ac:dyDescent="0.35">
      <c r="A151" t="s">
        <v>1623</v>
      </c>
      <c r="B151" t="s">
        <v>1052</v>
      </c>
      <c r="C151">
        <v>1</v>
      </c>
      <c r="D151" t="s">
        <v>912</v>
      </c>
      <c r="E151" t="s">
        <v>913</v>
      </c>
      <c r="F151">
        <v>1</v>
      </c>
      <c r="G151" s="14">
        <v>355.51</v>
      </c>
      <c r="H151" s="3">
        <v>0</v>
      </c>
      <c r="I151" s="14">
        <v>355.51</v>
      </c>
      <c r="J151" s="14">
        <v>74.66</v>
      </c>
      <c r="K151" s="14">
        <v>430.17</v>
      </c>
      <c r="L151" s="14">
        <v>225</v>
      </c>
      <c r="M151" s="14">
        <v>130.51</v>
      </c>
      <c r="N151" t="s">
        <v>1486</v>
      </c>
      <c r="O151" t="s">
        <v>1471</v>
      </c>
    </row>
    <row r="152" spans="1:15" x14ac:dyDescent="0.35">
      <c r="A152" t="s">
        <v>1624</v>
      </c>
      <c r="B152" t="s">
        <v>1052</v>
      </c>
      <c r="C152">
        <v>2</v>
      </c>
      <c r="D152" t="s">
        <v>885</v>
      </c>
      <c r="E152" t="s">
        <v>886</v>
      </c>
      <c r="F152">
        <v>3</v>
      </c>
      <c r="G152" s="14">
        <v>51.8</v>
      </c>
      <c r="H152" s="3">
        <v>0.03</v>
      </c>
      <c r="I152" s="14">
        <v>150.74</v>
      </c>
      <c r="J152" s="14">
        <v>31.66</v>
      </c>
      <c r="K152" s="14">
        <v>182.4</v>
      </c>
      <c r="L152" s="14">
        <v>28</v>
      </c>
      <c r="M152" s="14">
        <v>66.739999999999995</v>
      </c>
      <c r="N152" t="s">
        <v>1475</v>
      </c>
      <c r="O152" t="s">
        <v>1471</v>
      </c>
    </row>
    <row r="153" spans="1:15" x14ac:dyDescent="0.35">
      <c r="A153" t="s">
        <v>1625</v>
      </c>
      <c r="B153" t="s">
        <v>1052</v>
      </c>
      <c r="C153">
        <v>3</v>
      </c>
      <c r="D153" t="s">
        <v>878</v>
      </c>
      <c r="E153" t="s">
        <v>879</v>
      </c>
      <c r="F153">
        <v>4</v>
      </c>
      <c r="G153" s="14">
        <v>356.33</v>
      </c>
      <c r="H153" s="3">
        <v>0.1</v>
      </c>
      <c r="I153" s="14">
        <v>1282.79</v>
      </c>
      <c r="J153" s="14">
        <v>269.39</v>
      </c>
      <c r="K153" s="14">
        <v>1552.18</v>
      </c>
      <c r="L153" s="14">
        <v>210</v>
      </c>
      <c r="M153" s="14">
        <v>442.79</v>
      </c>
      <c r="N153" t="s">
        <v>1475</v>
      </c>
      <c r="O153" t="s">
        <v>1471</v>
      </c>
    </row>
    <row r="154" spans="1:15" x14ac:dyDescent="0.35">
      <c r="A154" t="s">
        <v>1626</v>
      </c>
      <c r="B154" t="s">
        <v>1052</v>
      </c>
      <c r="C154">
        <v>4</v>
      </c>
      <c r="D154" t="s">
        <v>822</v>
      </c>
      <c r="E154" t="s">
        <v>823</v>
      </c>
      <c r="F154">
        <v>5</v>
      </c>
      <c r="G154" s="14">
        <v>30.73</v>
      </c>
      <c r="H154" s="3">
        <v>0</v>
      </c>
      <c r="I154" s="14">
        <v>153.65</v>
      </c>
      <c r="J154" s="14">
        <v>32.270000000000003</v>
      </c>
      <c r="K154" s="14">
        <v>185.92</v>
      </c>
      <c r="L154" s="14">
        <v>18</v>
      </c>
      <c r="M154" s="14">
        <v>63.65</v>
      </c>
      <c r="N154" t="s">
        <v>1475</v>
      </c>
      <c r="O154" t="s">
        <v>1473</v>
      </c>
    </row>
    <row r="155" spans="1:15" x14ac:dyDescent="0.35">
      <c r="A155" t="s">
        <v>1627</v>
      </c>
      <c r="B155" t="s">
        <v>1054</v>
      </c>
      <c r="C155">
        <v>1</v>
      </c>
      <c r="D155" t="s">
        <v>885</v>
      </c>
      <c r="E155" t="s">
        <v>886</v>
      </c>
      <c r="F155">
        <v>7</v>
      </c>
      <c r="G155" s="14">
        <v>48.3</v>
      </c>
      <c r="H155" s="3">
        <v>0</v>
      </c>
      <c r="I155" s="14">
        <v>338.1</v>
      </c>
      <c r="J155" s="14">
        <v>71</v>
      </c>
      <c r="K155" s="14">
        <v>409.1</v>
      </c>
      <c r="L155" s="14">
        <v>28</v>
      </c>
      <c r="M155" s="14">
        <v>142.1</v>
      </c>
      <c r="N155" t="s">
        <v>1470</v>
      </c>
      <c r="O155" t="s">
        <v>1471</v>
      </c>
    </row>
    <row r="156" spans="1:15" x14ac:dyDescent="0.35">
      <c r="A156" t="s">
        <v>1628</v>
      </c>
      <c r="B156" t="s">
        <v>1056</v>
      </c>
      <c r="C156">
        <v>1</v>
      </c>
      <c r="D156" t="s">
        <v>839</v>
      </c>
      <c r="E156" t="s">
        <v>840</v>
      </c>
      <c r="F156">
        <v>6</v>
      </c>
      <c r="G156" s="14">
        <v>60.82</v>
      </c>
      <c r="H156" s="3">
        <v>0.03</v>
      </c>
      <c r="I156" s="14">
        <v>353.97</v>
      </c>
      <c r="J156" s="14">
        <v>74.33</v>
      </c>
      <c r="K156" s="14">
        <v>428.3</v>
      </c>
      <c r="L156" s="14">
        <v>35</v>
      </c>
      <c r="M156" s="14">
        <v>143.97</v>
      </c>
      <c r="N156" t="s">
        <v>1475</v>
      </c>
      <c r="O156" t="s">
        <v>1471</v>
      </c>
    </row>
    <row r="157" spans="1:15" x14ac:dyDescent="0.35">
      <c r="A157" t="s">
        <v>1629</v>
      </c>
      <c r="B157" t="s">
        <v>1056</v>
      </c>
      <c r="C157">
        <v>2</v>
      </c>
      <c r="D157" t="s">
        <v>816</v>
      </c>
      <c r="E157" t="s">
        <v>817</v>
      </c>
      <c r="F157">
        <v>4</v>
      </c>
      <c r="G157" s="14">
        <v>151.99</v>
      </c>
      <c r="H157" s="3">
        <v>0</v>
      </c>
      <c r="I157" s="14">
        <v>607.96</v>
      </c>
      <c r="J157" s="14">
        <v>127.67</v>
      </c>
      <c r="K157" s="14">
        <v>735.63</v>
      </c>
      <c r="L157" s="14">
        <v>105</v>
      </c>
      <c r="M157" s="14">
        <v>187.96</v>
      </c>
      <c r="N157" t="s">
        <v>1486</v>
      </c>
      <c r="O157" t="s">
        <v>1471</v>
      </c>
    </row>
    <row r="158" spans="1:15" x14ac:dyDescent="0.35">
      <c r="A158" t="s">
        <v>1630</v>
      </c>
      <c r="B158" t="s">
        <v>1056</v>
      </c>
      <c r="C158">
        <v>3</v>
      </c>
      <c r="D158" t="s">
        <v>822</v>
      </c>
      <c r="E158" t="s">
        <v>823</v>
      </c>
      <c r="F158">
        <v>2</v>
      </c>
      <c r="G158" s="14">
        <v>30.54</v>
      </c>
      <c r="H158" s="3">
        <v>0</v>
      </c>
      <c r="I158" s="14">
        <v>61.08</v>
      </c>
      <c r="J158" s="14">
        <v>12.83</v>
      </c>
      <c r="K158" s="14">
        <v>73.91</v>
      </c>
      <c r="L158" s="14">
        <v>18</v>
      </c>
      <c r="M158" s="14">
        <v>25.08</v>
      </c>
      <c r="N158" t="s">
        <v>1475</v>
      </c>
      <c r="O158" t="s">
        <v>1473</v>
      </c>
    </row>
    <row r="159" spans="1:15" x14ac:dyDescent="0.35">
      <c r="A159" t="s">
        <v>1631</v>
      </c>
      <c r="B159" t="s">
        <v>1058</v>
      </c>
      <c r="C159">
        <v>1</v>
      </c>
      <c r="D159" t="s">
        <v>868</v>
      </c>
      <c r="E159" t="s">
        <v>869</v>
      </c>
      <c r="F159">
        <v>2</v>
      </c>
      <c r="G159" s="14">
        <v>184.26</v>
      </c>
      <c r="H159" s="3">
        <v>0.03</v>
      </c>
      <c r="I159" s="14">
        <v>357.46</v>
      </c>
      <c r="J159" s="14">
        <v>75.069999999999993</v>
      </c>
      <c r="K159" s="14">
        <v>432.53</v>
      </c>
      <c r="L159" s="14">
        <v>110</v>
      </c>
      <c r="M159" s="14">
        <v>137.46</v>
      </c>
      <c r="N159" t="s">
        <v>1486</v>
      </c>
      <c r="O159" t="s">
        <v>1471</v>
      </c>
    </row>
    <row r="160" spans="1:15" x14ac:dyDescent="0.35">
      <c r="A160" t="s">
        <v>1632</v>
      </c>
      <c r="B160" t="s">
        <v>1060</v>
      </c>
      <c r="C160">
        <v>1</v>
      </c>
      <c r="D160" t="s">
        <v>846</v>
      </c>
      <c r="E160" t="s">
        <v>847</v>
      </c>
      <c r="F160">
        <v>5</v>
      </c>
      <c r="G160" s="14">
        <v>39.729999999999997</v>
      </c>
      <c r="H160" s="3">
        <v>0.05</v>
      </c>
      <c r="I160" s="14">
        <v>188.72</v>
      </c>
      <c r="J160" s="14">
        <v>39.630000000000003</v>
      </c>
      <c r="K160" s="14">
        <v>228.35</v>
      </c>
      <c r="L160" s="14">
        <v>21</v>
      </c>
      <c r="M160" s="14">
        <v>83.72</v>
      </c>
      <c r="N160" t="s">
        <v>1475</v>
      </c>
      <c r="O160" t="s">
        <v>1473</v>
      </c>
    </row>
    <row r="161" spans="1:15" x14ac:dyDescent="0.35">
      <c r="A161" t="s">
        <v>1633</v>
      </c>
      <c r="B161" t="s">
        <v>1060</v>
      </c>
      <c r="C161">
        <v>2</v>
      </c>
      <c r="D161" t="s">
        <v>808</v>
      </c>
      <c r="E161" t="s">
        <v>809</v>
      </c>
      <c r="F161">
        <v>7</v>
      </c>
      <c r="G161" s="14">
        <v>716.43</v>
      </c>
      <c r="H161" s="3">
        <v>0.1</v>
      </c>
      <c r="I161" s="14">
        <v>4513.51</v>
      </c>
      <c r="J161" s="14">
        <v>947.84</v>
      </c>
      <c r="K161" s="14">
        <v>5461.35</v>
      </c>
      <c r="L161" s="14">
        <v>510</v>
      </c>
      <c r="M161" s="14">
        <v>943.51</v>
      </c>
      <c r="N161" t="s">
        <v>1475</v>
      </c>
      <c r="O161" t="s">
        <v>1471</v>
      </c>
    </row>
    <row r="162" spans="1:15" x14ac:dyDescent="0.35">
      <c r="A162" t="s">
        <v>1634</v>
      </c>
      <c r="B162" t="s">
        <v>1062</v>
      </c>
      <c r="C162">
        <v>1</v>
      </c>
      <c r="D162" t="s">
        <v>862</v>
      </c>
      <c r="E162" t="s">
        <v>863</v>
      </c>
      <c r="F162">
        <v>4</v>
      </c>
      <c r="G162" s="14">
        <v>94.52</v>
      </c>
      <c r="H162" s="3">
        <v>0.05</v>
      </c>
      <c r="I162" s="14">
        <v>359.18</v>
      </c>
      <c r="J162" s="14">
        <v>75.430000000000007</v>
      </c>
      <c r="K162" s="14">
        <v>434.61</v>
      </c>
      <c r="L162" s="14">
        <v>52</v>
      </c>
      <c r="M162" s="14">
        <v>151.18</v>
      </c>
      <c r="N162" t="s">
        <v>1470</v>
      </c>
      <c r="O162" t="s">
        <v>1471</v>
      </c>
    </row>
    <row r="163" spans="1:15" x14ac:dyDescent="0.35">
      <c r="A163" t="s">
        <v>1635</v>
      </c>
      <c r="B163" t="s">
        <v>1064</v>
      </c>
      <c r="C163">
        <v>1</v>
      </c>
      <c r="D163" t="s">
        <v>878</v>
      </c>
      <c r="E163" t="s">
        <v>879</v>
      </c>
      <c r="F163">
        <v>5</v>
      </c>
      <c r="G163" s="14">
        <v>362.73</v>
      </c>
      <c r="H163" s="3">
        <v>0.1</v>
      </c>
      <c r="I163" s="14">
        <v>1632.29</v>
      </c>
      <c r="J163" s="14">
        <v>342.78</v>
      </c>
      <c r="K163" s="14">
        <v>1975.07</v>
      </c>
      <c r="L163" s="14">
        <v>210</v>
      </c>
      <c r="M163" s="14">
        <v>582.29</v>
      </c>
      <c r="N163" t="s">
        <v>1470</v>
      </c>
      <c r="O163" t="s">
        <v>1473</v>
      </c>
    </row>
    <row r="164" spans="1:15" x14ac:dyDescent="0.35">
      <c r="A164" t="s">
        <v>1636</v>
      </c>
      <c r="B164" t="s">
        <v>1066</v>
      </c>
      <c r="C164">
        <v>1</v>
      </c>
      <c r="D164" t="s">
        <v>862</v>
      </c>
      <c r="E164" t="s">
        <v>863</v>
      </c>
      <c r="F164">
        <v>7</v>
      </c>
      <c r="G164" s="14">
        <v>85.58</v>
      </c>
      <c r="H164" s="3">
        <v>0.03</v>
      </c>
      <c r="I164" s="14">
        <v>581.09</v>
      </c>
      <c r="J164" s="14">
        <v>122.03</v>
      </c>
      <c r="K164" s="14">
        <v>703.12</v>
      </c>
      <c r="L164" s="14">
        <v>52</v>
      </c>
      <c r="M164" s="14">
        <v>217.09</v>
      </c>
      <c r="N164" t="s">
        <v>1475</v>
      </c>
      <c r="O164" t="s">
        <v>1473</v>
      </c>
    </row>
    <row r="165" spans="1:15" x14ac:dyDescent="0.35">
      <c r="A165" t="s">
        <v>1637</v>
      </c>
      <c r="B165" t="s">
        <v>1068</v>
      </c>
      <c r="C165">
        <v>1</v>
      </c>
      <c r="D165" t="s">
        <v>897</v>
      </c>
      <c r="E165" t="s">
        <v>898</v>
      </c>
      <c r="F165">
        <v>2</v>
      </c>
      <c r="G165" s="14">
        <v>41.96</v>
      </c>
      <c r="H165" s="3">
        <v>0.05</v>
      </c>
      <c r="I165" s="14">
        <v>79.72</v>
      </c>
      <c r="J165" s="14">
        <v>16.739999999999998</v>
      </c>
      <c r="K165" s="14">
        <v>96.46</v>
      </c>
      <c r="L165" s="14">
        <v>24</v>
      </c>
      <c r="M165" s="14">
        <v>31.72</v>
      </c>
      <c r="N165" t="s">
        <v>1470</v>
      </c>
      <c r="O165" t="s">
        <v>1471</v>
      </c>
    </row>
    <row r="166" spans="1:15" x14ac:dyDescent="0.35">
      <c r="A166" t="s">
        <v>1638</v>
      </c>
      <c r="B166" t="s">
        <v>1068</v>
      </c>
      <c r="C166">
        <v>2</v>
      </c>
      <c r="D166" t="s">
        <v>808</v>
      </c>
      <c r="E166" t="s">
        <v>809</v>
      </c>
      <c r="F166">
        <v>1</v>
      </c>
      <c r="G166" s="14">
        <v>674.21</v>
      </c>
      <c r="H166" s="3">
        <v>0.05</v>
      </c>
      <c r="I166" s="14">
        <v>640.5</v>
      </c>
      <c r="J166" s="14">
        <v>134.5</v>
      </c>
      <c r="K166" s="14">
        <v>775</v>
      </c>
      <c r="L166" s="14">
        <v>510</v>
      </c>
      <c r="M166" s="14">
        <v>130.5</v>
      </c>
      <c r="N166" t="s">
        <v>1470</v>
      </c>
      <c r="O166" t="s">
        <v>1471</v>
      </c>
    </row>
    <row r="167" spans="1:15" x14ac:dyDescent="0.35">
      <c r="A167" t="s">
        <v>1639</v>
      </c>
      <c r="B167" t="s">
        <v>1068</v>
      </c>
      <c r="C167">
        <v>3</v>
      </c>
      <c r="D167" t="s">
        <v>878</v>
      </c>
      <c r="E167" t="s">
        <v>879</v>
      </c>
      <c r="F167">
        <v>3</v>
      </c>
      <c r="G167" s="14">
        <v>322.23</v>
      </c>
      <c r="H167" s="3">
        <v>0.1</v>
      </c>
      <c r="I167" s="14">
        <v>870.02</v>
      </c>
      <c r="J167" s="14">
        <v>182.7</v>
      </c>
      <c r="K167" s="14">
        <v>1052.72</v>
      </c>
      <c r="L167" s="14">
        <v>210</v>
      </c>
      <c r="M167" s="14">
        <v>240.02</v>
      </c>
      <c r="N167" t="s">
        <v>1470</v>
      </c>
      <c r="O167" t="s">
        <v>1471</v>
      </c>
    </row>
    <row r="168" spans="1:15" x14ac:dyDescent="0.35">
      <c r="A168" t="s">
        <v>1640</v>
      </c>
      <c r="B168" t="s">
        <v>1070</v>
      </c>
      <c r="C168">
        <v>1</v>
      </c>
      <c r="D168" t="s">
        <v>902</v>
      </c>
      <c r="E168" t="s">
        <v>903</v>
      </c>
      <c r="F168">
        <v>5</v>
      </c>
      <c r="G168" s="14">
        <v>12.79</v>
      </c>
      <c r="H168" s="3">
        <v>0.1</v>
      </c>
      <c r="I168" s="14">
        <v>57.55</v>
      </c>
      <c r="J168" s="14">
        <v>12.09</v>
      </c>
      <c r="K168" s="14">
        <v>69.64</v>
      </c>
      <c r="L168" s="14">
        <v>4</v>
      </c>
      <c r="M168" s="14">
        <v>37.549999999999997</v>
      </c>
      <c r="N168" t="s">
        <v>1470</v>
      </c>
      <c r="O168" t="s">
        <v>1471</v>
      </c>
    </row>
    <row r="169" spans="1:15" x14ac:dyDescent="0.35">
      <c r="A169" t="s">
        <v>1641</v>
      </c>
      <c r="B169" t="s">
        <v>1070</v>
      </c>
      <c r="C169">
        <v>2</v>
      </c>
      <c r="D169" t="s">
        <v>808</v>
      </c>
      <c r="E169" t="s">
        <v>809</v>
      </c>
      <c r="F169">
        <v>5</v>
      </c>
      <c r="G169" s="14">
        <v>671.46</v>
      </c>
      <c r="H169" s="3">
        <v>0</v>
      </c>
      <c r="I169" s="14">
        <v>3357.3</v>
      </c>
      <c r="J169" s="14">
        <v>705.03</v>
      </c>
      <c r="K169" s="14">
        <v>4062.33</v>
      </c>
      <c r="L169" s="14">
        <v>510</v>
      </c>
      <c r="M169" s="14">
        <v>807.3</v>
      </c>
      <c r="N169" t="s">
        <v>1470</v>
      </c>
      <c r="O169" t="s">
        <v>1471</v>
      </c>
    </row>
    <row r="170" spans="1:15" x14ac:dyDescent="0.35">
      <c r="A170" t="s">
        <v>1642</v>
      </c>
      <c r="B170" t="s">
        <v>1072</v>
      </c>
      <c r="C170">
        <v>1</v>
      </c>
      <c r="D170" t="s">
        <v>902</v>
      </c>
      <c r="E170" t="s">
        <v>903</v>
      </c>
      <c r="F170">
        <v>4</v>
      </c>
      <c r="G170" s="14">
        <v>11.94</v>
      </c>
      <c r="H170" s="3">
        <v>0.05</v>
      </c>
      <c r="I170" s="14">
        <v>45.37</v>
      </c>
      <c r="J170" s="14">
        <v>9.5299999999999994</v>
      </c>
      <c r="K170" s="14">
        <v>54.9</v>
      </c>
      <c r="L170" s="14">
        <v>4</v>
      </c>
      <c r="M170" s="14">
        <v>29.37</v>
      </c>
      <c r="N170" t="s">
        <v>1486</v>
      </c>
      <c r="O170" t="s">
        <v>1471</v>
      </c>
    </row>
    <row r="171" spans="1:15" x14ac:dyDescent="0.35">
      <c r="A171" t="s">
        <v>1643</v>
      </c>
      <c r="B171" t="s">
        <v>1072</v>
      </c>
      <c r="C171">
        <v>2</v>
      </c>
      <c r="D171" t="s">
        <v>862</v>
      </c>
      <c r="E171" t="s">
        <v>863</v>
      </c>
      <c r="F171">
        <v>6</v>
      </c>
      <c r="G171" s="14">
        <v>89.08</v>
      </c>
      <c r="H171" s="3">
        <v>0</v>
      </c>
      <c r="I171" s="14">
        <v>534.48</v>
      </c>
      <c r="J171" s="14">
        <v>112.24</v>
      </c>
      <c r="K171" s="14">
        <v>646.72</v>
      </c>
      <c r="L171" s="14">
        <v>52</v>
      </c>
      <c r="M171" s="14">
        <v>222.48</v>
      </c>
      <c r="N171" t="s">
        <v>1486</v>
      </c>
      <c r="O171" t="s">
        <v>1471</v>
      </c>
    </row>
    <row r="172" spans="1:15" x14ac:dyDescent="0.35">
      <c r="A172" t="s">
        <v>1644</v>
      </c>
      <c r="B172" t="s">
        <v>1072</v>
      </c>
      <c r="C172">
        <v>3</v>
      </c>
      <c r="D172" t="s">
        <v>912</v>
      </c>
      <c r="E172" t="s">
        <v>913</v>
      </c>
      <c r="F172">
        <v>4</v>
      </c>
      <c r="G172" s="14">
        <v>375.27</v>
      </c>
      <c r="H172" s="3">
        <v>0</v>
      </c>
      <c r="I172" s="14">
        <v>1501.08</v>
      </c>
      <c r="J172" s="14">
        <v>315.23</v>
      </c>
      <c r="K172" s="14">
        <v>1816.31</v>
      </c>
      <c r="L172" s="14">
        <v>225</v>
      </c>
      <c r="M172" s="14">
        <v>601.08000000000004</v>
      </c>
      <c r="N172" t="s">
        <v>1475</v>
      </c>
      <c r="O172" t="s">
        <v>1471</v>
      </c>
    </row>
    <row r="173" spans="1:15" x14ac:dyDescent="0.35">
      <c r="A173" t="s">
        <v>1645</v>
      </c>
      <c r="B173" t="s">
        <v>1072</v>
      </c>
      <c r="C173">
        <v>4</v>
      </c>
      <c r="D173" t="s">
        <v>833</v>
      </c>
      <c r="E173" t="s">
        <v>834</v>
      </c>
      <c r="F173">
        <v>7</v>
      </c>
      <c r="G173" s="14">
        <v>163.78</v>
      </c>
      <c r="H173" s="3">
        <v>0</v>
      </c>
      <c r="I173" s="14">
        <v>1146.46</v>
      </c>
      <c r="J173" s="14">
        <v>240.76</v>
      </c>
      <c r="K173" s="14">
        <v>1387.22</v>
      </c>
      <c r="L173" s="14">
        <v>92</v>
      </c>
      <c r="M173" s="14">
        <v>502.46</v>
      </c>
      <c r="N173" t="s">
        <v>1475</v>
      </c>
      <c r="O173" t="s">
        <v>1473</v>
      </c>
    </row>
    <row r="174" spans="1:15" x14ac:dyDescent="0.35">
      <c r="A174" t="s">
        <v>1646</v>
      </c>
      <c r="B174" t="s">
        <v>1074</v>
      </c>
      <c r="C174">
        <v>1</v>
      </c>
      <c r="D174" t="s">
        <v>822</v>
      </c>
      <c r="E174" t="s">
        <v>823</v>
      </c>
      <c r="F174">
        <v>2</v>
      </c>
      <c r="G174" s="14">
        <v>27.64</v>
      </c>
      <c r="H174" s="3">
        <v>0</v>
      </c>
      <c r="I174" s="14">
        <v>55.28</v>
      </c>
      <c r="J174" s="14">
        <v>11.61</v>
      </c>
      <c r="K174" s="14">
        <v>66.89</v>
      </c>
      <c r="L174" s="14">
        <v>18</v>
      </c>
      <c r="M174" s="14">
        <v>19.28</v>
      </c>
      <c r="N174" t="s">
        <v>1475</v>
      </c>
      <c r="O174" t="s">
        <v>1471</v>
      </c>
    </row>
    <row r="175" spans="1:15" x14ac:dyDescent="0.35">
      <c r="A175" t="s">
        <v>1647</v>
      </c>
      <c r="B175" t="s">
        <v>1074</v>
      </c>
      <c r="C175">
        <v>2</v>
      </c>
      <c r="D175" t="s">
        <v>868</v>
      </c>
      <c r="E175" t="s">
        <v>869</v>
      </c>
      <c r="F175">
        <v>7</v>
      </c>
      <c r="G175" s="14">
        <v>206.58</v>
      </c>
      <c r="H175" s="3">
        <v>0</v>
      </c>
      <c r="I175" s="14">
        <v>1446.06</v>
      </c>
      <c r="J175" s="14">
        <v>303.67</v>
      </c>
      <c r="K175" s="14">
        <v>1749.73</v>
      </c>
      <c r="L175" s="14">
        <v>110</v>
      </c>
      <c r="M175" s="14">
        <v>676.06</v>
      </c>
      <c r="N175" t="s">
        <v>1470</v>
      </c>
      <c r="O175" t="s">
        <v>1471</v>
      </c>
    </row>
    <row r="176" spans="1:15" x14ac:dyDescent="0.35">
      <c r="A176" t="s">
        <v>1648</v>
      </c>
      <c r="B176" t="s">
        <v>1074</v>
      </c>
      <c r="C176">
        <v>3</v>
      </c>
      <c r="D176" t="s">
        <v>857</v>
      </c>
      <c r="E176" t="s">
        <v>858</v>
      </c>
      <c r="F176">
        <v>3</v>
      </c>
      <c r="G176" s="14">
        <v>83.76</v>
      </c>
      <c r="H176" s="3">
        <v>0</v>
      </c>
      <c r="I176" s="14">
        <v>251.28</v>
      </c>
      <c r="J176" s="14">
        <v>52.77</v>
      </c>
      <c r="K176" s="14">
        <v>304.05</v>
      </c>
      <c r="L176" s="14">
        <v>46</v>
      </c>
      <c r="M176" s="14">
        <v>113.28</v>
      </c>
      <c r="N176" t="s">
        <v>1486</v>
      </c>
      <c r="O176" t="s">
        <v>1471</v>
      </c>
    </row>
    <row r="177" spans="1:15" x14ac:dyDescent="0.35">
      <c r="A177" t="s">
        <v>1649</v>
      </c>
      <c r="B177" t="s">
        <v>1076</v>
      </c>
      <c r="C177">
        <v>1</v>
      </c>
      <c r="D177" t="s">
        <v>857</v>
      </c>
      <c r="E177" t="s">
        <v>858</v>
      </c>
      <c r="F177">
        <v>4</v>
      </c>
      <c r="G177" s="14">
        <v>81.16</v>
      </c>
      <c r="H177" s="3">
        <v>0</v>
      </c>
      <c r="I177" s="14">
        <v>324.64</v>
      </c>
      <c r="J177" s="14">
        <v>68.17</v>
      </c>
      <c r="K177" s="14">
        <v>392.81</v>
      </c>
      <c r="L177" s="14">
        <v>46</v>
      </c>
      <c r="M177" s="14">
        <v>140.63999999999999</v>
      </c>
      <c r="N177" t="s">
        <v>1475</v>
      </c>
      <c r="O177" t="s">
        <v>1471</v>
      </c>
    </row>
    <row r="178" spans="1:15" x14ac:dyDescent="0.35">
      <c r="A178" t="s">
        <v>1650</v>
      </c>
      <c r="B178" t="s">
        <v>1076</v>
      </c>
      <c r="C178">
        <v>2</v>
      </c>
      <c r="D178" t="s">
        <v>822</v>
      </c>
      <c r="E178" t="s">
        <v>823</v>
      </c>
      <c r="F178">
        <v>8</v>
      </c>
      <c r="G178" s="14">
        <v>27.38</v>
      </c>
      <c r="H178" s="3">
        <v>0.05</v>
      </c>
      <c r="I178" s="14">
        <v>208.09</v>
      </c>
      <c r="J178" s="14">
        <v>43.7</v>
      </c>
      <c r="K178" s="14">
        <v>251.79</v>
      </c>
      <c r="L178" s="14">
        <v>18</v>
      </c>
      <c r="M178" s="14">
        <v>64.09</v>
      </c>
      <c r="N178" t="s">
        <v>1470</v>
      </c>
      <c r="O178" t="s">
        <v>1471</v>
      </c>
    </row>
    <row r="179" spans="1:15" x14ac:dyDescent="0.35">
      <c r="A179" t="s">
        <v>1651</v>
      </c>
      <c r="B179" t="s">
        <v>1076</v>
      </c>
      <c r="C179">
        <v>3</v>
      </c>
      <c r="D179" t="s">
        <v>874</v>
      </c>
      <c r="E179" t="s">
        <v>875</v>
      </c>
      <c r="F179">
        <v>3</v>
      </c>
      <c r="G179" s="14">
        <v>320.94</v>
      </c>
      <c r="H179" s="3">
        <v>0.03</v>
      </c>
      <c r="I179" s="14">
        <v>933.94</v>
      </c>
      <c r="J179" s="14">
        <v>196.13</v>
      </c>
      <c r="K179" s="14">
        <v>1130.07</v>
      </c>
      <c r="L179" s="14">
        <v>180</v>
      </c>
      <c r="M179" s="14">
        <v>393.94</v>
      </c>
      <c r="N179" t="s">
        <v>1470</v>
      </c>
      <c r="O179" t="s">
        <v>1471</v>
      </c>
    </row>
    <row r="180" spans="1:15" x14ac:dyDescent="0.35">
      <c r="A180" t="s">
        <v>1652</v>
      </c>
      <c r="B180" t="s">
        <v>1076</v>
      </c>
      <c r="C180">
        <v>4</v>
      </c>
      <c r="D180" t="s">
        <v>846</v>
      </c>
      <c r="E180" t="s">
        <v>847</v>
      </c>
      <c r="F180">
        <v>4</v>
      </c>
      <c r="G180" s="14">
        <v>36.11</v>
      </c>
      <c r="H180" s="3">
        <v>0</v>
      </c>
      <c r="I180" s="14">
        <v>144.44</v>
      </c>
      <c r="J180" s="14">
        <v>30.33</v>
      </c>
      <c r="K180" s="14">
        <v>174.77</v>
      </c>
      <c r="L180" s="14">
        <v>21</v>
      </c>
      <c r="M180" s="14">
        <v>60.44</v>
      </c>
      <c r="N180" t="s">
        <v>1470</v>
      </c>
      <c r="O180" t="s">
        <v>1473</v>
      </c>
    </row>
    <row r="181" spans="1:15" x14ac:dyDescent="0.35">
      <c r="A181" t="s">
        <v>1653</v>
      </c>
      <c r="B181" t="s">
        <v>1076</v>
      </c>
      <c r="C181">
        <v>5</v>
      </c>
      <c r="D181" t="s">
        <v>851</v>
      </c>
      <c r="E181" t="s">
        <v>852</v>
      </c>
      <c r="F181">
        <v>4</v>
      </c>
      <c r="G181" s="14">
        <v>241.92</v>
      </c>
      <c r="H181" s="3">
        <v>0</v>
      </c>
      <c r="I181" s="14">
        <v>967.68</v>
      </c>
      <c r="J181" s="14">
        <v>203.21</v>
      </c>
      <c r="K181" s="14">
        <v>1170.8900000000001</v>
      </c>
      <c r="L181" s="14">
        <v>145</v>
      </c>
      <c r="M181" s="14">
        <v>387.68</v>
      </c>
      <c r="N181" t="s">
        <v>1486</v>
      </c>
      <c r="O181" t="s">
        <v>1473</v>
      </c>
    </row>
    <row r="182" spans="1:15" x14ac:dyDescent="0.35">
      <c r="A182" t="s">
        <v>1654</v>
      </c>
      <c r="B182" t="s">
        <v>1078</v>
      </c>
      <c r="C182">
        <v>1</v>
      </c>
      <c r="D182" t="s">
        <v>897</v>
      </c>
      <c r="E182" t="s">
        <v>898</v>
      </c>
      <c r="F182">
        <v>6</v>
      </c>
      <c r="G182" s="14">
        <v>47.34</v>
      </c>
      <c r="H182" s="3">
        <v>0</v>
      </c>
      <c r="I182" s="14">
        <v>284.04000000000002</v>
      </c>
      <c r="J182" s="14">
        <v>59.65</v>
      </c>
      <c r="K182" s="14">
        <v>343.69</v>
      </c>
      <c r="L182" s="14">
        <v>24</v>
      </c>
      <c r="M182" s="14">
        <v>140.04</v>
      </c>
      <c r="N182" t="s">
        <v>1470</v>
      </c>
      <c r="O182" t="s">
        <v>1471</v>
      </c>
    </row>
    <row r="183" spans="1:15" x14ac:dyDescent="0.35">
      <c r="A183" t="s">
        <v>1655</v>
      </c>
      <c r="B183" t="s">
        <v>1078</v>
      </c>
      <c r="C183">
        <v>2</v>
      </c>
      <c r="D183" t="s">
        <v>816</v>
      </c>
      <c r="E183" t="s">
        <v>817</v>
      </c>
      <c r="F183">
        <v>7</v>
      </c>
      <c r="G183" s="14">
        <v>166.89</v>
      </c>
      <c r="H183" s="3">
        <v>0.03</v>
      </c>
      <c r="I183" s="14">
        <v>1133.18</v>
      </c>
      <c r="J183" s="14">
        <v>237.97</v>
      </c>
      <c r="K183" s="14">
        <v>1371.15</v>
      </c>
      <c r="L183" s="14">
        <v>105</v>
      </c>
      <c r="M183" s="14">
        <v>398.18</v>
      </c>
      <c r="N183" t="s">
        <v>1475</v>
      </c>
      <c r="O183" t="s">
        <v>1473</v>
      </c>
    </row>
    <row r="184" spans="1:15" x14ac:dyDescent="0.35">
      <c r="A184" t="s">
        <v>1656</v>
      </c>
      <c r="B184" t="s">
        <v>1078</v>
      </c>
      <c r="C184">
        <v>3</v>
      </c>
      <c r="D184" t="s">
        <v>912</v>
      </c>
      <c r="E184" t="s">
        <v>913</v>
      </c>
      <c r="F184">
        <v>1</v>
      </c>
      <c r="G184" s="14">
        <v>353.79</v>
      </c>
      <c r="H184" s="3">
        <v>0.03</v>
      </c>
      <c r="I184" s="14">
        <v>343.18</v>
      </c>
      <c r="J184" s="14">
        <v>72.069999999999993</v>
      </c>
      <c r="K184" s="14">
        <v>415.25</v>
      </c>
      <c r="L184" s="14">
        <v>225</v>
      </c>
      <c r="M184" s="14">
        <v>118.18</v>
      </c>
      <c r="N184" t="s">
        <v>1470</v>
      </c>
      <c r="O184" t="s">
        <v>1471</v>
      </c>
    </row>
    <row r="185" spans="1:15" x14ac:dyDescent="0.35">
      <c r="A185" t="s">
        <v>1657</v>
      </c>
      <c r="B185" t="s">
        <v>1078</v>
      </c>
      <c r="C185">
        <v>4</v>
      </c>
      <c r="D185" t="s">
        <v>851</v>
      </c>
      <c r="E185" t="s">
        <v>852</v>
      </c>
      <c r="F185">
        <v>7</v>
      </c>
      <c r="G185" s="14">
        <v>251.23</v>
      </c>
      <c r="H185" s="3">
        <v>0</v>
      </c>
      <c r="I185" s="14">
        <v>1758.61</v>
      </c>
      <c r="J185" s="14">
        <v>369.31</v>
      </c>
      <c r="K185" s="14">
        <v>2127.92</v>
      </c>
      <c r="L185" s="14">
        <v>145</v>
      </c>
      <c r="M185" s="14">
        <v>743.61</v>
      </c>
      <c r="N185" t="s">
        <v>1475</v>
      </c>
      <c r="O185" t="s">
        <v>1471</v>
      </c>
    </row>
    <row r="186" spans="1:15" x14ac:dyDescent="0.35">
      <c r="A186" t="s">
        <v>1658</v>
      </c>
      <c r="B186" t="s">
        <v>1078</v>
      </c>
      <c r="C186">
        <v>5</v>
      </c>
      <c r="D186" t="s">
        <v>846</v>
      </c>
      <c r="E186" t="s">
        <v>847</v>
      </c>
      <c r="F186">
        <v>5</v>
      </c>
      <c r="G186" s="14">
        <v>38.97</v>
      </c>
      <c r="H186" s="3">
        <v>0</v>
      </c>
      <c r="I186" s="14">
        <v>194.85</v>
      </c>
      <c r="J186" s="14">
        <v>40.92</v>
      </c>
      <c r="K186" s="14">
        <v>235.77</v>
      </c>
      <c r="L186" s="14">
        <v>21</v>
      </c>
      <c r="M186" s="14">
        <v>89.85</v>
      </c>
      <c r="N186" t="s">
        <v>1470</v>
      </c>
      <c r="O186" t="s">
        <v>1471</v>
      </c>
    </row>
    <row r="187" spans="1:15" x14ac:dyDescent="0.35">
      <c r="A187" t="s">
        <v>1659</v>
      </c>
      <c r="B187" t="s">
        <v>1080</v>
      </c>
      <c r="C187">
        <v>1</v>
      </c>
      <c r="D187" t="s">
        <v>916</v>
      </c>
      <c r="E187" t="s">
        <v>917</v>
      </c>
      <c r="F187">
        <v>1</v>
      </c>
      <c r="G187" s="14">
        <v>416.63</v>
      </c>
      <c r="H187" s="3">
        <v>0</v>
      </c>
      <c r="I187" s="14">
        <v>416.63</v>
      </c>
      <c r="J187" s="14">
        <v>87.49</v>
      </c>
      <c r="K187" s="14">
        <v>504.12</v>
      </c>
      <c r="L187" s="14">
        <v>245</v>
      </c>
      <c r="M187" s="14">
        <v>171.63</v>
      </c>
      <c r="N187" t="s">
        <v>1470</v>
      </c>
      <c r="O187" t="s">
        <v>1471</v>
      </c>
    </row>
    <row r="188" spans="1:15" x14ac:dyDescent="0.35">
      <c r="A188" t="s">
        <v>1660</v>
      </c>
      <c r="B188" t="s">
        <v>1080</v>
      </c>
      <c r="C188">
        <v>2</v>
      </c>
      <c r="D188" t="s">
        <v>890</v>
      </c>
      <c r="E188" t="s">
        <v>891</v>
      </c>
      <c r="F188">
        <v>2</v>
      </c>
      <c r="G188" s="14">
        <v>19.95</v>
      </c>
      <c r="H188" s="3">
        <v>0</v>
      </c>
      <c r="I188" s="14">
        <v>39.9</v>
      </c>
      <c r="J188" s="14">
        <v>8.3800000000000008</v>
      </c>
      <c r="K188" s="14">
        <v>48.28</v>
      </c>
      <c r="L188" s="14">
        <v>8</v>
      </c>
      <c r="M188" s="14">
        <v>23.9</v>
      </c>
      <c r="N188" t="s">
        <v>1486</v>
      </c>
      <c r="O188" t="s">
        <v>1471</v>
      </c>
    </row>
    <row r="189" spans="1:15" x14ac:dyDescent="0.35">
      <c r="A189" t="s">
        <v>1661</v>
      </c>
      <c r="B189" t="s">
        <v>1080</v>
      </c>
      <c r="C189">
        <v>3</v>
      </c>
      <c r="D189" t="s">
        <v>908</v>
      </c>
      <c r="E189" t="s">
        <v>909</v>
      </c>
      <c r="F189">
        <v>3</v>
      </c>
      <c r="G189" s="14">
        <v>17.829999999999998</v>
      </c>
      <c r="H189" s="3">
        <v>0</v>
      </c>
      <c r="I189" s="14">
        <v>53.49</v>
      </c>
      <c r="J189" s="14">
        <v>11.23</v>
      </c>
      <c r="K189" s="14">
        <v>64.72</v>
      </c>
      <c r="L189" s="14">
        <v>7</v>
      </c>
      <c r="M189" s="14">
        <v>32.49</v>
      </c>
      <c r="N189" t="s">
        <v>1470</v>
      </c>
      <c r="O189" t="s">
        <v>1471</v>
      </c>
    </row>
    <row r="190" spans="1:15" x14ac:dyDescent="0.35">
      <c r="A190" t="s">
        <v>1662</v>
      </c>
      <c r="B190" t="s">
        <v>1082</v>
      </c>
      <c r="C190">
        <v>1</v>
      </c>
      <c r="D190" t="s">
        <v>846</v>
      </c>
      <c r="E190" t="s">
        <v>847</v>
      </c>
      <c r="F190">
        <v>8</v>
      </c>
      <c r="G190" s="14">
        <v>36.51</v>
      </c>
      <c r="H190" s="3">
        <v>0</v>
      </c>
      <c r="I190" s="14">
        <v>292.08</v>
      </c>
      <c r="J190" s="14">
        <v>61.34</v>
      </c>
      <c r="K190" s="14">
        <v>353.42</v>
      </c>
      <c r="L190" s="14">
        <v>21</v>
      </c>
      <c r="M190" s="14">
        <v>124.08</v>
      </c>
      <c r="N190" t="s">
        <v>1475</v>
      </c>
      <c r="O190" t="s">
        <v>1471</v>
      </c>
    </row>
    <row r="191" spans="1:15" x14ac:dyDescent="0.35">
      <c r="A191" t="s">
        <v>1663</v>
      </c>
      <c r="B191" t="s">
        <v>1082</v>
      </c>
      <c r="C191">
        <v>2</v>
      </c>
      <c r="D191" t="s">
        <v>839</v>
      </c>
      <c r="E191" t="s">
        <v>840</v>
      </c>
      <c r="F191">
        <v>2</v>
      </c>
      <c r="G191" s="14">
        <v>55.25</v>
      </c>
      <c r="H191" s="3">
        <v>0.1</v>
      </c>
      <c r="I191" s="14">
        <v>99.45</v>
      </c>
      <c r="J191" s="14">
        <v>20.88</v>
      </c>
      <c r="K191" s="14">
        <v>120.33</v>
      </c>
      <c r="L191" s="14">
        <v>35</v>
      </c>
      <c r="M191" s="14">
        <v>29.45</v>
      </c>
      <c r="N191" t="s">
        <v>1470</v>
      </c>
      <c r="O191" t="s">
        <v>1471</v>
      </c>
    </row>
    <row r="192" spans="1:15" x14ac:dyDescent="0.35">
      <c r="A192" t="s">
        <v>1664</v>
      </c>
      <c r="B192" t="s">
        <v>1082</v>
      </c>
      <c r="C192">
        <v>3</v>
      </c>
      <c r="D192" t="s">
        <v>822</v>
      </c>
      <c r="E192" t="s">
        <v>823</v>
      </c>
      <c r="F192">
        <v>7</v>
      </c>
      <c r="G192" s="14">
        <v>30.47</v>
      </c>
      <c r="H192" s="3">
        <v>0.05</v>
      </c>
      <c r="I192" s="14">
        <v>202.63</v>
      </c>
      <c r="J192" s="14">
        <v>42.55</v>
      </c>
      <c r="K192" s="14">
        <v>245.18</v>
      </c>
      <c r="L192" s="14">
        <v>18</v>
      </c>
      <c r="M192" s="14">
        <v>76.63</v>
      </c>
      <c r="N192" t="s">
        <v>1475</v>
      </c>
      <c r="O192" t="s">
        <v>1473</v>
      </c>
    </row>
    <row r="193" spans="1:15" x14ac:dyDescent="0.35">
      <c r="A193" t="s">
        <v>1665</v>
      </c>
      <c r="B193" t="s">
        <v>1082</v>
      </c>
      <c r="C193">
        <v>4</v>
      </c>
      <c r="D193" t="s">
        <v>878</v>
      </c>
      <c r="E193" t="s">
        <v>879</v>
      </c>
      <c r="F193">
        <v>7</v>
      </c>
      <c r="G193" s="14">
        <v>323.83999999999997</v>
      </c>
      <c r="H193" s="3">
        <v>0</v>
      </c>
      <c r="I193" s="14">
        <v>2266.88</v>
      </c>
      <c r="J193" s="14">
        <v>476.04</v>
      </c>
      <c r="K193" s="14">
        <v>2742.92</v>
      </c>
      <c r="L193" s="14">
        <v>210</v>
      </c>
      <c r="M193" s="14">
        <v>796.88</v>
      </c>
      <c r="N193" t="s">
        <v>1470</v>
      </c>
      <c r="O193" t="s">
        <v>1471</v>
      </c>
    </row>
    <row r="194" spans="1:15" x14ac:dyDescent="0.35">
      <c r="A194" t="s">
        <v>1666</v>
      </c>
      <c r="B194" t="s">
        <v>1082</v>
      </c>
      <c r="C194">
        <v>5</v>
      </c>
      <c r="D194" t="s">
        <v>833</v>
      </c>
      <c r="E194" t="s">
        <v>834</v>
      </c>
      <c r="F194">
        <v>3</v>
      </c>
      <c r="G194" s="14">
        <v>160.38</v>
      </c>
      <c r="H194" s="3">
        <v>0</v>
      </c>
      <c r="I194" s="14">
        <v>481.14</v>
      </c>
      <c r="J194" s="14">
        <v>101.04</v>
      </c>
      <c r="K194" s="14">
        <v>582.17999999999995</v>
      </c>
      <c r="L194" s="14">
        <v>92</v>
      </c>
      <c r="M194" s="14">
        <v>205.14</v>
      </c>
      <c r="N194" t="s">
        <v>1475</v>
      </c>
      <c r="O194" t="s">
        <v>1471</v>
      </c>
    </row>
    <row r="195" spans="1:15" x14ac:dyDescent="0.35">
      <c r="A195" t="s">
        <v>1667</v>
      </c>
      <c r="B195" t="s">
        <v>1084</v>
      </c>
      <c r="C195">
        <v>1</v>
      </c>
      <c r="D195" t="s">
        <v>890</v>
      </c>
      <c r="E195" t="s">
        <v>891</v>
      </c>
      <c r="F195">
        <v>5</v>
      </c>
      <c r="G195" s="14">
        <v>19.62</v>
      </c>
      <c r="H195" s="3">
        <v>0</v>
      </c>
      <c r="I195" s="14">
        <v>98.1</v>
      </c>
      <c r="J195" s="14">
        <v>20.6</v>
      </c>
      <c r="K195" s="14">
        <v>118.7</v>
      </c>
      <c r="L195" s="14">
        <v>8</v>
      </c>
      <c r="M195" s="14">
        <v>58.1</v>
      </c>
      <c r="N195" t="s">
        <v>1486</v>
      </c>
      <c r="O195" t="s">
        <v>1473</v>
      </c>
    </row>
    <row r="196" spans="1:15" x14ac:dyDescent="0.35">
      <c r="A196" t="s">
        <v>1668</v>
      </c>
      <c r="B196" t="s">
        <v>1084</v>
      </c>
      <c r="C196">
        <v>2</v>
      </c>
      <c r="D196" t="s">
        <v>808</v>
      </c>
      <c r="E196" t="s">
        <v>809</v>
      </c>
      <c r="F196">
        <v>5</v>
      </c>
      <c r="G196" s="14">
        <v>644.62</v>
      </c>
      <c r="H196" s="3">
        <v>0.03</v>
      </c>
      <c r="I196" s="14">
        <v>3126.41</v>
      </c>
      <c r="J196" s="14">
        <v>656.55</v>
      </c>
      <c r="K196" s="14">
        <v>3782.96</v>
      </c>
      <c r="L196" s="14">
        <v>510</v>
      </c>
      <c r="M196" s="14">
        <v>576.41</v>
      </c>
      <c r="N196" t="s">
        <v>1470</v>
      </c>
      <c r="O196" t="s">
        <v>1471</v>
      </c>
    </row>
    <row r="197" spans="1:15" x14ac:dyDescent="0.35">
      <c r="A197" t="s">
        <v>1669</v>
      </c>
      <c r="B197" t="s">
        <v>1084</v>
      </c>
      <c r="C197">
        <v>3</v>
      </c>
      <c r="D197" t="s">
        <v>916</v>
      </c>
      <c r="E197" t="s">
        <v>917</v>
      </c>
      <c r="F197">
        <v>8</v>
      </c>
      <c r="G197" s="14">
        <v>384.16</v>
      </c>
      <c r="H197" s="3">
        <v>0.05</v>
      </c>
      <c r="I197" s="14">
        <v>2919.62</v>
      </c>
      <c r="J197" s="14">
        <v>613.12</v>
      </c>
      <c r="K197" s="14">
        <v>3532.74</v>
      </c>
      <c r="L197" s="14">
        <v>245</v>
      </c>
      <c r="M197" s="14">
        <v>959.62</v>
      </c>
      <c r="N197" t="s">
        <v>1475</v>
      </c>
      <c r="O197" t="s">
        <v>1471</v>
      </c>
    </row>
    <row r="198" spans="1:15" x14ac:dyDescent="0.35">
      <c r="A198" t="s">
        <v>1670</v>
      </c>
      <c r="B198" t="s">
        <v>1086</v>
      </c>
      <c r="C198">
        <v>1</v>
      </c>
      <c r="D198" t="s">
        <v>822</v>
      </c>
      <c r="E198" t="s">
        <v>823</v>
      </c>
      <c r="F198">
        <v>1</v>
      </c>
      <c r="G198" s="14">
        <v>27.96</v>
      </c>
      <c r="H198" s="3">
        <v>0.05</v>
      </c>
      <c r="I198" s="14">
        <v>26.56</v>
      </c>
      <c r="J198" s="14">
        <v>5.58</v>
      </c>
      <c r="K198" s="14">
        <v>32.14</v>
      </c>
      <c r="L198" s="14">
        <v>18</v>
      </c>
      <c r="M198" s="14">
        <v>8.56</v>
      </c>
      <c r="N198" t="s">
        <v>1470</v>
      </c>
      <c r="O198" t="s">
        <v>1471</v>
      </c>
    </row>
    <row r="199" spans="1:15" x14ac:dyDescent="0.35">
      <c r="A199" t="s">
        <v>1671</v>
      </c>
      <c r="B199" t="s">
        <v>1086</v>
      </c>
      <c r="C199">
        <v>2</v>
      </c>
      <c r="D199" t="s">
        <v>908</v>
      </c>
      <c r="E199" t="s">
        <v>909</v>
      </c>
      <c r="F199">
        <v>4</v>
      </c>
      <c r="G199" s="14">
        <v>16.72</v>
      </c>
      <c r="H199" s="3">
        <v>0</v>
      </c>
      <c r="I199" s="14">
        <v>66.88</v>
      </c>
      <c r="J199" s="14">
        <v>14.04</v>
      </c>
      <c r="K199" s="14">
        <v>80.92</v>
      </c>
      <c r="L199" s="14">
        <v>7</v>
      </c>
      <c r="M199" s="14">
        <v>38.880000000000003</v>
      </c>
      <c r="N199" t="s">
        <v>1486</v>
      </c>
      <c r="O199" t="s">
        <v>1471</v>
      </c>
    </row>
    <row r="200" spans="1:15" x14ac:dyDescent="0.35">
      <c r="A200" t="s">
        <v>1672</v>
      </c>
      <c r="B200" t="s">
        <v>1086</v>
      </c>
      <c r="C200">
        <v>3</v>
      </c>
      <c r="D200" t="s">
        <v>816</v>
      </c>
      <c r="E200" t="s">
        <v>817</v>
      </c>
      <c r="F200">
        <v>3</v>
      </c>
      <c r="G200" s="14">
        <v>170.72</v>
      </c>
      <c r="H200" s="3">
        <v>0.1</v>
      </c>
      <c r="I200" s="14">
        <v>460.94</v>
      </c>
      <c r="J200" s="14">
        <v>96.8</v>
      </c>
      <c r="K200" s="14">
        <v>557.74</v>
      </c>
      <c r="L200" s="14">
        <v>105</v>
      </c>
      <c r="M200" s="14">
        <v>145.94</v>
      </c>
      <c r="N200" t="s">
        <v>1475</v>
      </c>
      <c r="O200" t="s">
        <v>1471</v>
      </c>
    </row>
    <row r="201" spans="1:15" x14ac:dyDescent="0.35">
      <c r="A201" t="s">
        <v>1673</v>
      </c>
      <c r="B201" t="s">
        <v>1086</v>
      </c>
      <c r="C201">
        <v>4</v>
      </c>
      <c r="D201" t="s">
        <v>862</v>
      </c>
      <c r="E201" t="s">
        <v>863</v>
      </c>
      <c r="F201">
        <v>6</v>
      </c>
      <c r="G201" s="14">
        <v>96.62</v>
      </c>
      <c r="H201" s="3">
        <v>0</v>
      </c>
      <c r="I201" s="14">
        <v>579.72</v>
      </c>
      <c r="J201" s="14">
        <v>121.74</v>
      </c>
      <c r="K201" s="14">
        <v>701.46</v>
      </c>
      <c r="L201" s="14">
        <v>52</v>
      </c>
      <c r="M201" s="14">
        <v>267.72000000000003</v>
      </c>
      <c r="N201" t="s">
        <v>1486</v>
      </c>
      <c r="O201" t="s">
        <v>1471</v>
      </c>
    </row>
    <row r="202" spans="1:15" x14ac:dyDescent="0.35">
      <c r="A202" t="s">
        <v>1674</v>
      </c>
      <c r="B202" t="s">
        <v>1088</v>
      </c>
      <c r="C202">
        <v>1</v>
      </c>
      <c r="D202" t="s">
        <v>862</v>
      </c>
      <c r="E202" t="s">
        <v>863</v>
      </c>
      <c r="F202">
        <v>3</v>
      </c>
      <c r="G202" s="14">
        <v>97.36</v>
      </c>
      <c r="H202" s="3">
        <v>0.1</v>
      </c>
      <c r="I202" s="14">
        <v>262.87</v>
      </c>
      <c r="J202" s="14">
        <v>55.2</v>
      </c>
      <c r="K202" s="14">
        <v>318.07</v>
      </c>
      <c r="L202" s="14">
        <v>52</v>
      </c>
      <c r="M202" s="14">
        <v>106.87</v>
      </c>
      <c r="N202" t="s">
        <v>1475</v>
      </c>
      <c r="O202" t="s">
        <v>1471</v>
      </c>
    </row>
    <row r="203" spans="1:15" x14ac:dyDescent="0.35">
      <c r="A203" t="s">
        <v>1675</v>
      </c>
      <c r="B203" t="s">
        <v>1088</v>
      </c>
      <c r="C203">
        <v>2</v>
      </c>
      <c r="D203" t="s">
        <v>816</v>
      </c>
      <c r="E203" t="s">
        <v>817</v>
      </c>
      <c r="F203">
        <v>2</v>
      </c>
      <c r="G203" s="14">
        <v>168.27</v>
      </c>
      <c r="H203" s="3">
        <v>0</v>
      </c>
      <c r="I203" s="14">
        <v>336.54</v>
      </c>
      <c r="J203" s="14">
        <v>70.67</v>
      </c>
      <c r="K203" s="14">
        <v>407.21</v>
      </c>
      <c r="L203" s="14">
        <v>105</v>
      </c>
      <c r="M203" s="14">
        <v>126.54</v>
      </c>
      <c r="N203" t="s">
        <v>1470</v>
      </c>
      <c r="O203" t="s">
        <v>1471</v>
      </c>
    </row>
    <row r="204" spans="1:15" x14ac:dyDescent="0.35">
      <c r="A204" t="s">
        <v>1676</v>
      </c>
      <c r="B204" t="s">
        <v>1090</v>
      </c>
      <c r="C204">
        <v>1</v>
      </c>
      <c r="D204" t="s">
        <v>908</v>
      </c>
      <c r="E204" t="s">
        <v>909</v>
      </c>
      <c r="F204">
        <v>2</v>
      </c>
      <c r="G204" s="14">
        <v>17.510000000000002</v>
      </c>
      <c r="H204" s="3">
        <v>0</v>
      </c>
      <c r="I204" s="14">
        <v>35.020000000000003</v>
      </c>
      <c r="J204" s="14">
        <v>7.35</v>
      </c>
      <c r="K204" s="14">
        <v>42.37</v>
      </c>
      <c r="L204" s="14">
        <v>7</v>
      </c>
      <c r="M204" s="14">
        <v>21.02</v>
      </c>
      <c r="N204" t="s">
        <v>1486</v>
      </c>
      <c r="O204" t="s">
        <v>1473</v>
      </c>
    </row>
    <row r="205" spans="1:15" x14ac:dyDescent="0.35">
      <c r="A205" t="s">
        <v>1677</v>
      </c>
      <c r="B205" t="s">
        <v>1090</v>
      </c>
      <c r="C205">
        <v>2</v>
      </c>
      <c r="D205" t="s">
        <v>857</v>
      </c>
      <c r="E205" t="s">
        <v>858</v>
      </c>
      <c r="F205">
        <v>6</v>
      </c>
      <c r="G205" s="14">
        <v>80.17</v>
      </c>
      <c r="H205" s="3">
        <v>0.05</v>
      </c>
      <c r="I205" s="14">
        <v>456.97</v>
      </c>
      <c r="J205" s="14">
        <v>95.96</v>
      </c>
      <c r="K205" s="14">
        <v>552.92999999999995</v>
      </c>
      <c r="L205" s="14">
        <v>46</v>
      </c>
      <c r="M205" s="14">
        <v>180.97</v>
      </c>
      <c r="N205" t="s">
        <v>1486</v>
      </c>
      <c r="O205" t="s">
        <v>1473</v>
      </c>
    </row>
    <row r="206" spans="1:15" x14ac:dyDescent="0.35">
      <c r="A206" t="s">
        <v>1678</v>
      </c>
      <c r="B206" t="s">
        <v>1090</v>
      </c>
      <c r="C206">
        <v>3</v>
      </c>
      <c r="D206" t="s">
        <v>846</v>
      </c>
      <c r="E206" t="s">
        <v>847</v>
      </c>
      <c r="F206">
        <v>1</v>
      </c>
      <c r="G206" s="14">
        <v>36.65</v>
      </c>
      <c r="H206" s="3">
        <v>0.1</v>
      </c>
      <c r="I206" s="14">
        <v>32.979999999999997</v>
      </c>
      <c r="J206" s="14">
        <v>6.93</v>
      </c>
      <c r="K206" s="14">
        <v>39.909999999999997</v>
      </c>
      <c r="L206" s="14">
        <v>21</v>
      </c>
      <c r="M206" s="14">
        <v>11.98</v>
      </c>
      <c r="N206" t="s">
        <v>1475</v>
      </c>
      <c r="O206" t="s">
        <v>1473</v>
      </c>
    </row>
    <row r="207" spans="1:15" x14ac:dyDescent="0.35">
      <c r="A207" t="s">
        <v>1679</v>
      </c>
      <c r="B207" t="s">
        <v>1090</v>
      </c>
      <c r="C207">
        <v>4</v>
      </c>
      <c r="D207" t="s">
        <v>902</v>
      </c>
      <c r="E207" t="s">
        <v>903</v>
      </c>
      <c r="F207">
        <v>2</v>
      </c>
      <c r="G207" s="14">
        <v>12.08</v>
      </c>
      <c r="H207" s="3">
        <v>0.1</v>
      </c>
      <c r="I207" s="14">
        <v>21.74</v>
      </c>
      <c r="J207" s="14">
        <v>4.57</v>
      </c>
      <c r="K207" s="14">
        <v>26.31</v>
      </c>
      <c r="L207" s="14">
        <v>4</v>
      </c>
      <c r="M207" s="14">
        <v>13.74</v>
      </c>
      <c r="N207" t="s">
        <v>1475</v>
      </c>
      <c r="O207" t="s">
        <v>1473</v>
      </c>
    </row>
    <row r="208" spans="1:15" x14ac:dyDescent="0.35">
      <c r="A208" t="s">
        <v>1680</v>
      </c>
      <c r="B208" t="s">
        <v>1092</v>
      </c>
      <c r="C208">
        <v>1</v>
      </c>
      <c r="D208" t="s">
        <v>916</v>
      </c>
      <c r="E208" t="s">
        <v>917</v>
      </c>
      <c r="F208">
        <v>6</v>
      </c>
      <c r="G208" s="14">
        <v>385.73</v>
      </c>
      <c r="H208" s="3">
        <v>0.05</v>
      </c>
      <c r="I208" s="14">
        <v>2198.66</v>
      </c>
      <c r="J208" s="14">
        <v>461.72</v>
      </c>
      <c r="K208" s="14">
        <v>2660.38</v>
      </c>
      <c r="L208" s="14">
        <v>245</v>
      </c>
      <c r="M208" s="14">
        <v>728.66</v>
      </c>
      <c r="N208" t="s">
        <v>1475</v>
      </c>
      <c r="O208" t="s">
        <v>1471</v>
      </c>
    </row>
    <row r="209" spans="1:15" x14ac:dyDescent="0.35">
      <c r="A209" t="s">
        <v>1681</v>
      </c>
      <c r="B209" t="s">
        <v>1092</v>
      </c>
      <c r="C209">
        <v>2</v>
      </c>
      <c r="D209" t="s">
        <v>833</v>
      </c>
      <c r="E209" t="s">
        <v>834</v>
      </c>
      <c r="F209">
        <v>8</v>
      </c>
      <c r="G209" s="14">
        <v>151.02000000000001</v>
      </c>
      <c r="H209" s="3">
        <v>0.1</v>
      </c>
      <c r="I209" s="14">
        <v>1087.3399999999999</v>
      </c>
      <c r="J209" s="14">
        <v>228.34</v>
      </c>
      <c r="K209" s="14">
        <v>1315.68</v>
      </c>
      <c r="L209" s="14">
        <v>92</v>
      </c>
      <c r="M209" s="14">
        <v>351.34</v>
      </c>
      <c r="N209" t="s">
        <v>1470</v>
      </c>
      <c r="O209" t="s">
        <v>1471</v>
      </c>
    </row>
    <row r="210" spans="1:15" x14ac:dyDescent="0.35">
      <c r="A210" t="s">
        <v>1682</v>
      </c>
      <c r="B210" t="s">
        <v>1092</v>
      </c>
      <c r="C210">
        <v>3</v>
      </c>
      <c r="D210" t="s">
        <v>839</v>
      </c>
      <c r="E210" t="s">
        <v>840</v>
      </c>
      <c r="F210">
        <v>4</v>
      </c>
      <c r="G210" s="14">
        <v>61.81</v>
      </c>
      <c r="H210" s="3">
        <v>0</v>
      </c>
      <c r="I210" s="14">
        <v>247.24</v>
      </c>
      <c r="J210" s="14">
        <v>51.92</v>
      </c>
      <c r="K210" s="14">
        <v>299.16000000000003</v>
      </c>
      <c r="L210" s="14">
        <v>35</v>
      </c>
      <c r="M210" s="14">
        <v>107.24</v>
      </c>
      <c r="N210" t="s">
        <v>1486</v>
      </c>
      <c r="O210" t="s">
        <v>1471</v>
      </c>
    </row>
    <row r="211" spans="1:15" x14ac:dyDescent="0.35">
      <c r="A211" t="s">
        <v>1683</v>
      </c>
      <c r="B211" t="s">
        <v>1092</v>
      </c>
      <c r="C211">
        <v>4</v>
      </c>
      <c r="D211" t="s">
        <v>890</v>
      </c>
      <c r="E211" t="s">
        <v>891</v>
      </c>
      <c r="F211">
        <v>2</v>
      </c>
      <c r="G211" s="14">
        <v>20</v>
      </c>
      <c r="H211" s="3">
        <v>0</v>
      </c>
      <c r="I211" s="14">
        <v>40</v>
      </c>
      <c r="J211" s="14">
        <v>8.4</v>
      </c>
      <c r="K211" s="14">
        <v>48.4</v>
      </c>
      <c r="L211" s="14">
        <v>8</v>
      </c>
      <c r="M211" s="14">
        <v>24</v>
      </c>
      <c r="N211" t="s">
        <v>1475</v>
      </c>
      <c r="O211" t="s">
        <v>1473</v>
      </c>
    </row>
    <row r="212" spans="1:15" x14ac:dyDescent="0.35">
      <c r="A212" t="s">
        <v>1684</v>
      </c>
      <c r="B212" t="s">
        <v>1094</v>
      </c>
      <c r="C212">
        <v>1</v>
      </c>
      <c r="D212" t="s">
        <v>868</v>
      </c>
      <c r="E212" t="s">
        <v>869</v>
      </c>
      <c r="F212">
        <v>6</v>
      </c>
      <c r="G212" s="14">
        <v>192.95</v>
      </c>
      <c r="H212" s="3">
        <v>0.1</v>
      </c>
      <c r="I212" s="14">
        <v>1041.93</v>
      </c>
      <c r="J212" s="14">
        <v>218.81</v>
      </c>
      <c r="K212" s="14">
        <v>1260.74</v>
      </c>
      <c r="L212" s="14">
        <v>110</v>
      </c>
      <c r="M212" s="14">
        <v>381.93</v>
      </c>
      <c r="N212" t="s">
        <v>1486</v>
      </c>
      <c r="O212" t="s">
        <v>1471</v>
      </c>
    </row>
    <row r="213" spans="1:15" x14ac:dyDescent="0.35">
      <c r="A213" t="s">
        <v>1685</v>
      </c>
      <c r="B213" t="s">
        <v>1096</v>
      </c>
      <c r="C213">
        <v>1</v>
      </c>
      <c r="D213" t="s">
        <v>857</v>
      </c>
      <c r="E213" t="s">
        <v>858</v>
      </c>
      <c r="F213">
        <v>2</v>
      </c>
      <c r="G213" s="14">
        <v>77.06</v>
      </c>
      <c r="H213" s="3">
        <v>0.05</v>
      </c>
      <c r="I213" s="14">
        <v>146.41</v>
      </c>
      <c r="J213" s="14">
        <v>30.75</v>
      </c>
      <c r="K213" s="14">
        <v>177.16</v>
      </c>
      <c r="L213" s="14">
        <v>46</v>
      </c>
      <c r="M213" s="14">
        <v>54.41</v>
      </c>
      <c r="N213" t="s">
        <v>1475</v>
      </c>
      <c r="O213" t="s">
        <v>1471</v>
      </c>
    </row>
    <row r="214" spans="1:15" x14ac:dyDescent="0.35">
      <c r="A214" t="s">
        <v>1686</v>
      </c>
      <c r="B214" t="s">
        <v>1096</v>
      </c>
      <c r="C214">
        <v>2</v>
      </c>
      <c r="D214" t="s">
        <v>808</v>
      </c>
      <c r="E214" t="s">
        <v>809</v>
      </c>
      <c r="F214">
        <v>2</v>
      </c>
      <c r="G214" s="14">
        <v>729.37</v>
      </c>
      <c r="H214" s="3">
        <v>0</v>
      </c>
      <c r="I214" s="14">
        <v>1458.74</v>
      </c>
      <c r="J214" s="14">
        <v>306.33999999999997</v>
      </c>
      <c r="K214" s="14">
        <v>1765.08</v>
      </c>
      <c r="L214" s="14">
        <v>510</v>
      </c>
      <c r="M214" s="14">
        <v>438.74</v>
      </c>
      <c r="N214" t="s">
        <v>1470</v>
      </c>
      <c r="O214" t="s">
        <v>1471</v>
      </c>
    </row>
    <row r="215" spans="1:15" x14ac:dyDescent="0.35">
      <c r="A215" t="s">
        <v>1687</v>
      </c>
      <c r="B215" t="s">
        <v>1096</v>
      </c>
      <c r="C215">
        <v>3</v>
      </c>
      <c r="D215" t="s">
        <v>916</v>
      </c>
      <c r="E215" t="s">
        <v>917</v>
      </c>
      <c r="F215">
        <v>1</v>
      </c>
      <c r="G215" s="14">
        <v>426.84</v>
      </c>
      <c r="H215" s="3">
        <v>0</v>
      </c>
      <c r="I215" s="14">
        <v>426.84</v>
      </c>
      <c r="J215" s="14">
        <v>89.64</v>
      </c>
      <c r="K215" s="14">
        <v>516.48</v>
      </c>
      <c r="L215" s="14">
        <v>245</v>
      </c>
      <c r="M215" s="14">
        <v>181.84</v>
      </c>
      <c r="N215" t="s">
        <v>1470</v>
      </c>
      <c r="O215" t="s">
        <v>1471</v>
      </c>
    </row>
    <row r="216" spans="1:15" x14ac:dyDescent="0.35">
      <c r="A216" t="s">
        <v>1688</v>
      </c>
      <c r="B216" t="s">
        <v>1098</v>
      </c>
      <c r="C216">
        <v>1</v>
      </c>
      <c r="D216" t="s">
        <v>816</v>
      </c>
      <c r="E216" t="s">
        <v>817</v>
      </c>
      <c r="F216">
        <v>3</v>
      </c>
      <c r="G216" s="14">
        <v>160.06</v>
      </c>
      <c r="H216" s="3">
        <v>0.1</v>
      </c>
      <c r="I216" s="14">
        <v>432.16</v>
      </c>
      <c r="J216" s="14">
        <v>90.75</v>
      </c>
      <c r="K216" s="14">
        <v>522.91</v>
      </c>
      <c r="L216" s="14">
        <v>105</v>
      </c>
      <c r="M216" s="14">
        <v>117.16</v>
      </c>
      <c r="N216" t="s">
        <v>1470</v>
      </c>
      <c r="O216" t="s">
        <v>1473</v>
      </c>
    </row>
    <row r="217" spans="1:15" x14ac:dyDescent="0.35">
      <c r="A217" t="s">
        <v>1689</v>
      </c>
      <c r="B217" t="s">
        <v>1098</v>
      </c>
      <c r="C217">
        <v>2</v>
      </c>
      <c r="D217" t="s">
        <v>908</v>
      </c>
      <c r="E217" t="s">
        <v>909</v>
      </c>
      <c r="F217">
        <v>6</v>
      </c>
      <c r="G217" s="14">
        <v>18.059999999999999</v>
      </c>
      <c r="H217" s="3">
        <v>0.03</v>
      </c>
      <c r="I217" s="14">
        <v>105.11</v>
      </c>
      <c r="J217" s="14">
        <v>22.07</v>
      </c>
      <c r="K217" s="14">
        <v>127.18</v>
      </c>
      <c r="L217" s="14">
        <v>7</v>
      </c>
      <c r="M217" s="14">
        <v>63.11</v>
      </c>
      <c r="N217" t="s">
        <v>1475</v>
      </c>
      <c r="O217" t="s">
        <v>1473</v>
      </c>
    </row>
    <row r="218" spans="1:15" x14ac:dyDescent="0.35">
      <c r="A218" t="s">
        <v>1690</v>
      </c>
      <c r="B218" t="s">
        <v>1098</v>
      </c>
      <c r="C218">
        <v>3</v>
      </c>
      <c r="D218" t="s">
        <v>902</v>
      </c>
      <c r="E218" t="s">
        <v>903</v>
      </c>
      <c r="F218">
        <v>5</v>
      </c>
      <c r="G218" s="14">
        <v>12.26</v>
      </c>
      <c r="H218" s="3">
        <v>0.1</v>
      </c>
      <c r="I218" s="14">
        <v>55.17</v>
      </c>
      <c r="J218" s="14">
        <v>11.59</v>
      </c>
      <c r="K218" s="14">
        <v>66.760000000000005</v>
      </c>
      <c r="L218" s="14">
        <v>4</v>
      </c>
      <c r="M218" s="14">
        <v>35.17</v>
      </c>
      <c r="N218" t="s">
        <v>1470</v>
      </c>
      <c r="O218" t="s">
        <v>1473</v>
      </c>
    </row>
    <row r="219" spans="1:15" x14ac:dyDescent="0.35">
      <c r="A219" t="s">
        <v>1691</v>
      </c>
      <c r="B219" t="s">
        <v>1098</v>
      </c>
      <c r="C219">
        <v>4</v>
      </c>
      <c r="D219" t="s">
        <v>808</v>
      </c>
      <c r="E219" t="s">
        <v>809</v>
      </c>
      <c r="F219">
        <v>4</v>
      </c>
      <c r="G219" s="14">
        <v>715.73</v>
      </c>
      <c r="H219" s="3">
        <v>0</v>
      </c>
      <c r="I219" s="14">
        <v>2862.92</v>
      </c>
      <c r="J219" s="14">
        <v>601.21</v>
      </c>
      <c r="K219" s="14">
        <v>3464.13</v>
      </c>
      <c r="L219" s="14">
        <v>510</v>
      </c>
      <c r="M219" s="14">
        <v>822.92</v>
      </c>
      <c r="N219" t="s">
        <v>1470</v>
      </c>
      <c r="O219" t="s">
        <v>1473</v>
      </c>
    </row>
    <row r="220" spans="1:15" x14ac:dyDescent="0.35">
      <c r="A220" t="s">
        <v>1692</v>
      </c>
      <c r="B220" t="s">
        <v>1100</v>
      </c>
      <c r="C220">
        <v>1</v>
      </c>
      <c r="D220" t="s">
        <v>857</v>
      </c>
      <c r="E220" t="s">
        <v>858</v>
      </c>
      <c r="F220">
        <v>1</v>
      </c>
      <c r="G220" s="14">
        <v>77.5</v>
      </c>
      <c r="H220" s="3">
        <v>0.03</v>
      </c>
      <c r="I220" s="14">
        <v>75.17</v>
      </c>
      <c r="J220" s="14">
        <v>15.79</v>
      </c>
      <c r="K220" s="14">
        <v>90.96</v>
      </c>
      <c r="L220" s="14">
        <v>46</v>
      </c>
      <c r="M220" s="14">
        <v>29.17</v>
      </c>
      <c r="N220" t="s">
        <v>1475</v>
      </c>
      <c r="O220" t="s">
        <v>1471</v>
      </c>
    </row>
    <row r="221" spans="1:15" x14ac:dyDescent="0.35">
      <c r="A221" t="s">
        <v>1693</v>
      </c>
      <c r="B221" t="s">
        <v>1100</v>
      </c>
      <c r="C221">
        <v>2</v>
      </c>
      <c r="D221" t="s">
        <v>839</v>
      </c>
      <c r="E221" t="s">
        <v>840</v>
      </c>
      <c r="F221">
        <v>7</v>
      </c>
      <c r="G221" s="14">
        <v>56.27</v>
      </c>
      <c r="H221" s="3">
        <v>0</v>
      </c>
      <c r="I221" s="14">
        <v>393.89</v>
      </c>
      <c r="J221" s="14">
        <v>82.72</v>
      </c>
      <c r="K221" s="14">
        <v>476.61</v>
      </c>
      <c r="L221" s="14">
        <v>35</v>
      </c>
      <c r="M221" s="14">
        <v>148.88999999999999</v>
      </c>
      <c r="N221" t="s">
        <v>1470</v>
      </c>
      <c r="O221" t="s">
        <v>1471</v>
      </c>
    </row>
    <row r="222" spans="1:15" x14ac:dyDescent="0.35">
      <c r="A222" t="s">
        <v>1694</v>
      </c>
      <c r="B222" t="s">
        <v>1102</v>
      </c>
      <c r="C222">
        <v>1</v>
      </c>
      <c r="D222" t="s">
        <v>857</v>
      </c>
      <c r="E222" t="s">
        <v>858</v>
      </c>
      <c r="F222">
        <v>7</v>
      </c>
      <c r="G222" s="14">
        <v>73.91</v>
      </c>
      <c r="H222" s="3">
        <v>0</v>
      </c>
      <c r="I222" s="14">
        <v>517.37</v>
      </c>
      <c r="J222" s="14">
        <v>108.65</v>
      </c>
      <c r="K222" s="14">
        <v>626.02</v>
      </c>
      <c r="L222" s="14">
        <v>46</v>
      </c>
      <c r="M222" s="14">
        <v>195.37</v>
      </c>
      <c r="N222" t="s">
        <v>1470</v>
      </c>
      <c r="O222" t="s">
        <v>1471</v>
      </c>
    </row>
    <row r="223" spans="1:15" x14ac:dyDescent="0.35">
      <c r="A223" t="s">
        <v>1695</v>
      </c>
      <c r="B223" t="s">
        <v>1104</v>
      </c>
      <c r="C223">
        <v>1</v>
      </c>
      <c r="D223" t="s">
        <v>902</v>
      </c>
      <c r="E223" t="s">
        <v>903</v>
      </c>
      <c r="F223">
        <v>5</v>
      </c>
      <c r="G223" s="14">
        <v>11.42</v>
      </c>
      <c r="H223" s="3">
        <v>0</v>
      </c>
      <c r="I223" s="14">
        <v>57.1</v>
      </c>
      <c r="J223" s="14">
        <v>11.99</v>
      </c>
      <c r="K223" s="14">
        <v>69.09</v>
      </c>
      <c r="L223" s="14">
        <v>4</v>
      </c>
      <c r="M223" s="14">
        <v>37.1</v>
      </c>
      <c r="N223" t="s">
        <v>1486</v>
      </c>
      <c r="O223" t="s">
        <v>1471</v>
      </c>
    </row>
    <row r="224" spans="1:15" x14ac:dyDescent="0.35">
      <c r="A224" t="s">
        <v>1696</v>
      </c>
      <c r="B224" t="s">
        <v>1104</v>
      </c>
      <c r="C224">
        <v>2</v>
      </c>
      <c r="D224" t="s">
        <v>822</v>
      </c>
      <c r="E224" t="s">
        <v>823</v>
      </c>
      <c r="F224">
        <v>8</v>
      </c>
      <c r="G224" s="14">
        <v>29.32</v>
      </c>
      <c r="H224" s="3">
        <v>0.03</v>
      </c>
      <c r="I224" s="14">
        <v>227.52</v>
      </c>
      <c r="J224" s="14">
        <v>47.78</v>
      </c>
      <c r="K224" s="14">
        <v>275.3</v>
      </c>
      <c r="L224" s="14">
        <v>18</v>
      </c>
      <c r="M224" s="14">
        <v>83.52</v>
      </c>
      <c r="N224" t="s">
        <v>1475</v>
      </c>
      <c r="O224" t="s">
        <v>1471</v>
      </c>
    </row>
    <row r="225" spans="1:15" x14ac:dyDescent="0.35">
      <c r="A225" t="s">
        <v>1697</v>
      </c>
      <c r="B225" t="s">
        <v>1106</v>
      </c>
      <c r="C225">
        <v>1</v>
      </c>
      <c r="D225" t="s">
        <v>902</v>
      </c>
      <c r="E225" t="s">
        <v>903</v>
      </c>
      <c r="F225">
        <v>5</v>
      </c>
      <c r="G225" s="14">
        <v>12.72</v>
      </c>
      <c r="H225" s="3">
        <v>0</v>
      </c>
      <c r="I225" s="14">
        <v>63.6</v>
      </c>
      <c r="J225" s="14">
        <v>13.36</v>
      </c>
      <c r="K225" s="14">
        <v>76.959999999999994</v>
      </c>
      <c r="L225" s="14">
        <v>4</v>
      </c>
      <c r="M225" s="14">
        <v>43.6</v>
      </c>
      <c r="N225" t="s">
        <v>1486</v>
      </c>
      <c r="O225" t="s">
        <v>1473</v>
      </c>
    </row>
    <row r="226" spans="1:15" x14ac:dyDescent="0.35">
      <c r="A226" t="s">
        <v>1698</v>
      </c>
      <c r="B226" t="s">
        <v>1106</v>
      </c>
      <c r="C226">
        <v>2</v>
      </c>
      <c r="D226" t="s">
        <v>833</v>
      </c>
      <c r="E226" t="s">
        <v>834</v>
      </c>
      <c r="F226">
        <v>4</v>
      </c>
      <c r="G226" s="14">
        <v>156.51</v>
      </c>
      <c r="H226" s="3">
        <v>0.03</v>
      </c>
      <c r="I226" s="14">
        <v>607.26</v>
      </c>
      <c r="J226" s="14">
        <v>127.52</v>
      </c>
      <c r="K226" s="14">
        <v>734.78</v>
      </c>
      <c r="L226" s="14">
        <v>92</v>
      </c>
      <c r="M226" s="14">
        <v>239.26</v>
      </c>
      <c r="N226" t="s">
        <v>1470</v>
      </c>
      <c r="O226" t="s">
        <v>1473</v>
      </c>
    </row>
    <row r="227" spans="1:15" x14ac:dyDescent="0.35">
      <c r="A227" t="s">
        <v>1699</v>
      </c>
      <c r="B227" t="s">
        <v>1106</v>
      </c>
      <c r="C227">
        <v>3</v>
      </c>
      <c r="D227" t="s">
        <v>828</v>
      </c>
      <c r="E227" t="s">
        <v>829</v>
      </c>
      <c r="F227">
        <v>1</v>
      </c>
      <c r="G227" s="14">
        <v>17.57</v>
      </c>
      <c r="H227" s="3">
        <v>0</v>
      </c>
      <c r="I227" s="14">
        <v>17.57</v>
      </c>
      <c r="J227" s="14">
        <v>3.69</v>
      </c>
      <c r="K227" s="14">
        <v>21.26</v>
      </c>
      <c r="L227" s="14">
        <v>9</v>
      </c>
      <c r="M227" s="14">
        <v>8.57</v>
      </c>
      <c r="N227" t="s">
        <v>1475</v>
      </c>
      <c r="O227" t="s">
        <v>1473</v>
      </c>
    </row>
    <row r="228" spans="1:15" x14ac:dyDescent="0.35">
      <c r="A228" t="s">
        <v>1700</v>
      </c>
      <c r="B228" t="s">
        <v>1106</v>
      </c>
      <c r="C228">
        <v>4</v>
      </c>
      <c r="D228" t="s">
        <v>916</v>
      </c>
      <c r="E228" t="s">
        <v>917</v>
      </c>
      <c r="F228">
        <v>2</v>
      </c>
      <c r="G228" s="14">
        <v>391.02</v>
      </c>
      <c r="H228" s="3">
        <v>0</v>
      </c>
      <c r="I228" s="14">
        <v>782.04</v>
      </c>
      <c r="J228" s="14">
        <v>164.23</v>
      </c>
      <c r="K228" s="14">
        <v>946.27</v>
      </c>
      <c r="L228" s="14">
        <v>245</v>
      </c>
      <c r="M228" s="14">
        <v>292.04000000000002</v>
      </c>
      <c r="N228" t="s">
        <v>1486</v>
      </c>
      <c r="O228" t="s">
        <v>1473</v>
      </c>
    </row>
    <row r="229" spans="1:15" x14ac:dyDescent="0.35">
      <c r="A229" t="s">
        <v>1701</v>
      </c>
      <c r="B229" t="s">
        <v>1108</v>
      </c>
      <c r="C229">
        <v>1</v>
      </c>
      <c r="D229" t="s">
        <v>808</v>
      </c>
      <c r="E229" t="s">
        <v>809</v>
      </c>
      <c r="F229">
        <v>5</v>
      </c>
      <c r="G229" s="14">
        <v>723.46</v>
      </c>
      <c r="H229" s="3">
        <v>0</v>
      </c>
      <c r="I229" s="14">
        <v>3617.3</v>
      </c>
      <c r="J229" s="14">
        <v>759.63</v>
      </c>
      <c r="K229" s="14">
        <v>4376.93</v>
      </c>
      <c r="L229" s="14">
        <v>510</v>
      </c>
      <c r="M229" s="14">
        <v>1067.3</v>
      </c>
      <c r="N229" t="s">
        <v>1470</v>
      </c>
      <c r="O229" t="s">
        <v>1471</v>
      </c>
    </row>
    <row r="230" spans="1:15" x14ac:dyDescent="0.35">
      <c r="A230" t="s">
        <v>1702</v>
      </c>
      <c r="B230" t="s">
        <v>1108</v>
      </c>
      <c r="C230">
        <v>2</v>
      </c>
      <c r="D230" t="s">
        <v>862</v>
      </c>
      <c r="E230" t="s">
        <v>863</v>
      </c>
      <c r="F230">
        <v>5</v>
      </c>
      <c r="G230" s="14">
        <v>90.41</v>
      </c>
      <c r="H230" s="3">
        <v>0.03</v>
      </c>
      <c r="I230" s="14">
        <v>438.49</v>
      </c>
      <c r="J230" s="14">
        <v>92.08</v>
      </c>
      <c r="K230" s="14">
        <v>530.57000000000005</v>
      </c>
      <c r="L230" s="14">
        <v>52</v>
      </c>
      <c r="M230" s="14">
        <v>178.49</v>
      </c>
      <c r="N230" t="s">
        <v>1475</v>
      </c>
      <c r="O230" t="s">
        <v>1471</v>
      </c>
    </row>
    <row r="231" spans="1:15" x14ac:dyDescent="0.35">
      <c r="A231" t="s">
        <v>1703</v>
      </c>
      <c r="B231" t="s">
        <v>1108</v>
      </c>
      <c r="C231">
        <v>3</v>
      </c>
      <c r="D231" t="s">
        <v>833</v>
      </c>
      <c r="E231" t="s">
        <v>834</v>
      </c>
      <c r="F231">
        <v>3</v>
      </c>
      <c r="G231" s="14">
        <v>144.41999999999999</v>
      </c>
      <c r="H231" s="3">
        <v>0</v>
      </c>
      <c r="I231" s="14">
        <v>433.26</v>
      </c>
      <c r="J231" s="14">
        <v>90.98</v>
      </c>
      <c r="K231" s="14">
        <v>524.24</v>
      </c>
      <c r="L231" s="14">
        <v>92</v>
      </c>
      <c r="M231" s="14">
        <v>157.26</v>
      </c>
      <c r="N231" t="s">
        <v>1475</v>
      </c>
      <c r="O231" t="s">
        <v>1471</v>
      </c>
    </row>
    <row r="232" spans="1:15" x14ac:dyDescent="0.35">
      <c r="A232" t="s">
        <v>1704</v>
      </c>
      <c r="B232" t="s">
        <v>1110</v>
      </c>
      <c r="C232">
        <v>1</v>
      </c>
      <c r="D232" t="s">
        <v>908</v>
      </c>
      <c r="E232" t="s">
        <v>909</v>
      </c>
      <c r="F232">
        <v>6</v>
      </c>
      <c r="G232" s="14">
        <v>18.34</v>
      </c>
      <c r="H232" s="3">
        <v>0</v>
      </c>
      <c r="I232" s="14">
        <v>110.04</v>
      </c>
      <c r="J232" s="14">
        <v>23.11</v>
      </c>
      <c r="K232" s="14">
        <v>133.15</v>
      </c>
      <c r="L232" s="14">
        <v>7</v>
      </c>
      <c r="M232" s="14">
        <v>68.040000000000006</v>
      </c>
      <c r="N232" t="s">
        <v>1486</v>
      </c>
      <c r="O232" t="s">
        <v>1473</v>
      </c>
    </row>
    <row r="233" spans="1:15" x14ac:dyDescent="0.35">
      <c r="A233" t="s">
        <v>1705</v>
      </c>
      <c r="B233" t="s">
        <v>1110</v>
      </c>
      <c r="C233">
        <v>2</v>
      </c>
      <c r="D233" t="s">
        <v>862</v>
      </c>
      <c r="E233" t="s">
        <v>863</v>
      </c>
      <c r="F233">
        <v>4</v>
      </c>
      <c r="G233" s="14">
        <v>84.62</v>
      </c>
      <c r="H233" s="3">
        <v>0</v>
      </c>
      <c r="I233" s="14">
        <v>338.48</v>
      </c>
      <c r="J233" s="14">
        <v>71.08</v>
      </c>
      <c r="K233" s="14">
        <v>409.56</v>
      </c>
      <c r="L233" s="14">
        <v>52</v>
      </c>
      <c r="M233" s="14">
        <v>130.47999999999999</v>
      </c>
      <c r="N233" t="s">
        <v>1475</v>
      </c>
      <c r="O233" t="s">
        <v>1471</v>
      </c>
    </row>
    <row r="234" spans="1:15" x14ac:dyDescent="0.35">
      <c r="A234" t="s">
        <v>1706</v>
      </c>
      <c r="B234" t="s">
        <v>1112</v>
      </c>
      <c r="C234">
        <v>1</v>
      </c>
      <c r="D234" t="s">
        <v>816</v>
      </c>
      <c r="E234" t="s">
        <v>817</v>
      </c>
      <c r="F234">
        <v>3</v>
      </c>
      <c r="G234" s="14">
        <v>147.11000000000001</v>
      </c>
      <c r="H234" s="3">
        <v>0.1</v>
      </c>
      <c r="I234" s="14">
        <v>397.2</v>
      </c>
      <c r="J234" s="14">
        <v>83.41</v>
      </c>
      <c r="K234" s="14">
        <v>480.61</v>
      </c>
      <c r="L234" s="14">
        <v>105</v>
      </c>
      <c r="M234" s="14">
        <v>82.2</v>
      </c>
      <c r="N234" t="s">
        <v>1486</v>
      </c>
      <c r="O234" t="s">
        <v>1471</v>
      </c>
    </row>
    <row r="235" spans="1:15" x14ac:dyDescent="0.35">
      <c r="A235" t="s">
        <v>1707</v>
      </c>
      <c r="B235" t="s">
        <v>1112</v>
      </c>
      <c r="C235">
        <v>2</v>
      </c>
      <c r="D235" t="s">
        <v>822</v>
      </c>
      <c r="E235" t="s">
        <v>823</v>
      </c>
      <c r="F235">
        <v>7</v>
      </c>
      <c r="G235" s="14">
        <v>28.73</v>
      </c>
      <c r="H235" s="3">
        <v>0.1</v>
      </c>
      <c r="I235" s="14">
        <v>181</v>
      </c>
      <c r="J235" s="14">
        <v>38.01</v>
      </c>
      <c r="K235" s="14">
        <v>219.01</v>
      </c>
      <c r="L235" s="14">
        <v>18</v>
      </c>
      <c r="M235" s="14">
        <v>55</v>
      </c>
      <c r="N235" t="s">
        <v>1475</v>
      </c>
      <c r="O235" t="s">
        <v>1471</v>
      </c>
    </row>
    <row r="236" spans="1:15" x14ac:dyDescent="0.35">
      <c r="A236" t="s">
        <v>1708</v>
      </c>
      <c r="B236" t="s">
        <v>1112</v>
      </c>
      <c r="C236">
        <v>3</v>
      </c>
      <c r="D236" t="s">
        <v>890</v>
      </c>
      <c r="E236" t="s">
        <v>891</v>
      </c>
      <c r="F236">
        <v>6</v>
      </c>
      <c r="G236" s="14">
        <v>18.55</v>
      </c>
      <c r="H236" s="3">
        <v>0</v>
      </c>
      <c r="I236" s="14">
        <v>111.3</v>
      </c>
      <c r="J236" s="14">
        <v>23.37</v>
      </c>
      <c r="K236" s="14">
        <v>134.66999999999999</v>
      </c>
      <c r="L236" s="14">
        <v>8</v>
      </c>
      <c r="M236" s="14">
        <v>63.3</v>
      </c>
      <c r="N236" t="s">
        <v>1475</v>
      </c>
      <c r="O236" t="s">
        <v>1471</v>
      </c>
    </row>
    <row r="237" spans="1:15" x14ac:dyDescent="0.35">
      <c r="A237" t="s">
        <v>1709</v>
      </c>
      <c r="B237" t="s">
        <v>1112</v>
      </c>
      <c r="C237">
        <v>4</v>
      </c>
      <c r="D237" t="s">
        <v>908</v>
      </c>
      <c r="E237" t="s">
        <v>909</v>
      </c>
      <c r="F237">
        <v>2</v>
      </c>
      <c r="G237" s="14">
        <v>19.71</v>
      </c>
      <c r="H237" s="3">
        <v>0.03</v>
      </c>
      <c r="I237" s="14">
        <v>38.24</v>
      </c>
      <c r="J237" s="14">
        <v>8.0299999999999994</v>
      </c>
      <c r="K237" s="14">
        <v>46.27</v>
      </c>
      <c r="L237" s="14">
        <v>7</v>
      </c>
      <c r="M237" s="14">
        <v>24.24</v>
      </c>
      <c r="N237" t="s">
        <v>1475</v>
      </c>
      <c r="O237" t="s">
        <v>1471</v>
      </c>
    </row>
    <row r="238" spans="1:15" x14ac:dyDescent="0.35">
      <c r="A238" t="s">
        <v>1710</v>
      </c>
      <c r="B238" t="s">
        <v>1114</v>
      </c>
      <c r="C238">
        <v>1</v>
      </c>
      <c r="D238" t="s">
        <v>890</v>
      </c>
      <c r="E238" t="s">
        <v>891</v>
      </c>
      <c r="F238">
        <v>5</v>
      </c>
      <c r="G238" s="14">
        <v>19.82</v>
      </c>
      <c r="H238" s="3">
        <v>0.1</v>
      </c>
      <c r="I238" s="14">
        <v>89.19</v>
      </c>
      <c r="J238" s="14">
        <v>18.73</v>
      </c>
      <c r="K238" s="14">
        <v>107.92</v>
      </c>
      <c r="L238" s="14">
        <v>8</v>
      </c>
      <c r="M238" s="14">
        <v>49.19</v>
      </c>
      <c r="N238" t="s">
        <v>1470</v>
      </c>
      <c r="O238" t="s">
        <v>1471</v>
      </c>
    </row>
    <row r="239" spans="1:15" x14ac:dyDescent="0.35">
      <c r="A239" t="s">
        <v>1711</v>
      </c>
      <c r="B239" t="s">
        <v>1116</v>
      </c>
      <c r="C239">
        <v>1</v>
      </c>
      <c r="D239" t="s">
        <v>916</v>
      </c>
      <c r="E239" t="s">
        <v>917</v>
      </c>
      <c r="F239">
        <v>5</v>
      </c>
      <c r="G239" s="14">
        <v>432.64</v>
      </c>
      <c r="H239" s="3">
        <v>0.03</v>
      </c>
      <c r="I239" s="14">
        <v>2098.3000000000002</v>
      </c>
      <c r="J239" s="14">
        <v>440.64</v>
      </c>
      <c r="K239" s="14">
        <v>2538.94</v>
      </c>
      <c r="L239" s="14">
        <v>245</v>
      </c>
      <c r="M239" s="14">
        <v>873.3</v>
      </c>
      <c r="N239" t="s">
        <v>1486</v>
      </c>
      <c r="O239" t="s">
        <v>1471</v>
      </c>
    </row>
    <row r="240" spans="1:15" x14ac:dyDescent="0.35">
      <c r="A240" t="s">
        <v>1712</v>
      </c>
      <c r="B240" t="s">
        <v>1116</v>
      </c>
      <c r="C240">
        <v>2</v>
      </c>
      <c r="D240" t="s">
        <v>868</v>
      </c>
      <c r="E240" t="s">
        <v>869</v>
      </c>
      <c r="F240">
        <v>6</v>
      </c>
      <c r="G240" s="14">
        <v>189.3</v>
      </c>
      <c r="H240" s="3">
        <v>0</v>
      </c>
      <c r="I240" s="14">
        <v>1135.8</v>
      </c>
      <c r="J240" s="14">
        <v>238.52</v>
      </c>
      <c r="K240" s="14">
        <v>1374.32</v>
      </c>
      <c r="L240" s="14">
        <v>110</v>
      </c>
      <c r="M240" s="14">
        <v>475.8</v>
      </c>
      <c r="N240" t="s">
        <v>1486</v>
      </c>
      <c r="O240" t="s">
        <v>1471</v>
      </c>
    </row>
    <row r="241" spans="1:15" x14ac:dyDescent="0.35">
      <c r="A241" t="s">
        <v>1713</v>
      </c>
      <c r="B241" t="s">
        <v>1118</v>
      </c>
      <c r="C241">
        <v>1</v>
      </c>
      <c r="D241" t="s">
        <v>890</v>
      </c>
      <c r="E241" t="s">
        <v>891</v>
      </c>
      <c r="F241">
        <v>3</v>
      </c>
      <c r="G241" s="14">
        <v>18.45</v>
      </c>
      <c r="H241" s="3">
        <v>0</v>
      </c>
      <c r="I241" s="14">
        <v>55.35</v>
      </c>
      <c r="J241" s="14">
        <v>11.62</v>
      </c>
      <c r="K241" s="14">
        <v>66.97</v>
      </c>
      <c r="L241" s="14">
        <v>8</v>
      </c>
      <c r="M241" s="14">
        <v>31.35</v>
      </c>
      <c r="N241" t="s">
        <v>1475</v>
      </c>
      <c r="O241" t="s">
        <v>1471</v>
      </c>
    </row>
    <row r="242" spans="1:15" x14ac:dyDescent="0.35">
      <c r="A242" t="s">
        <v>1714</v>
      </c>
      <c r="B242" t="s">
        <v>1118</v>
      </c>
      <c r="C242">
        <v>2</v>
      </c>
      <c r="D242" t="s">
        <v>902</v>
      </c>
      <c r="E242" t="s">
        <v>903</v>
      </c>
      <c r="F242">
        <v>2</v>
      </c>
      <c r="G242" s="14">
        <v>11.92</v>
      </c>
      <c r="H242" s="3">
        <v>0.1</v>
      </c>
      <c r="I242" s="14">
        <v>21.46</v>
      </c>
      <c r="J242" s="14">
        <v>4.51</v>
      </c>
      <c r="K242" s="14">
        <v>25.97</v>
      </c>
      <c r="L242" s="14">
        <v>4</v>
      </c>
      <c r="M242" s="14">
        <v>13.46</v>
      </c>
      <c r="N242" t="s">
        <v>1486</v>
      </c>
      <c r="O242" t="s">
        <v>1471</v>
      </c>
    </row>
    <row r="243" spans="1:15" x14ac:dyDescent="0.35">
      <c r="A243" t="s">
        <v>1715</v>
      </c>
      <c r="B243" t="s">
        <v>1118</v>
      </c>
      <c r="C243">
        <v>3</v>
      </c>
      <c r="D243" t="s">
        <v>822</v>
      </c>
      <c r="E243" t="s">
        <v>823</v>
      </c>
      <c r="F243">
        <v>5</v>
      </c>
      <c r="G243" s="14">
        <v>29.46</v>
      </c>
      <c r="H243" s="3">
        <v>0.03</v>
      </c>
      <c r="I243" s="14">
        <v>142.88</v>
      </c>
      <c r="J243" s="14">
        <v>30</v>
      </c>
      <c r="K243" s="14">
        <v>172.88</v>
      </c>
      <c r="L243" s="14">
        <v>18</v>
      </c>
      <c r="M243" s="14">
        <v>52.88</v>
      </c>
      <c r="N243" t="s">
        <v>1475</v>
      </c>
      <c r="O243" t="s">
        <v>1471</v>
      </c>
    </row>
    <row r="244" spans="1:15" x14ac:dyDescent="0.35">
      <c r="A244" t="s">
        <v>1716</v>
      </c>
      <c r="B244" t="s">
        <v>1118</v>
      </c>
      <c r="C244">
        <v>4</v>
      </c>
      <c r="D244" t="s">
        <v>916</v>
      </c>
      <c r="E244" t="s">
        <v>917</v>
      </c>
      <c r="F244">
        <v>4</v>
      </c>
      <c r="G244" s="14">
        <v>406.43</v>
      </c>
      <c r="H244" s="3">
        <v>0.03</v>
      </c>
      <c r="I244" s="14">
        <v>1576.95</v>
      </c>
      <c r="J244" s="14">
        <v>331.16</v>
      </c>
      <c r="K244" s="14">
        <v>1908.11</v>
      </c>
      <c r="L244" s="14">
        <v>245</v>
      </c>
      <c r="M244" s="14">
        <v>596.95000000000005</v>
      </c>
      <c r="N244" t="s">
        <v>1470</v>
      </c>
      <c r="O244" t="s">
        <v>1471</v>
      </c>
    </row>
    <row r="245" spans="1:15" x14ac:dyDescent="0.35">
      <c r="A245" t="s">
        <v>1717</v>
      </c>
      <c r="B245" t="s">
        <v>1120</v>
      </c>
      <c r="C245">
        <v>1</v>
      </c>
      <c r="D245" t="s">
        <v>885</v>
      </c>
      <c r="E245" t="s">
        <v>886</v>
      </c>
      <c r="F245">
        <v>7</v>
      </c>
      <c r="G245" s="14">
        <v>50.08</v>
      </c>
      <c r="H245" s="3">
        <v>0</v>
      </c>
      <c r="I245" s="14">
        <v>350.56</v>
      </c>
      <c r="J245" s="14">
        <v>73.62</v>
      </c>
      <c r="K245" s="14">
        <v>424.18</v>
      </c>
      <c r="L245" s="14">
        <v>28</v>
      </c>
      <c r="M245" s="14">
        <v>154.56</v>
      </c>
      <c r="N245" t="s">
        <v>1475</v>
      </c>
      <c r="O245" t="s">
        <v>1473</v>
      </c>
    </row>
    <row r="246" spans="1:15" x14ac:dyDescent="0.35">
      <c r="A246" t="s">
        <v>1718</v>
      </c>
      <c r="B246" t="s">
        <v>1120</v>
      </c>
      <c r="C246">
        <v>2</v>
      </c>
      <c r="D246" t="s">
        <v>851</v>
      </c>
      <c r="E246" t="s">
        <v>852</v>
      </c>
      <c r="F246">
        <v>3</v>
      </c>
      <c r="G246" s="14">
        <v>237.99</v>
      </c>
      <c r="H246" s="3">
        <v>0</v>
      </c>
      <c r="I246" s="14">
        <v>713.97</v>
      </c>
      <c r="J246" s="14">
        <v>149.93</v>
      </c>
      <c r="K246" s="14">
        <v>863.9</v>
      </c>
      <c r="L246" s="14">
        <v>145</v>
      </c>
      <c r="M246" s="14">
        <v>278.97000000000003</v>
      </c>
      <c r="N246" t="s">
        <v>1475</v>
      </c>
      <c r="O246" t="s">
        <v>1473</v>
      </c>
    </row>
    <row r="247" spans="1:15" x14ac:dyDescent="0.35">
      <c r="A247" t="s">
        <v>1719</v>
      </c>
      <c r="B247" t="s">
        <v>1120</v>
      </c>
      <c r="C247">
        <v>3</v>
      </c>
      <c r="D247" t="s">
        <v>912</v>
      </c>
      <c r="E247" t="s">
        <v>913</v>
      </c>
      <c r="F247">
        <v>8</v>
      </c>
      <c r="G247" s="14">
        <v>328.26</v>
      </c>
      <c r="H247" s="3">
        <v>0.05</v>
      </c>
      <c r="I247" s="14">
        <v>2494.7800000000002</v>
      </c>
      <c r="J247" s="14">
        <v>523.9</v>
      </c>
      <c r="K247" s="14">
        <v>3018.68</v>
      </c>
      <c r="L247" s="14">
        <v>225</v>
      </c>
      <c r="M247" s="14">
        <v>694.78</v>
      </c>
      <c r="N247" t="s">
        <v>1470</v>
      </c>
      <c r="O247" t="s">
        <v>1473</v>
      </c>
    </row>
    <row r="248" spans="1:15" x14ac:dyDescent="0.35">
      <c r="A248" t="s">
        <v>1720</v>
      </c>
      <c r="B248" t="s">
        <v>1120</v>
      </c>
      <c r="C248">
        <v>4</v>
      </c>
      <c r="D248" t="s">
        <v>868</v>
      </c>
      <c r="E248" t="s">
        <v>869</v>
      </c>
      <c r="F248">
        <v>2</v>
      </c>
      <c r="G248" s="14">
        <v>201.85</v>
      </c>
      <c r="H248" s="3">
        <v>0</v>
      </c>
      <c r="I248" s="14">
        <v>403.7</v>
      </c>
      <c r="J248" s="14">
        <v>84.78</v>
      </c>
      <c r="K248" s="14">
        <v>488.48</v>
      </c>
      <c r="L248" s="14">
        <v>110</v>
      </c>
      <c r="M248" s="14">
        <v>183.7</v>
      </c>
      <c r="N248" t="s">
        <v>1470</v>
      </c>
      <c r="O248" t="s">
        <v>1473</v>
      </c>
    </row>
    <row r="249" spans="1:15" x14ac:dyDescent="0.35">
      <c r="A249" t="s">
        <v>1721</v>
      </c>
      <c r="B249" t="s">
        <v>1120</v>
      </c>
      <c r="C249">
        <v>5</v>
      </c>
      <c r="D249" t="s">
        <v>878</v>
      </c>
      <c r="E249" t="s">
        <v>879</v>
      </c>
      <c r="F249">
        <v>2</v>
      </c>
      <c r="G249" s="14">
        <v>358.66</v>
      </c>
      <c r="H249" s="3">
        <v>0.1</v>
      </c>
      <c r="I249" s="14">
        <v>645.59</v>
      </c>
      <c r="J249" s="14">
        <v>135.57</v>
      </c>
      <c r="K249" s="14">
        <v>781.16</v>
      </c>
      <c r="L249" s="14">
        <v>210</v>
      </c>
      <c r="M249" s="14">
        <v>225.59</v>
      </c>
      <c r="N249" t="s">
        <v>1475</v>
      </c>
      <c r="O249" t="s">
        <v>1473</v>
      </c>
    </row>
    <row r="250" spans="1:15" x14ac:dyDescent="0.35">
      <c r="A250" t="s">
        <v>1722</v>
      </c>
      <c r="B250" t="s">
        <v>1122</v>
      </c>
      <c r="C250">
        <v>1</v>
      </c>
      <c r="D250" t="s">
        <v>897</v>
      </c>
      <c r="E250" t="s">
        <v>898</v>
      </c>
      <c r="F250">
        <v>1</v>
      </c>
      <c r="G250" s="14">
        <v>41.2</v>
      </c>
      <c r="H250" s="3">
        <v>0</v>
      </c>
      <c r="I250" s="14">
        <v>41.2</v>
      </c>
      <c r="J250" s="14">
        <v>8.65</v>
      </c>
      <c r="K250" s="14">
        <v>49.85</v>
      </c>
      <c r="L250" s="14">
        <v>24</v>
      </c>
      <c r="M250" s="14">
        <v>17.2</v>
      </c>
      <c r="N250" t="s">
        <v>1475</v>
      </c>
      <c r="O250" t="s">
        <v>1471</v>
      </c>
    </row>
    <row r="251" spans="1:15" x14ac:dyDescent="0.35">
      <c r="A251" t="s">
        <v>1723</v>
      </c>
      <c r="B251" t="s">
        <v>1122</v>
      </c>
      <c r="C251">
        <v>2</v>
      </c>
      <c r="D251" t="s">
        <v>808</v>
      </c>
      <c r="E251" t="s">
        <v>809</v>
      </c>
      <c r="F251">
        <v>3</v>
      </c>
      <c r="G251" s="14">
        <v>726.23</v>
      </c>
      <c r="H251" s="3">
        <v>0.03</v>
      </c>
      <c r="I251" s="14">
        <v>2113.33</v>
      </c>
      <c r="J251" s="14">
        <v>443.8</v>
      </c>
      <c r="K251" s="14">
        <v>2557.13</v>
      </c>
      <c r="L251" s="14">
        <v>510</v>
      </c>
      <c r="M251" s="14">
        <v>583.33000000000004</v>
      </c>
      <c r="N251" t="s">
        <v>1475</v>
      </c>
      <c r="O251" t="s">
        <v>1471</v>
      </c>
    </row>
    <row r="252" spans="1:15" x14ac:dyDescent="0.35">
      <c r="A252" t="s">
        <v>1724</v>
      </c>
      <c r="B252" t="s">
        <v>1122</v>
      </c>
      <c r="C252">
        <v>3</v>
      </c>
      <c r="D252" t="s">
        <v>916</v>
      </c>
      <c r="E252" t="s">
        <v>917</v>
      </c>
      <c r="F252">
        <v>8</v>
      </c>
      <c r="G252" s="14">
        <v>381.13</v>
      </c>
      <c r="H252" s="3">
        <v>0.1</v>
      </c>
      <c r="I252" s="14">
        <v>2744.14</v>
      </c>
      <c r="J252" s="14">
        <v>576.27</v>
      </c>
      <c r="K252" s="14">
        <v>3320.41</v>
      </c>
      <c r="L252" s="14">
        <v>245</v>
      </c>
      <c r="M252" s="14">
        <v>784.14</v>
      </c>
      <c r="N252" t="s">
        <v>1470</v>
      </c>
      <c r="O252" t="s">
        <v>1471</v>
      </c>
    </row>
    <row r="253" spans="1:15" x14ac:dyDescent="0.35">
      <c r="A253" t="s">
        <v>1725</v>
      </c>
      <c r="B253" t="s">
        <v>1124</v>
      </c>
      <c r="C253">
        <v>1</v>
      </c>
      <c r="D253" t="s">
        <v>874</v>
      </c>
      <c r="E253" t="s">
        <v>875</v>
      </c>
      <c r="F253">
        <v>2</v>
      </c>
      <c r="G253" s="14">
        <v>306.44</v>
      </c>
      <c r="H253" s="3">
        <v>0.05</v>
      </c>
      <c r="I253" s="14">
        <v>582.24</v>
      </c>
      <c r="J253" s="14">
        <v>122.27</v>
      </c>
      <c r="K253" s="14">
        <v>704.51</v>
      </c>
      <c r="L253" s="14">
        <v>180</v>
      </c>
      <c r="M253" s="14">
        <v>222.24</v>
      </c>
      <c r="N253" t="s">
        <v>1475</v>
      </c>
      <c r="O253" t="s">
        <v>1471</v>
      </c>
    </row>
    <row r="254" spans="1:15" x14ac:dyDescent="0.35">
      <c r="A254" t="s">
        <v>1726</v>
      </c>
      <c r="B254" t="s">
        <v>1124</v>
      </c>
      <c r="C254">
        <v>2</v>
      </c>
      <c r="D254" t="s">
        <v>833</v>
      </c>
      <c r="E254" t="s">
        <v>834</v>
      </c>
      <c r="F254">
        <v>5</v>
      </c>
      <c r="G254" s="14">
        <v>138.75</v>
      </c>
      <c r="H254" s="3">
        <v>0.05</v>
      </c>
      <c r="I254" s="14">
        <v>659.06</v>
      </c>
      <c r="J254" s="14">
        <v>138.4</v>
      </c>
      <c r="K254" s="14">
        <v>797.46</v>
      </c>
      <c r="L254" s="14">
        <v>92</v>
      </c>
      <c r="M254" s="14">
        <v>199.06</v>
      </c>
      <c r="N254" t="s">
        <v>1486</v>
      </c>
      <c r="O254" t="s">
        <v>1471</v>
      </c>
    </row>
    <row r="255" spans="1:15" x14ac:dyDescent="0.35">
      <c r="A255" t="s">
        <v>1727</v>
      </c>
      <c r="B255" t="s">
        <v>1124</v>
      </c>
      <c r="C255">
        <v>3</v>
      </c>
      <c r="D255" t="s">
        <v>908</v>
      </c>
      <c r="E255" t="s">
        <v>909</v>
      </c>
      <c r="F255">
        <v>6</v>
      </c>
      <c r="G255" s="14">
        <v>16.920000000000002</v>
      </c>
      <c r="H255" s="3">
        <v>0</v>
      </c>
      <c r="I255" s="14">
        <v>101.52</v>
      </c>
      <c r="J255" s="14">
        <v>21.32</v>
      </c>
      <c r="K255" s="14">
        <v>122.84</v>
      </c>
      <c r="L255" s="14">
        <v>7</v>
      </c>
      <c r="M255" s="14">
        <v>59.52</v>
      </c>
      <c r="N255" t="s">
        <v>1486</v>
      </c>
      <c r="O255" t="s">
        <v>1471</v>
      </c>
    </row>
    <row r="256" spans="1:15" x14ac:dyDescent="0.35">
      <c r="A256" t="s">
        <v>1728</v>
      </c>
      <c r="B256" t="s">
        <v>1124</v>
      </c>
      <c r="C256">
        <v>4</v>
      </c>
      <c r="D256" t="s">
        <v>912</v>
      </c>
      <c r="E256" t="s">
        <v>913</v>
      </c>
      <c r="F256">
        <v>7</v>
      </c>
      <c r="G256" s="14">
        <v>360.36</v>
      </c>
      <c r="H256" s="3">
        <v>0.1</v>
      </c>
      <c r="I256" s="14">
        <v>2270.27</v>
      </c>
      <c r="J256" s="14">
        <v>476.76</v>
      </c>
      <c r="K256" s="14">
        <v>2747.03</v>
      </c>
      <c r="L256" s="14">
        <v>225</v>
      </c>
      <c r="M256" s="14">
        <v>695.27</v>
      </c>
      <c r="N256" t="s">
        <v>1470</v>
      </c>
      <c r="O256" t="s">
        <v>1471</v>
      </c>
    </row>
    <row r="257" spans="1:15" x14ac:dyDescent="0.35">
      <c r="A257" t="s">
        <v>1729</v>
      </c>
      <c r="B257" t="s">
        <v>1126</v>
      </c>
      <c r="C257">
        <v>1</v>
      </c>
      <c r="D257" t="s">
        <v>846</v>
      </c>
      <c r="E257" t="s">
        <v>847</v>
      </c>
      <c r="F257">
        <v>3</v>
      </c>
      <c r="G257" s="14">
        <v>39.21</v>
      </c>
      <c r="H257" s="3">
        <v>0</v>
      </c>
      <c r="I257" s="14">
        <v>117.63</v>
      </c>
      <c r="J257" s="14">
        <v>24.7</v>
      </c>
      <c r="K257" s="14">
        <v>142.33000000000001</v>
      </c>
      <c r="L257" s="14">
        <v>21</v>
      </c>
      <c r="M257" s="14">
        <v>54.63</v>
      </c>
      <c r="N257" t="s">
        <v>1475</v>
      </c>
      <c r="O257" t="s">
        <v>1471</v>
      </c>
    </row>
    <row r="258" spans="1:15" x14ac:dyDescent="0.35">
      <c r="A258" t="s">
        <v>1730</v>
      </c>
      <c r="B258" t="s">
        <v>1126</v>
      </c>
      <c r="C258">
        <v>2</v>
      </c>
      <c r="D258" t="s">
        <v>874</v>
      </c>
      <c r="E258" t="s">
        <v>875</v>
      </c>
      <c r="F258">
        <v>7</v>
      </c>
      <c r="G258" s="14">
        <v>283.38</v>
      </c>
      <c r="H258" s="3">
        <v>0.1</v>
      </c>
      <c r="I258" s="14">
        <v>1785.29</v>
      </c>
      <c r="J258" s="14">
        <v>374.91</v>
      </c>
      <c r="K258" s="14">
        <v>2160.1999999999998</v>
      </c>
      <c r="L258" s="14">
        <v>180</v>
      </c>
      <c r="M258" s="14">
        <v>525.29</v>
      </c>
      <c r="N258" t="s">
        <v>1486</v>
      </c>
      <c r="O258" t="s">
        <v>1471</v>
      </c>
    </row>
    <row r="259" spans="1:15" x14ac:dyDescent="0.35">
      <c r="A259" t="s">
        <v>1731</v>
      </c>
      <c r="B259" t="s">
        <v>1126</v>
      </c>
      <c r="C259">
        <v>3</v>
      </c>
      <c r="D259" t="s">
        <v>822</v>
      </c>
      <c r="E259" t="s">
        <v>823</v>
      </c>
      <c r="F259">
        <v>1</v>
      </c>
      <c r="G259" s="14">
        <v>27.43</v>
      </c>
      <c r="H259" s="3">
        <v>0.03</v>
      </c>
      <c r="I259" s="14">
        <v>26.61</v>
      </c>
      <c r="J259" s="14">
        <v>5.59</v>
      </c>
      <c r="K259" s="14">
        <v>32.200000000000003</v>
      </c>
      <c r="L259" s="14">
        <v>18</v>
      </c>
      <c r="M259" s="14">
        <v>8.61</v>
      </c>
      <c r="N259" t="s">
        <v>1475</v>
      </c>
      <c r="O259" t="s">
        <v>1471</v>
      </c>
    </row>
    <row r="260" spans="1:15" x14ac:dyDescent="0.35">
      <c r="A260" t="s">
        <v>1732</v>
      </c>
      <c r="B260" t="s">
        <v>1126</v>
      </c>
      <c r="C260">
        <v>4</v>
      </c>
      <c r="D260" t="s">
        <v>833</v>
      </c>
      <c r="E260" t="s">
        <v>834</v>
      </c>
      <c r="F260">
        <v>2</v>
      </c>
      <c r="G260" s="14">
        <v>140.76</v>
      </c>
      <c r="H260" s="3">
        <v>0.03</v>
      </c>
      <c r="I260" s="14">
        <v>273.07</v>
      </c>
      <c r="J260" s="14">
        <v>57.34</v>
      </c>
      <c r="K260" s="14">
        <v>330.41</v>
      </c>
      <c r="L260" s="14">
        <v>92</v>
      </c>
      <c r="M260" s="14">
        <v>89.07</v>
      </c>
      <c r="N260" t="s">
        <v>1470</v>
      </c>
      <c r="O260" t="s">
        <v>1471</v>
      </c>
    </row>
    <row r="261" spans="1:15" x14ac:dyDescent="0.35">
      <c r="A261" t="s">
        <v>1733</v>
      </c>
      <c r="B261" t="s">
        <v>1126</v>
      </c>
      <c r="C261">
        <v>5</v>
      </c>
      <c r="D261" t="s">
        <v>916</v>
      </c>
      <c r="E261" t="s">
        <v>917</v>
      </c>
      <c r="F261">
        <v>7</v>
      </c>
      <c r="G261" s="14">
        <v>411.84</v>
      </c>
      <c r="H261" s="3">
        <v>0.03</v>
      </c>
      <c r="I261" s="14">
        <v>2796.39</v>
      </c>
      <c r="J261" s="14">
        <v>587.24</v>
      </c>
      <c r="K261" s="14">
        <v>3383.63</v>
      </c>
      <c r="L261" s="14">
        <v>245</v>
      </c>
      <c r="M261" s="14">
        <v>1081.3900000000001</v>
      </c>
      <c r="N261" t="s">
        <v>1475</v>
      </c>
      <c r="O261" t="s">
        <v>1471</v>
      </c>
    </row>
    <row r="262" spans="1:15" x14ac:dyDescent="0.35">
      <c r="A262" t="s">
        <v>1734</v>
      </c>
      <c r="B262" t="s">
        <v>1128</v>
      </c>
      <c r="C262">
        <v>1</v>
      </c>
      <c r="D262" t="s">
        <v>874</v>
      </c>
      <c r="E262" t="s">
        <v>875</v>
      </c>
      <c r="F262">
        <v>4</v>
      </c>
      <c r="G262" s="14">
        <v>285.08</v>
      </c>
      <c r="H262" s="3">
        <v>0.05</v>
      </c>
      <c r="I262" s="14">
        <v>1083.3</v>
      </c>
      <c r="J262" s="14">
        <v>227.49</v>
      </c>
      <c r="K262" s="14">
        <v>1310.79</v>
      </c>
      <c r="L262" s="14">
        <v>180</v>
      </c>
      <c r="M262" s="14">
        <v>363.3</v>
      </c>
      <c r="N262" t="s">
        <v>1486</v>
      </c>
      <c r="O262" t="s">
        <v>1471</v>
      </c>
    </row>
    <row r="263" spans="1:15" x14ac:dyDescent="0.35">
      <c r="A263" t="s">
        <v>1735</v>
      </c>
      <c r="B263" t="s">
        <v>1128</v>
      </c>
      <c r="C263">
        <v>2</v>
      </c>
      <c r="D263" t="s">
        <v>851</v>
      </c>
      <c r="E263" t="s">
        <v>852</v>
      </c>
      <c r="F263">
        <v>5</v>
      </c>
      <c r="G263" s="14">
        <v>227.61</v>
      </c>
      <c r="H263" s="3">
        <v>0.05</v>
      </c>
      <c r="I263" s="14">
        <v>1081.1500000000001</v>
      </c>
      <c r="J263" s="14">
        <v>227.04</v>
      </c>
      <c r="K263" s="14">
        <v>1308.19</v>
      </c>
      <c r="L263" s="14">
        <v>145</v>
      </c>
      <c r="M263" s="14">
        <v>356.15</v>
      </c>
      <c r="N263" t="s">
        <v>1475</v>
      </c>
      <c r="O263" t="s">
        <v>1471</v>
      </c>
    </row>
    <row r="264" spans="1:15" x14ac:dyDescent="0.35">
      <c r="A264" t="s">
        <v>1736</v>
      </c>
      <c r="B264" t="s">
        <v>1128</v>
      </c>
      <c r="C264">
        <v>3</v>
      </c>
      <c r="D264" t="s">
        <v>816</v>
      </c>
      <c r="E264" t="s">
        <v>817</v>
      </c>
      <c r="F264">
        <v>8</v>
      </c>
      <c r="G264" s="14">
        <v>166.45</v>
      </c>
      <c r="H264" s="3">
        <v>0</v>
      </c>
      <c r="I264" s="14">
        <v>1331.6</v>
      </c>
      <c r="J264" s="14">
        <v>279.64</v>
      </c>
      <c r="K264" s="14">
        <v>1611.24</v>
      </c>
      <c r="L264" s="14">
        <v>105</v>
      </c>
      <c r="M264" s="14">
        <v>491.6</v>
      </c>
      <c r="N264" t="s">
        <v>1475</v>
      </c>
      <c r="O264" t="s">
        <v>1471</v>
      </c>
    </row>
    <row r="265" spans="1:15" x14ac:dyDescent="0.35">
      <c r="A265" t="s">
        <v>1737</v>
      </c>
      <c r="B265" t="s">
        <v>1128</v>
      </c>
      <c r="C265">
        <v>4</v>
      </c>
      <c r="D265" t="s">
        <v>822</v>
      </c>
      <c r="E265" t="s">
        <v>823</v>
      </c>
      <c r="F265">
        <v>3</v>
      </c>
      <c r="G265" s="14">
        <v>30.49</v>
      </c>
      <c r="H265" s="3">
        <v>0.05</v>
      </c>
      <c r="I265" s="14">
        <v>86.9</v>
      </c>
      <c r="J265" s="14">
        <v>18.25</v>
      </c>
      <c r="K265" s="14">
        <v>105.15</v>
      </c>
      <c r="L265" s="14">
        <v>18</v>
      </c>
      <c r="M265" s="14">
        <v>32.9</v>
      </c>
      <c r="N265" t="s">
        <v>1470</v>
      </c>
      <c r="O265" t="s">
        <v>1471</v>
      </c>
    </row>
    <row r="266" spans="1:15" x14ac:dyDescent="0.35">
      <c r="A266" t="s">
        <v>1738</v>
      </c>
      <c r="B266" t="s">
        <v>1130</v>
      </c>
      <c r="C266">
        <v>1</v>
      </c>
      <c r="D266" t="s">
        <v>916</v>
      </c>
      <c r="E266" t="s">
        <v>917</v>
      </c>
      <c r="F266">
        <v>2</v>
      </c>
      <c r="G266" s="14">
        <v>384.69</v>
      </c>
      <c r="H266" s="3">
        <v>0.1</v>
      </c>
      <c r="I266" s="14">
        <v>692.44</v>
      </c>
      <c r="J266" s="14">
        <v>145.41</v>
      </c>
      <c r="K266" s="14">
        <v>837.85</v>
      </c>
      <c r="L266" s="14">
        <v>245</v>
      </c>
      <c r="M266" s="14">
        <v>202.44</v>
      </c>
      <c r="N266" t="s">
        <v>1475</v>
      </c>
      <c r="O266" t="s">
        <v>1471</v>
      </c>
    </row>
    <row r="267" spans="1:15" x14ac:dyDescent="0.35">
      <c r="A267" t="s">
        <v>1739</v>
      </c>
      <c r="B267" t="s">
        <v>1130</v>
      </c>
      <c r="C267">
        <v>2</v>
      </c>
      <c r="D267" t="s">
        <v>822</v>
      </c>
      <c r="E267" t="s">
        <v>823</v>
      </c>
      <c r="F267">
        <v>5</v>
      </c>
      <c r="G267" s="14">
        <v>29.88</v>
      </c>
      <c r="H267" s="3">
        <v>0</v>
      </c>
      <c r="I267" s="14">
        <v>149.4</v>
      </c>
      <c r="J267" s="14">
        <v>31.37</v>
      </c>
      <c r="K267" s="14">
        <v>180.77</v>
      </c>
      <c r="L267" s="14">
        <v>18</v>
      </c>
      <c r="M267" s="14">
        <v>59.4</v>
      </c>
      <c r="N267" t="s">
        <v>1475</v>
      </c>
      <c r="O267" t="s">
        <v>1471</v>
      </c>
    </row>
    <row r="268" spans="1:15" x14ac:dyDescent="0.35">
      <c r="A268" t="s">
        <v>1740</v>
      </c>
      <c r="B268" t="s">
        <v>1130</v>
      </c>
      <c r="C268">
        <v>3</v>
      </c>
      <c r="D268" t="s">
        <v>897</v>
      </c>
      <c r="E268" t="s">
        <v>898</v>
      </c>
      <c r="F268">
        <v>8</v>
      </c>
      <c r="G268" s="14">
        <v>44.54</v>
      </c>
      <c r="H268" s="3">
        <v>0.03</v>
      </c>
      <c r="I268" s="14">
        <v>345.63</v>
      </c>
      <c r="J268" s="14">
        <v>72.58</v>
      </c>
      <c r="K268" s="14">
        <v>418.21</v>
      </c>
      <c r="L268" s="14">
        <v>24</v>
      </c>
      <c r="M268" s="14">
        <v>153.63</v>
      </c>
      <c r="N268" t="s">
        <v>1475</v>
      </c>
      <c r="O268" t="s">
        <v>1471</v>
      </c>
    </row>
    <row r="269" spans="1:15" x14ac:dyDescent="0.35">
      <c r="A269" t="s">
        <v>1741</v>
      </c>
      <c r="B269" t="s">
        <v>1130</v>
      </c>
      <c r="C269">
        <v>4</v>
      </c>
      <c r="D269" t="s">
        <v>885</v>
      </c>
      <c r="E269" t="s">
        <v>886</v>
      </c>
      <c r="F269">
        <v>6</v>
      </c>
      <c r="G269" s="14">
        <v>53.55</v>
      </c>
      <c r="H269" s="3">
        <v>0</v>
      </c>
      <c r="I269" s="14">
        <v>321.3</v>
      </c>
      <c r="J269" s="14">
        <v>67.47</v>
      </c>
      <c r="K269" s="14">
        <v>388.77</v>
      </c>
      <c r="L269" s="14">
        <v>28</v>
      </c>
      <c r="M269" s="14">
        <v>153.30000000000001</v>
      </c>
      <c r="N269" t="s">
        <v>1470</v>
      </c>
      <c r="O269" t="s">
        <v>1471</v>
      </c>
    </row>
    <row r="270" spans="1:15" x14ac:dyDescent="0.35">
      <c r="A270" t="s">
        <v>1742</v>
      </c>
      <c r="B270" t="s">
        <v>1130</v>
      </c>
      <c r="C270">
        <v>5</v>
      </c>
      <c r="D270" t="s">
        <v>862</v>
      </c>
      <c r="E270" t="s">
        <v>863</v>
      </c>
      <c r="F270">
        <v>5</v>
      </c>
      <c r="G270" s="14">
        <v>82.86</v>
      </c>
      <c r="H270" s="3">
        <v>0.03</v>
      </c>
      <c r="I270" s="14">
        <v>401.87</v>
      </c>
      <c r="J270" s="14">
        <v>84.39</v>
      </c>
      <c r="K270" s="14">
        <v>486.26</v>
      </c>
      <c r="L270" s="14">
        <v>52</v>
      </c>
      <c r="M270" s="14">
        <v>141.87</v>
      </c>
      <c r="N270" t="s">
        <v>1475</v>
      </c>
      <c r="O270" t="s">
        <v>1471</v>
      </c>
    </row>
    <row r="271" spans="1:15" x14ac:dyDescent="0.35">
      <c r="A271" t="s">
        <v>1743</v>
      </c>
      <c r="B271" t="s">
        <v>1132</v>
      </c>
      <c r="C271">
        <v>1</v>
      </c>
      <c r="D271" t="s">
        <v>916</v>
      </c>
      <c r="E271" t="s">
        <v>917</v>
      </c>
      <c r="F271">
        <v>1</v>
      </c>
      <c r="G271" s="14">
        <v>387.68</v>
      </c>
      <c r="H271" s="3">
        <v>0</v>
      </c>
      <c r="I271" s="14">
        <v>387.68</v>
      </c>
      <c r="J271" s="14">
        <v>81.41</v>
      </c>
      <c r="K271" s="14">
        <v>469.09</v>
      </c>
      <c r="L271" s="14">
        <v>245</v>
      </c>
      <c r="M271" s="14">
        <v>142.68</v>
      </c>
      <c r="N271" t="s">
        <v>1486</v>
      </c>
      <c r="O271" t="s">
        <v>1471</v>
      </c>
    </row>
    <row r="272" spans="1:15" x14ac:dyDescent="0.35">
      <c r="A272" t="s">
        <v>1744</v>
      </c>
      <c r="B272" t="s">
        <v>1132</v>
      </c>
      <c r="C272">
        <v>2</v>
      </c>
      <c r="D272" t="s">
        <v>857</v>
      </c>
      <c r="E272" t="s">
        <v>858</v>
      </c>
      <c r="F272">
        <v>5</v>
      </c>
      <c r="G272" s="14">
        <v>74.56</v>
      </c>
      <c r="H272" s="3">
        <v>0</v>
      </c>
      <c r="I272" s="14">
        <v>372.8</v>
      </c>
      <c r="J272" s="14">
        <v>78.290000000000006</v>
      </c>
      <c r="K272" s="14">
        <v>451.09</v>
      </c>
      <c r="L272" s="14">
        <v>46</v>
      </c>
      <c r="M272" s="14">
        <v>142.80000000000001</v>
      </c>
      <c r="N272" t="s">
        <v>1470</v>
      </c>
      <c r="O272" t="s">
        <v>1471</v>
      </c>
    </row>
    <row r="273" spans="1:15" x14ac:dyDescent="0.35">
      <c r="A273" t="s">
        <v>1745</v>
      </c>
      <c r="B273" t="s">
        <v>1132</v>
      </c>
      <c r="C273">
        <v>3</v>
      </c>
      <c r="D273" t="s">
        <v>808</v>
      </c>
      <c r="E273" t="s">
        <v>809</v>
      </c>
      <c r="F273">
        <v>2</v>
      </c>
      <c r="G273" s="14">
        <v>719.05</v>
      </c>
      <c r="H273" s="3">
        <v>0.05</v>
      </c>
      <c r="I273" s="14">
        <v>1366.19</v>
      </c>
      <c r="J273" s="14">
        <v>286.89999999999998</v>
      </c>
      <c r="K273" s="14">
        <v>1653.09</v>
      </c>
      <c r="L273" s="14">
        <v>510</v>
      </c>
      <c r="M273" s="14">
        <v>346.19</v>
      </c>
      <c r="N273" t="s">
        <v>1475</v>
      </c>
      <c r="O273" t="s">
        <v>1471</v>
      </c>
    </row>
    <row r="274" spans="1:15" x14ac:dyDescent="0.35">
      <c r="A274" t="s">
        <v>1746</v>
      </c>
      <c r="B274" t="s">
        <v>1134</v>
      </c>
      <c r="C274">
        <v>1</v>
      </c>
      <c r="D274" t="s">
        <v>839</v>
      </c>
      <c r="E274" t="s">
        <v>840</v>
      </c>
      <c r="F274">
        <v>5</v>
      </c>
      <c r="G274" s="14">
        <v>62.59</v>
      </c>
      <c r="H274" s="3">
        <v>0</v>
      </c>
      <c r="I274" s="14">
        <v>312.95</v>
      </c>
      <c r="J274" s="14">
        <v>65.72</v>
      </c>
      <c r="K274" s="14">
        <v>378.67</v>
      </c>
      <c r="L274" s="14">
        <v>35</v>
      </c>
      <c r="M274" s="14">
        <v>137.94999999999999</v>
      </c>
      <c r="N274" t="s">
        <v>1470</v>
      </c>
      <c r="O274" t="s">
        <v>1471</v>
      </c>
    </row>
    <row r="275" spans="1:15" x14ac:dyDescent="0.35">
      <c r="A275" t="s">
        <v>1747</v>
      </c>
      <c r="B275" t="s">
        <v>1134</v>
      </c>
      <c r="C275">
        <v>2</v>
      </c>
      <c r="D275" t="s">
        <v>902</v>
      </c>
      <c r="E275" t="s">
        <v>903</v>
      </c>
      <c r="F275">
        <v>1</v>
      </c>
      <c r="G275" s="14">
        <v>11.78</v>
      </c>
      <c r="H275" s="3">
        <v>0</v>
      </c>
      <c r="I275" s="14">
        <v>11.78</v>
      </c>
      <c r="J275" s="14">
        <v>2.4700000000000002</v>
      </c>
      <c r="K275" s="14">
        <v>14.25</v>
      </c>
      <c r="L275" s="14">
        <v>4</v>
      </c>
      <c r="M275" s="14">
        <v>7.78</v>
      </c>
      <c r="N275" t="s">
        <v>1486</v>
      </c>
      <c r="O275" t="s">
        <v>1471</v>
      </c>
    </row>
    <row r="276" spans="1:15" x14ac:dyDescent="0.35">
      <c r="A276" t="s">
        <v>1748</v>
      </c>
      <c r="B276" t="s">
        <v>1134</v>
      </c>
      <c r="C276">
        <v>3</v>
      </c>
      <c r="D276" t="s">
        <v>833</v>
      </c>
      <c r="E276" t="s">
        <v>834</v>
      </c>
      <c r="F276">
        <v>8</v>
      </c>
      <c r="G276" s="14">
        <v>157.27000000000001</v>
      </c>
      <c r="H276" s="3">
        <v>0.03</v>
      </c>
      <c r="I276" s="14">
        <v>1220.42</v>
      </c>
      <c r="J276" s="14">
        <v>256.29000000000002</v>
      </c>
      <c r="K276" s="14">
        <v>1476.71</v>
      </c>
      <c r="L276" s="14">
        <v>92</v>
      </c>
      <c r="M276" s="14">
        <v>484.42</v>
      </c>
      <c r="N276" t="s">
        <v>1470</v>
      </c>
      <c r="O276" t="s">
        <v>1471</v>
      </c>
    </row>
    <row r="277" spans="1:15" x14ac:dyDescent="0.35">
      <c r="A277" t="s">
        <v>1749</v>
      </c>
      <c r="B277" t="s">
        <v>1136</v>
      </c>
      <c r="C277">
        <v>1</v>
      </c>
      <c r="D277" t="s">
        <v>846</v>
      </c>
      <c r="E277" t="s">
        <v>847</v>
      </c>
      <c r="F277">
        <v>6</v>
      </c>
      <c r="G277" s="14">
        <v>36.26</v>
      </c>
      <c r="H277" s="3">
        <v>0</v>
      </c>
      <c r="I277" s="14">
        <v>217.56</v>
      </c>
      <c r="J277" s="14">
        <v>45.69</v>
      </c>
      <c r="K277" s="14">
        <v>263.25</v>
      </c>
      <c r="L277" s="14">
        <v>21</v>
      </c>
      <c r="M277" s="14">
        <v>91.56</v>
      </c>
      <c r="N277" t="s">
        <v>1486</v>
      </c>
      <c r="O277" t="s">
        <v>1471</v>
      </c>
    </row>
    <row r="278" spans="1:15" x14ac:dyDescent="0.35">
      <c r="A278" t="s">
        <v>1750</v>
      </c>
      <c r="B278" t="s">
        <v>1136</v>
      </c>
      <c r="C278">
        <v>2</v>
      </c>
      <c r="D278" t="s">
        <v>890</v>
      </c>
      <c r="E278" t="s">
        <v>891</v>
      </c>
      <c r="F278">
        <v>7</v>
      </c>
      <c r="G278" s="14">
        <v>19.11</v>
      </c>
      <c r="H278" s="3">
        <v>0.03</v>
      </c>
      <c r="I278" s="14">
        <v>129.76</v>
      </c>
      <c r="J278" s="14">
        <v>27.25</v>
      </c>
      <c r="K278" s="14">
        <v>157.01</v>
      </c>
      <c r="L278" s="14">
        <v>8</v>
      </c>
      <c r="M278" s="14">
        <v>73.760000000000005</v>
      </c>
      <c r="N278" t="s">
        <v>1475</v>
      </c>
      <c r="O278" t="s">
        <v>1473</v>
      </c>
    </row>
    <row r="279" spans="1:15" x14ac:dyDescent="0.35">
      <c r="A279" t="s">
        <v>1751</v>
      </c>
      <c r="B279" t="s">
        <v>1138</v>
      </c>
      <c r="C279">
        <v>1</v>
      </c>
      <c r="D279" t="s">
        <v>878</v>
      </c>
      <c r="E279" t="s">
        <v>879</v>
      </c>
      <c r="F279">
        <v>7</v>
      </c>
      <c r="G279" s="14">
        <v>350.89</v>
      </c>
      <c r="H279" s="3">
        <v>0</v>
      </c>
      <c r="I279" s="14">
        <v>2456.23</v>
      </c>
      <c r="J279" s="14">
        <v>515.80999999999995</v>
      </c>
      <c r="K279" s="14">
        <v>2972.04</v>
      </c>
      <c r="L279" s="14">
        <v>210</v>
      </c>
      <c r="M279" s="14">
        <v>986.23</v>
      </c>
      <c r="N279" t="s">
        <v>1475</v>
      </c>
      <c r="O279" t="s">
        <v>1471</v>
      </c>
    </row>
    <row r="280" spans="1:15" x14ac:dyDescent="0.35">
      <c r="A280" t="s">
        <v>1752</v>
      </c>
      <c r="B280" t="s">
        <v>1138</v>
      </c>
      <c r="C280">
        <v>2</v>
      </c>
      <c r="D280" t="s">
        <v>808</v>
      </c>
      <c r="E280" t="s">
        <v>809</v>
      </c>
      <c r="F280">
        <v>5</v>
      </c>
      <c r="G280" s="14">
        <v>759.74</v>
      </c>
      <c r="H280" s="3">
        <v>0.03</v>
      </c>
      <c r="I280" s="14">
        <v>3684.74</v>
      </c>
      <c r="J280" s="14">
        <v>773.8</v>
      </c>
      <c r="K280" s="14">
        <v>4458.54</v>
      </c>
      <c r="L280" s="14">
        <v>510</v>
      </c>
      <c r="M280" s="14">
        <v>1134.74</v>
      </c>
      <c r="N280" t="s">
        <v>1470</v>
      </c>
      <c r="O280" t="s">
        <v>1471</v>
      </c>
    </row>
    <row r="281" spans="1:15" x14ac:dyDescent="0.35">
      <c r="A281" t="s">
        <v>1753</v>
      </c>
      <c r="B281" t="s">
        <v>1140</v>
      </c>
      <c r="C281">
        <v>1</v>
      </c>
      <c r="D281" t="s">
        <v>828</v>
      </c>
      <c r="E281" t="s">
        <v>829</v>
      </c>
      <c r="F281">
        <v>6</v>
      </c>
      <c r="G281" s="14">
        <v>19.66</v>
      </c>
      <c r="H281" s="3">
        <v>0.03</v>
      </c>
      <c r="I281" s="14">
        <v>114.42</v>
      </c>
      <c r="J281" s="14">
        <v>24.03</v>
      </c>
      <c r="K281" s="14">
        <v>138.44999999999999</v>
      </c>
      <c r="L281" s="14">
        <v>9</v>
      </c>
      <c r="M281" s="14">
        <v>60.42</v>
      </c>
      <c r="N281" t="s">
        <v>1475</v>
      </c>
      <c r="O281" t="s">
        <v>1471</v>
      </c>
    </row>
    <row r="282" spans="1:15" x14ac:dyDescent="0.35">
      <c r="A282" t="s">
        <v>1754</v>
      </c>
      <c r="B282" t="s">
        <v>1142</v>
      </c>
      <c r="C282">
        <v>1</v>
      </c>
      <c r="D282" t="s">
        <v>857</v>
      </c>
      <c r="E282" t="s">
        <v>858</v>
      </c>
      <c r="F282">
        <v>5</v>
      </c>
      <c r="G282" s="14">
        <v>84.09</v>
      </c>
      <c r="H282" s="3">
        <v>0</v>
      </c>
      <c r="I282" s="14">
        <v>420.45</v>
      </c>
      <c r="J282" s="14">
        <v>88.29</v>
      </c>
      <c r="K282" s="14">
        <v>508.74</v>
      </c>
      <c r="L282" s="14">
        <v>46</v>
      </c>
      <c r="M282" s="14">
        <v>190.45</v>
      </c>
      <c r="N282" t="s">
        <v>1475</v>
      </c>
      <c r="O282" t="s">
        <v>1471</v>
      </c>
    </row>
    <row r="283" spans="1:15" x14ac:dyDescent="0.35">
      <c r="A283" t="s">
        <v>1755</v>
      </c>
      <c r="B283" t="s">
        <v>1142</v>
      </c>
      <c r="C283">
        <v>2</v>
      </c>
      <c r="D283" t="s">
        <v>890</v>
      </c>
      <c r="E283" t="s">
        <v>891</v>
      </c>
      <c r="F283">
        <v>4</v>
      </c>
      <c r="G283" s="14">
        <v>19.989999999999998</v>
      </c>
      <c r="H283" s="3">
        <v>0.05</v>
      </c>
      <c r="I283" s="14">
        <v>75.959999999999994</v>
      </c>
      <c r="J283" s="14">
        <v>15.95</v>
      </c>
      <c r="K283" s="14">
        <v>91.91</v>
      </c>
      <c r="L283" s="14">
        <v>8</v>
      </c>
      <c r="M283" s="14">
        <v>43.96</v>
      </c>
      <c r="N283" t="s">
        <v>1486</v>
      </c>
      <c r="O283" t="s">
        <v>1471</v>
      </c>
    </row>
    <row r="284" spans="1:15" x14ac:dyDescent="0.35">
      <c r="A284" t="s">
        <v>1756</v>
      </c>
      <c r="B284" t="s">
        <v>1142</v>
      </c>
      <c r="C284">
        <v>3</v>
      </c>
      <c r="D284" t="s">
        <v>839</v>
      </c>
      <c r="E284" t="s">
        <v>840</v>
      </c>
      <c r="F284">
        <v>6</v>
      </c>
      <c r="G284" s="14">
        <v>60.1</v>
      </c>
      <c r="H284" s="3">
        <v>0.1</v>
      </c>
      <c r="I284" s="14">
        <v>324.54000000000002</v>
      </c>
      <c r="J284" s="14">
        <v>68.150000000000006</v>
      </c>
      <c r="K284" s="14">
        <v>392.69</v>
      </c>
      <c r="L284" s="14">
        <v>35</v>
      </c>
      <c r="M284" s="14">
        <v>114.54</v>
      </c>
      <c r="N284" t="s">
        <v>1486</v>
      </c>
      <c r="O284" t="s">
        <v>1471</v>
      </c>
    </row>
    <row r="285" spans="1:15" x14ac:dyDescent="0.35">
      <c r="A285" t="s">
        <v>1757</v>
      </c>
      <c r="B285" t="s">
        <v>1144</v>
      </c>
      <c r="C285">
        <v>1</v>
      </c>
      <c r="D285" t="s">
        <v>828</v>
      </c>
      <c r="E285" t="s">
        <v>829</v>
      </c>
      <c r="F285">
        <v>2</v>
      </c>
      <c r="G285" s="14">
        <v>18.78</v>
      </c>
      <c r="H285" s="3">
        <v>0</v>
      </c>
      <c r="I285" s="14">
        <v>37.56</v>
      </c>
      <c r="J285" s="14">
        <v>7.89</v>
      </c>
      <c r="K285" s="14">
        <v>45.45</v>
      </c>
      <c r="L285" s="14">
        <v>9</v>
      </c>
      <c r="M285" s="14">
        <v>19.559999999999999</v>
      </c>
      <c r="N285" t="s">
        <v>1486</v>
      </c>
      <c r="O285" t="s">
        <v>1471</v>
      </c>
    </row>
    <row r="286" spans="1:15" x14ac:dyDescent="0.35">
      <c r="A286" t="s">
        <v>1758</v>
      </c>
      <c r="B286" t="s">
        <v>1144</v>
      </c>
      <c r="C286">
        <v>2</v>
      </c>
      <c r="D286" t="s">
        <v>857</v>
      </c>
      <c r="E286" t="s">
        <v>858</v>
      </c>
      <c r="F286">
        <v>4</v>
      </c>
      <c r="G286" s="14">
        <v>73.16</v>
      </c>
      <c r="H286" s="3">
        <v>0.05</v>
      </c>
      <c r="I286" s="14">
        <v>278.01</v>
      </c>
      <c r="J286" s="14">
        <v>58.38</v>
      </c>
      <c r="K286" s="14">
        <v>336.39</v>
      </c>
      <c r="L286" s="14">
        <v>46</v>
      </c>
      <c r="M286" s="14">
        <v>94.01</v>
      </c>
      <c r="N286" t="s">
        <v>1486</v>
      </c>
      <c r="O286" t="s">
        <v>1471</v>
      </c>
    </row>
    <row r="287" spans="1:15" x14ac:dyDescent="0.35">
      <c r="A287" t="s">
        <v>1759</v>
      </c>
      <c r="B287" t="s">
        <v>1144</v>
      </c>
      <c r="C287">
        <v>3</v>
      </c>
      <c r="D287" t="s">
        <v>916</v>
      </c>
      <c r="E287" t="s">
        <v>917</v>
      </c>
      <c r="F287">
        <v>4</v>
      </c>
      <c r="G287" s="14">
        <v>435.34</v>
      </c>
      <c r="H287" s="3">
        <v>0.1</v>
      </c>
      <c r="I287" s="14">
        <v>1567.22</v>
      </c>
      <c r="J287" s="14">
        <v>329.12</v>
      </c>
      <c r="K287" s="14">
        <v>1896.34</v>
      </c>
      <c r="L287" s="14">
        <v>245</v>
      </c>
      <c r="M287" s="14">
        <v>587.22</v>
      </c>
      <c r="N287" t="s">
        <v>1486</v>
      </c>
      <c r="O287" t="s">
        <v>1471</v>
      </c>
    </row>
    <row r="288" spans="1:15" x14ac:dyDescent="0.35">
      <c r="A288" t="s">
        <v>1760</v>
      </c>
      <c r="B288" t="s">
        <v>1144</v>
      </c>
      <c r="C288">
        <v>4</v>
      </c>
      <c r="D288" t="s">
        <v>822</v>
      </c>
      <c r="E288" t="s">
        <v>823</v>
      </c>
      <c r="F288">
        <v>3</v>
      </c>
      <c r="G288" s="14">
        <v>28.64</v>
      </c>
      <c r="H288" s="3">
        <v>0.1</v>
      </c>
      <c r="I288" s="14">
        <v>77.33</v>
      </c>
      <c r="J288" s="14">
        <v>16.239999999999998</v>
      </c>
      <c r="K288" s="14">
        <v>93.57</v>
      </c>
      <c r="L288" s="14">
        <v>18</v>
      </c>
      <c r="M288" s="14">
        <v>23.33</v>
      </c>
      <c r="N288" t="s">
        <v>1475</v>
      </c>
      <c r="O288" t="s">
        <v>1471</v>
      </c>
    </row>
    <row r="289" spans="1:15" x14ac:dyDescent="0.35">
      <c r="A289" t="s">
        <v>1761</v>
      </c>
      <c r="B289" t="s">
        <v>1146</v>
      </c>
      <c r="C289">
        <v>1</v>
      </c>
      <c r="D289" t="s">
        <v>839</v>
      </c>
      <c r="E289" t="s">
        <v>840</v>
      </c>
      <c r="F289">
        <v>5</v>
      </c>
      <c r="G289" s="14">
        <v>57.41</v>
      </c>
      <c r="H289" s="3">
        <v>0.1</v>
      </c>
      <c r="I289" s="14">
        <v>258.33999999999997</v>
      </c>
      <c r="J289" s="14">
        <v>54.25</v>
      </c>
      <c r="K289" s="14">
        <v>312.58999999999997</v>
      </c>
      <c r="L289" s="14">
        <v>35</v>
      </c>
      <c r="M289" s="14">
        <v>83.34</v>
      </c>
      <c r="N289" t="s">
        <v>1486</v>
      </c>
      <c r="O289" t="s">
        <v>1471</v>
      </c>
    </row>
    <row r="290" spans="1:15" x14ac:dyDescent="0.35">
      <c r="A290" t="s">
        <v>1762</v>
      </c>
      <c r="B290" t="s">
        <v>1148</v>
      </c>
      <c r="C290">
        <v>1</v>
      </c>
      <c r="D290" t="s">
        <v>868</v>
      </c>
      <c r="E290" t="s">
        <v>869</v>
      </c>
      <c r="F290">
        <v>5</v>
      </c>
      <c r="G290" s="14">
        <v>179.39</v>
      </c>
      <c r="H290" s="3">
        <v>0</v>
      </c>
      <c r="I290" s="14">
        <v>896.95</v>
      </c>
      <c r="J290" s="14">
        <v>188.36</v>
      </c>
      <c r="K290" s="14">
        <v>1085.31</v>
      </c>
      <c r="L290" s="14">
        <v>110</v>
      </c>
      <c r="M290" s="14">
        <v>346.95</v>
      </c>
      <c r="N290" t="s">
        <v>1470</v>
      </c>
      <c r="O290" t="s">
        <v>1471</v>
      </c>
    </row>
    <row r="291" spans="1:15" x14ac:dyDescent="0.35">
      <c r="A291" t="s">
        <v>1763</v>
      </c>
      <c r="B291" t="s">
        <v>1148</v>
      </c>
      <c r="C291">
        <v>2</v>
      </c>
      <c r="D291" t="s">
        <v>878</v>
      </c>
      <c r="E291" t="s">
        <v>879</v>
      </c>
      <c r="F291">
        <v>7</v>
      </c>
      <c r="G291" s="14">
        <v>341.98</v>
      </c>
      <c r="H291" s="3">
        <v>0</v>
      </c>
      <c r="I291" s="14">
        <v>2393.86</v>
      </c>
      <c r="J291" s="14">
        <v>502.71</v>
      </c>
      <c r="K291" s="14">
        <v>2896.57</v>
      </c>
      <c r="L291" s="14">
        <v>210</v>
      </c>
      <c r="M291" s="14">
        <v>923.86</v>
      </c>
      <c r="N291" t="s">
        <v>1470</v>
      </c>
      <c r="O291" t="s">
        <v>1473</v>
      </c>
    </row>
    <row r="292" spans="1:15" x14ac:dyDescent="0.35">
      <c r="A292" t="s">
        <v>1764</v>
      </c>
      <c r="B292" t="s">
        <v>1148</v>
      </c>
      <c r="C292">
        <v>3</v>
      </c>
      <c r="D292" t="s">
        <v>857</v>
      </c>
      <c r="E292" t="s">
        <v>858</v>
      </c>
      <c r="F292">
        <v>3</v>
      </c>
      <c r="G292" s="14">
        <v>78.94</v>
      </c>
      <c r="H292" s="3">
        <v>0.03</v>
      </c>
      <c r="I292" s="14">
        <v>229.72</v>
      </c>
      <c r="J292" s="14">
        <v>48.24</v>
      </c>
      <c r="K292" s="14">
        <v>277.95999999999998</v>
      </c>
      <c r="L292" s="14">
        <v>46</v>
      </c>
      <c r="M292" s="14">
        <v>91.72</v>
      </c>
      <c r="N292" t="s">
        <v>1486</v>
      </c>
      <c r="O292" t="s">
        <v>1471</v>
      </c>
    </row>
    <row r="293" spans="1:15" x14ac:dyDescent="0.35">
      <c r="A293" t="s">
        <v>1765</v>
      </c>
      <c r="B293" t="s">
        <v>1148</v>
      </c>
      <c r="C293">
        <v>4</v>
      </c>
      <c r="D293" t="s">
        <v>839</v>
      </c>
      <c r="E293" t="s">
        <v>840</v>
      </c>
      <c r="F293">
        <v>8</v>
      </c>
      <c r="G293" s="14">
        <v>55.43</v>
      </c>
      <c r="H293" s="3">
        <v>0.05</v>
      </c>
      <c r="I293" s="14">
        <v>421.27</v>
      </c>
      <c r="J293" s="14">
        <v>88.47</v>
      </c>
      <c r="K293" s="14">
        <v>509.74</v>
      </c>
      <c r="L293" s="14">
        <v>35</v>
      </c>
      <c r="M293" s="14">
        <v>141.27000000000001</v>
      </c>
      <c r="N293" t="s">
        <v>1470</v>
      </c>
      <c r="O293" t="s">
        <v>1471</v>
      </c>
    </row>
    <row r="294" spans="1:15" x14ac:dyDescent="0.35">
      <c r="A294" t="s">
        <v>1766</v>
      </c>
      <c r="B294" t="s">
        <v>1150</v>
      </c>
      <c r="C294">
        <v>1</v>
      </c>
      <c r="D294" t="s">
        <v>857</v>
      </c>
      <c r="E294" t="s">
        <v>858</v>
      </c>
      <c r="F294">
        <v>2</v>
      </c>
      <c r="G294" s="14">
        <v>73.180000000000007</v>
      </c>
      <c r="H294" s="3">
        <v>0</v>
      </c>
      <c r="I294" s="14">
        <v>146.36000000000001</v>
      </c>
      <c r="J294" s="14">
        <v>30.74</v>
      </c>
      <c r="K294" s="14">
        <v>177.1</v>
      </c>
      <c r="L294" s="14">
        <v>46</v>
      </c>
      <c r="M294" s="14">
        <v>54.36</v>
      </c>
      <c r="N294" t="s">
        <v>1475</v>
      </c>
      <c r="O294" t="s">
        <v>1471</v>
      </c>
    </row>
    <row r="295" spans="1:15" x14ac:dyDescent="0.35">
      <c r="A295" t="s">
        <v>1767</v>
      </c>
      <c r="B295" t="s">
        <v>1150</v>
      </c>
      <c r="C295">
        <v>2</v>
      </c>
      <c r="D295" t="s">
        <v>890</v>
      </c>
      <c r="E295" t="s">
        <v>891</v>
      </c>
      <c r="F295">
        <v>1</v>
      </c>
      <c r="G295" s="14">
        <v>20.55</v>
      </c>
      <c r="H295" s="3">
        <v>0</v>
      </c>
      <c r="I295" s="14">
        <v>20.55</v>
      </c>
      <c r="J295" s="14">
        <v>4.32</v>
      </c>
      <c r="K295" s="14">
        <v>24.87</v>
      </c>
      <c r="L295" s="14">
        <v>8</v>
      </c>
      <c r="M295" s="14">
        <v>12.55</v>
      </c>
      <c r="N295" t="s">
        <v>1475</v>
      </c>
      <c r="O295" t="s">
        <v>1471</v>
      </c>
    </row>
    <row r="296" spans="1:15" x14ac:dyDescent="0.35">
      <c r="A296" t="s">
        <v>1768</v>
      </c>
      <c r="B296" t="s">
        <v>1150</v>
      </c>
      <c r="C296">
        <v>3</v>
      </c>
      <c r="D296" t="s">
        <v>816</v>
      </c>
      <c r="E296" t="s">
        <v>817</v>
      </c>
      <c r="F296">
        <v>7</v>
      </c>
      <c r="G296" s="14">
        <v>153.91</v>
      </c>
      <c r="H296" s="3">
        <v>0.1</v>
      </c>
      <c r="I296" s="14">
        <v>969.63</v>
      </c>
      <c r="J296" s="14">
        <v>203.62</v>
      </c>
      <c r="K296" s="14">
        <v>1173.25</v>
      </c>
      <c r="L296" s="14">
        <v>105</v>
      </c>
      <c r="M296" s="14">
        <v>234.63</v>
      </c>
      <c r="N296" t="s">
        <v>1470</v>
      </c>
      <c r="O296" t="s">
        <v>1471</v>
      </c>
    </row>
    <row r="297" spans="1:15" x14ac:dyDescent="0.35">
      <c r="A297" t="s">
        <v>1769</v>
      </c>
      <c r="B297" t="s">
        <v>1150</v>
      </c>
      <c r="C297">
        <v>4</v>
      </c>
      <c r="D297" t="s">
        <v>912</v>
      </c>
      <c r="E297" t="s">
        <v>913</v>
      </c>
      <c r="F297">
        <v>1</v>
      </c>
      <c r="G297" s="14">
        <v>353.46</v>
      </c>
      <c r="H297" s="3">
        <v>0.03</v>
      </c>
      <c r="I297" s="14">
        <v>342.86</v>
      </c>
      <c r="J297" s="14">
        <v>72</v>
      </c>
      <c r="K297" s="14">
        <v>414.86</v>
      </c>
      <c r="L297" s="14">
        <v>225</v>
      </c>
      <c r="M297" s="14">
        <v>117.86</v>
      </c>
      <c r="N297" t="s">
        <v>1470</v>
      </c>
      <c r="O297" t="s">
        <v>1471</v>
      </c>
    </row>
    <row r="298" spans="1:15" x14ac:dyDescent="0.35">
      <c r="A298" t="s">
        <v>1770</v>
      </c>
      <c r="B298" t="s">
        <v>1152</v>
      </c>
      <c r="C298">
        <v>1</v>
      </c>
      <c r="D298" t="s">
        <v>851</v>
      </c>
      <c r="E298" t="s">
        <v>852</v>
      </c>
      <c r="F298">
        <v>1</v>
      </c>
      <c r="G298" s="14">
        <v>226.53</v>
      </c>
      <c r="H298" s="3">
        <v>0.1</v>
      </c>
      <c r="I298" s="14">
        <v>203.88</v>
      </c>
      <c r="J298" s="14">
        <v>42.81</v>
      </c>
      <c r="K298" s="14">
        <v>246.69</v>
      </c>
      <c r="L298" s="14">
        <v>145</v>
      </c>
      <c r="M298" s="14">
        <v>58.88</v>
      </c>
      <c r="N298" t="s">
        <v>1470</v>
      </c>
      <c r="O298" t="s">
        <v>1471</v>
      </c>
    </row>
    <row r="299" spans="1:15" x14ac:dyDescent="0.35">
      <c r="A299" t="s">
        <v>1771</v>
      </c>
      <c r="B299" t="s">
        <v>1152</v>
      </c>
      <c r="C299">
        <v>2</v>
      </c>
      <c r="D299" t="s">
        <v>908</v>
      </c>
      <c r="E299" t="s">
        <v>909</v>
      </c>
      <c r="F299">
        <v>6</v>
      </c>
      <c r="G299" s="14">
        <v>17.64</v>
      </c>
      <c r="H299" s="3">
        <v>0</v>
      </c>
      <c r="I299" s="14">
        <v>105.84</v>
      </c>
      <c r="J299" s="14">
        <v>22.23</v>
      </c>
      <c r="K299" s="14">
        <v>128.07</v>
      </c>
      <c r="L299" s="14">
        <v>7</v>
      </c>
      <c r="M299" s="14">
        <v>63.84</v>
      </c>
      <c r="N299" t="s">
        <v>1470</v>
      </c>
      <c r="O299" t="s">
        <v>1471</v>
      </c>
    </row>
    <row r="300" spans="1:15" x14ac:dyDescent="0.35">
      <c r="A300" t="s">
        <v>1772</v>
      </c>
      <c r="B300" t="s">
        <v>1152</v>
      </c>
      <c r="C300">
        <v>3</v>
      </c>
      <c r="D300" t="s">
        <v>822</v>
      </c>
      <c r="E300" t="s">
        <v>823</v>
      </c>
      <c r="F300">
        <v>6</v>
      </c>
      <c r="G300" s="14">
        <v>29.47</v>
      </c>
      <c r="H300" s="3">
        <v>0</v>
      </c>
      <c r="I300" s="14">
        <v>176.82</v>
      </c>
      <c r="J300" s="14">
        <v>37.130000000000003</v>
      </c>
      <c r="K300" s="14">
        <v>213.95</v>
      </c>
      <c r="L300" s="14">
        <v>18</v>
      </c>
      <c r="M300" s="14">
        <v>68.819999999999993</v>
      </c>
      <c r="N300" t="s">
        <v>1486</v>
      </c>
      <c r="O300" t="s">
        <v>1471</v>
      </c>
    </row>
    <row r="301" spans="1:15" x14ac:dyDescent="0.35">
      <c r="A301" t="s">
        <v>1773</v>
      </c>
      <c r="B301" t="s">
        <v>1152</v>
      </c>
      <c r="C301">
        <v>4</v>
      </c>
      <c r="D301" t="s">
        <v>862</v>
      </c>
      <c r="E301" t="s">
        <v>863</v>
      </c>
      <c r="F301">
        <v>4</v>
      </c>
      <c r="G301" s="14">
        <v>84.71</v>
      </c>
      <c r="H301" s="3">
        <v>0</v>
      </c>
      <c r="I301" s="14">
        <v>338.84</v>
      </c>
      <c r="J301" s="14">
        <v>71.16</v>
      </c>
      <c r="K301" s="14">
        <v>410</v>
      </c>
      <c r="L301" s="14">
        <v>52</v>
      </c>
      <c r="M301" s="14">
        <v>130.84</v>
      </c>
      <c r="N301" t="s">
        <v>1470</v>
      </c>
      <c r="O301" t="s">
        <v>1471</v>
      </c>
    </row>
    <row r="302" spans="1:15" x14ac:dyDescent="0.35">
      <c r="A302" t="s">
        <v>1774</v>
      </c>
      <c r="B302" t="s">
        <v>1152</v>
      </c>
      <c r="C302">
        <v>5</v>
      </c>
      <c r="D302" t="s">
        <v>878</v>
      </c>
      <c r="E302" t="s">
        <v>879</v>
      </c>
      <c r="F302">
        <v>2</v>
      </c>
      <c r="G302" s="14">
        <v>360.7</v>
      </c>
      <c r="H302" s="3">
        <v>0</v>
      </c>
      <c r="I302" s="14">
        <v>721.4</v>
      </c>
      <c r="J302" s="14">
        <v>151.49</v>
      </c>
      <c r="K302" s="14">
        <v>872.89</v>
      </c>
      <c r="L302" s="14">
        <v>210</v>
      </c>
      <c r="M302" s="14">
        <v>301.39999999999998</v>
      </c>
      <c r="N302" t="s">
        <v>1470</v>
      </c>
      <c r="O302" t="s">
        <v>1471</v>
      </c>
    </row>
    <row r="303" spans="1:15" x14ac:dyDescent="0.35">
      <c r="A303" t="s">
        <v>1775</v>
      </c>
      <c r="B303" t="s">
        <v>1154</v>
      </c>
      <c r="C303">
        <v>1</v>
      </c>
      <c r="D303" t="s">
        <v>833</v>
      </c>
      <c r="E303" t="s">
        <v>834</v>
      </c>
      <c r="F303">
        <v>1</v>
      </c>
      <c r="G303" s="14">
        <v>142.26</v>
      </c>
      <c r="H303" s="3">
        <v>0.1</v>
      </c>
      <c r="I303" s="14">
        <v>128.03</v>
      </c>
      <c r="J303" s="14">
        <v>26.89</v>
      </c>
      <c r="K303" s="14">
        <v>154.91999999999999</v>
      </c>
      <c r="L303" s="14">
        <v>92</v>
      </c>
      <c r="M303" s="14">
        <v>36.03</v>
      </c>
      <c r="N303" t="s">
        <v>1475</v>
      </c>
      <c r="O303" t="s">
        <v>1471</v>
      </c>
    </row>
    <row r="304" spans="1:15" x14ac:dyDescent="0.35">
      <c r="A304" t="s">
        <v>1776</v>
      </c>
      <c r="B304" t="s">
        <v>1154</v>
      </c>
      <c r="C304">
        <v>2</v>
      </c>
      <c r="D304" t="s">
        <v>878</v>
      </c>
      <c r="E304" t="s">
        <v>879</v>
      </c>
      <c r="F304">
        <v>2</v>
      </c>
      <c r="G304" s="14">
        <v>370.88</v>
      </c>
      <c r="H304" s="3">
        <v>0.1</v>
      </c>
      <c r="I304" s="14">
        <v>667.58</v>
      </c>
      <c r="J304" s="14">
        <v>140.19</v>
      </c>
      <c r="K304" s="14">
        <v>807.77</v>
      </c>
      <c r="L304" s="14">
        <v>210</v>
      </c>
      <c r="M304" s="14">
        <v>247.58</v>
      </c>
      <c r="N304" t="s">
        <v>1470</v>
      </c>
      <c r="O304" t="s">
        <v>1471</v>
      </c>
    </row>
    <row r="305" spans="1:15" x14ac:dyDescent="0.35">
      <c r="A305" t="s">
        <v>1777</v>
      </c>
      <c r="B305" t="s">
        <v>1156</v>
      </c>
      <c r="C305">
        <v>1</v>
      </c>
      <c r="D305" t="s">
        <v>816</v>
      </c>
      <c r="E305" t="s">
        <v>817</v>
      </c>
      <c r="F305">
        <v>6</v>
      </c>
      <c r="G305" s="14">
        <v>147.88</v>
      </c>
      <c r="H305" s="3">
        <v>0.1</v>
      </c>
      <c r="I305" s="14">
        <v>798.55</v>
      </c>
      <c r="J305" s="14">
        <v>167.7</v>
      </c>
      <c r="K305" s="14">
        <v>966.25</v>
      </c>
      <c r="L305" s="14">
        <v>105</v>
      </c>
      <c r="M305" s="14">
        <v>168.55</v>
      </c>
      <c r="N305" t="s">
        <v>1486</v>
      </c>
      <c r="O305" t="s">
        <v>1471</v>
      </c>
    </row>
    <row r="306" spans="1:15" x14ac:dyDescent="0.35">
      <c r="A306" t="s">
        <v>1778</v>
      </c>
      <c r="B306" t="s">
        <v>1158</v>
      </c>
      <c r="C306">
        <v>1</v>
      </c>
      <c r="D306" t="s">
        <v>890</v>
      </c>
      <c r="E306" t="s">
        <v>891</v>
      </c>
      <c r="F306">
        <v>3</v>
      </c>
      <c r="G306" s="14">
        <v>20.010000000000002</v>
      </c>
      <c r="H306" s="3">
        <v>0</v>
      </c>
      <c r="I306" s="14">
        <v>60.03</v>
      </c>
      <c r="J306" s="14">
        <v>12.61</v>
      </c>
      <c r="K306" s="14">
        <v>72.64</v>
      </c>
      <c r="L306" s="14">
        <v>8</v>
      </c>
      <c r="M306" s="14">
        <v>36.03</v>
      </c>
      <c r="N306" t="s">
        <v>1486</v>
      </c>
      <c r="O306" t="s">
        <v>1471</v>
      </c>
    </row>
    <row r="307" spans="1:15" x14ac:dyDescent="0.35">
      <c r="A307" t="s">
        <v>1779</v>
      </c>
      <c r="B307" t="s">
        <v>1158</v>
      </c>
      <c r="C307">
        <v>2</v>
      </c>
      <c r="D307" t="s">
        <v>833</v>
      </c>
      <c r="E307" t="s">
        <v>834</v>
      </c>
      <c r="F307">
        <v>8</v>
      </c>
      <c r="G307" s="14">
        <v>154.62</v>
      </c>
      <c r="H307" s="3">
        <v>0.03</v>
      </c>
      <c r="I307" s="14">
        <v>1199.8499999999999</v>
      </c>
      <c r="J307" s="14">
        <v>251.97</v>
      </c>
      <c r="K307" s="14">
        <v>1451.82</v>
      </c>
      <c r="L307" s="14">
        <v>92</v>
      </c>
      <c r="M307" s="14">
        <v>463.85</v>
      </c>
      <c r="N307" t="s">
        <v>1475</v>
      </c>
      <c r="O307" t="s">
        <v>1471</v>
      </c>
    </row>
    <row r="308" spans="1:15" x14ac:dyDescent="0.35">
      <c r="A308" t="s">
        <v>1780</v>
      </c>
      <c r="B308" t="s">
        <v>1158</v>
      </c>
      <c r="C308">
        <v>3</v>
      </c>
      <c r="D308" t="s">
        <v>808</v>
      </c>
      <c r="E308" t="s">
        <v>809</v>
      </c>
      <c r="F308">
        <v>3</v>
      </c>
      <c r="G308" s="14">
        <v>722.68</v>
      </c>
      <c r="H308" s="3">
        <v>0</v>
      </c>
      <c r="I308" s="14">
        <v>2168.04</v>
      </c>
      <c r="J308" s="14">
        <v>455.29</v>
      </c>
      <c r="K308" s="14">
        <v>2623.33</v>
      </c>
      <c r="L308" s="14">
        <v>510</v>
      </c>
      <c r="M308" s="14">
        <v>638.04</v>
      </c>
      <c r="N308" t="s">
        <v>1486</v>
      </c>
      <c r="O308" t="s">
        <v>1471</v>
      </c>
    </row>
    <row r="309" spans="1:15" x14ac:dyDescent="0.35">
      <c r="A309" t="s">
        <v>1781</v>
      </c>
      <c r="B309" t="s">
        <v>1158</v>
      </c>
      <c r="C309">
        <v>4</v>
      </c>
      <c r="D309" t="s">
        <v>839</v>
      </c>
      <c r="E309" t="s">
        <v>840</v>
      </c>
      <c r="F309">
        <v>2</v>
      </c>
      <c r="G309" s="14">
        <v>62.97</v>
      </c>
      <c r="H309" s="3">
        <v>0</v>
      </c>
      <c r="I309" s="14">
        <v>125.94</v>
      </c>
      <c r="J309" s="14">
        <v>26.45</v>
      </c>
      <c r="K309" s="14">
        <v>152.38999999999999</v>
      </c>
      <c r="L309" s="14">
        <v>35</v>
      </c>
      <c r="M309" s="14">
        <v>55.94</v>
      </c>
      <c r="N309" t="s">
        <v>1486</v>
      </c>
      <c r="O309" t="s">
        <v>1471</v>
      </c>
    </row>
    <row r="310" spans="1:15" x14ac:dyDescent="0.35">
      <c r="A310" t="s">
        <v>1782</v>
      </c>
      <c r="B310" t="s">
        <v>1158</v>
      </c>
      <c r="C310">
        <v>5</v>
      </c>
      <c r="D310" t="s">
        <v>916</v>
      </c>
      <c r="E310" t="s">
        <v>917</v>
      </c>
      <c r="F310">
        <v>4</v>
      </c>
      <c r="G310" s="14">
        <v>371.61</v>
      </c>
      <c r="H310" s="3">
        <v>0</v>
      </c>
      <c r="I310" s="14">
        <v>1486.44</v>
      </c>
      <c r="J310" s="14">
        <v>312.14999999999998</v>
      </c>
      <c r="K310" s="14">
        <v>1798.59</v>
      </c>
      <c r="L310" s="14">
        <v>245</v>
      </c>
      <c r="M310" s="14">
        <v>506.44</v>
      </c>
      <c r="N310" t="s">
        <v>1470</v>
      </c>
      <c r="O310" t="s">
        <v>1471</v>
      </c>
    </row>
    <row r="311" spans="1:15" x14ac:dyDescent="0.35">
      <c r="A311" t="s">
        <v>1783</v>
      </c>
      <c r="B311" t="s">
        <v>1160</v>
      </c>
      <c r="C311">
        <v>1</v>
      </c>
      <c r="D311" t="s">
        <v>828</v>
      </c>
      <c r="E311" t="s">
        <v>829</v>
      </c>
      <c r="F311">
        <v>3</v>
      </c>
      <c r="G311" s="14">
        <v>17.600000000000001</v>
      </c>
      <c r="H311" s="3">
        <v>0</v>
      </c>
      <c r="I311" s="14">
        <v>52.8</v>
      </c>
      <c r="J311" s="14">
        <v>11.09</v>
      </c>
      <c r="K311" s="14">
        <v>63.89</v>
      </c>
      <c r="L311" s="14">
        <v>9</v>
      </c>
      <c r="M311" s="14">
        <v>25.8</v>
      </c>
      <c r="N311" t="s">
        <v>1486</v>
      </c>
      <c r="O311" t="s">
        <v>1471</v>
      </c>
    </row>
    <row r="312" spans="1:15" x14ac:dyDescent="0.35">
      <c r="A312" t="s">
        <v>1784</v>
      </c>
      <c r="B312" t="s">
        <v>1160</v>
      </c>
      <c r="C312">
        <v>2</v>
      </c>
      <c r="D312" t="s">
        <v>868</v>
      </c>
      <c r="E312" t="s">
        <v>869</v>
      </c>
      <c r="F312">
        <v>2</v>
      </c>
      <c r="G312" s="14">
        <v>177.99</v>
      </c>
      <c r="H312" s="3">
        <v>0</v>
      </c>
      <c r="I312" s="14">
        <v>355.98</v>
      </c>
      <c r="J312" s="14">
        <v>74.760000000000005</v>
      </c>
      <c r="K312" s="14">
        <v>430.74</v>
      </c>
      <c r="L312" s="14">
        <v>110</v>
      </c>
      <c r="M312" s="14">
        <v>135.97999999999999</v>
      </c>
      <c r="N312" t="s">
        <v>1470</v>
      </c>
      <c r="O312" t="s">
        <v>1471</v>
      </c>
    </row>
    <row r="313" spans="1:15" x14ac:dyDescent="0.35">
      <c r="A313" t="s">
        <v>1785</v>
      </c>
      <c r="B313" t="s">
        <v>1160</v>
      </c>
      <c r="C313">
        <v>3</v>
      </c>
      <c r="D313" t="s">
        <v>874</v>
      </c>
      <c r="E313" t="s">
        <v>875</v>
      </c>
      <c r="F313">
        <v>3</v>
      </c>
      <c r="G313" s="14">
        <v>298.69</v>
      </c>
      <c r="H313" s="3">
        <v>0.05</v>
      </c>
      <c r="I313" s="14">
        <v>851.27</v>
      </c>
      <c r="J313" s="14">
        <v>178.77</v>
      </c>
      <c r="K313" s="14">
        <v>1030.04</v>
      </c>
      <c r="L313" s="14">
        <v>180</v>
      </c>
      <c r="M313" s="14">
        <v>311.27</v>
      </c>
      <c r="N313" t="s">
        <v>1486</v>
      </c>
      <c r="O313" t="s">
        <v>1471</v>
      </c>
    </row>
    <row r="314" spans="1:15" x14ac:dyDescent="0.35">
      <c r="A314" t="s">
        <v>1786</v>
      </c>
      <c r="B314" t="s">
        <v>1162</v>
      </c>
      <c r="C314">
        <v>1</v>
      </c>
      <c r="D314" t="s">
        <v>839</v>
      </c>
      <c r="E314" t="s">
        <v>840</v>
      </c>
      <c r="F314">
        <v>1</v>
      </c>
      <c r="G314" s="14">
        <v>63.62</v>
      </c>
      <c r="H314" s="3">
        <v>0</v>
      </c>
      <c r="I314" s="14">
        <v>63.62</v>
      </c>
      <c r="J314" s="14">
        <v>13.36</v>
      </c>
      <c r="K314" s="14">
        <v>76.98</v>
      </c>
      <c r="L314" s="14">
        <v>35</v>
      </c>
      <c r="M314" s="14">
        <v>28.62</v>
      </c>
      <c r="N314" t="s">
        <v>1486</v>
      </c>
      <c r="O314" t="s">
        <v>1471</v>
      </c>
    </row>
    <row r="315" spans="1:15" x14ac:dyDescent="0.35">
      <c r="A315" t="s">
        <v>1787</v>
      </c>
      <c r="B315" t="s">
        <v>1162</v>
      </c>
      <c r="C315">
        <v>2</v>
      </c>
      <c r="D315" t="s">
        <v>822</v>
      </c>
      <c r="E315" t="s">
        <v>823</v>
      </c>
      <c r="F315">
        <v>5</v>
      </c>
      <c r="G315" s="14">
        <v>28.85</v>
      </c>
      <c r="H315" s="3">
        <v>0.03</v>
      </c>
      <c r="I315" s="14">
        <v>139.91999999999999</v>
      </c>
      <c r="J315" s="14">
        <v>29.38</v>
      </c>
      <c r="K315" s="14">
        <v>169.3</v>
      </c>
      <c r="L315" s="14">
        <v>18</v>
      </c>
      <c r="M315" s="14">
        <v>49.92</v>
      </c>
      <c r="N315" t="s">
        <v>1475</v>
      </c>
      <c r="O315" t="s">
        <v>1471</v>
      </c>
    </row>
    <row r="316" spans="1:15" x14ac:dyDescent="0.35">
      <c r="A316" t="s">
        <v>1788</v>
      </c>
      <c r="B316" t="s">
        <v>1162</v>
      </c>
      <c r="C316">
        <v>3</v>
      </c>
      <c r="D316" t="s">
        <v>833</v>
      </c>
      <c r="E316" t="s">
        <v>834</v>
      </c>
      <c r="F316">
        <v>5</v>
      </c>
      <c r="G316" s="14">
        <v>151.11000000000001</v>
      </c>
      <c r="H316" s="3">
        <v>0.03</v>
      </c>
      <c r="I316" s="14">
        <v>732.88</v>
      </c>
      <c r="J316" s="14">
        <v>153.9</v>
      </c>
      <c r="K316" s="14">
        <v>886.78</v>
      </c>
      <c r="L316" s="14">
        <v>92</v>
      </c>
      <c r="M316" s="14">
        <v>272.88</v>
      </c>
      <c r="N316" t="s">
        <v>1486</v>
      </c>
      <c r="O316" t="s">
        <v>1473</v>
      </c>
    </row>
    <row r="317" spans="1:15" x14ac:dyDescent="0.35">
      <c r="A317" t="s">
        <v>1789</v>
      </c>
      <c r="B317" t="s">
        <v>1162</v>
      </c>
      <c r="C317">
        <v>4</v>
      </c>
      <c r="D317" t="s">
        <v>916</v>
      </c>
      <c r="E317" t="s">
        <v>917</v>
      </c>
      <c r="F317">
        <v>1</v>
      </c>
      <c r="G317" s="14">
        <v>409.9</v>
      </c>
      <c r="H317" s="3">
        <v>0.1</v>
      </c>
      <c r="I317" s="14">
        <v>368.91</v>
      </c>
      <c r="J317" s="14">
        <v>77.47</v>
      </c>
      <c r="K317" s="14">
        <v>446.38</v>
      </c>
      <c r="L317" s="14">
        <v>245</v>
      </c>
      <c r="M317" s="14">
        <v>123.91</v>
      </c>
      <c r="N317" t="s">
        <v>1470</v>
      </c>
      <c r="O317" t="s">
        <v>1471</v>
      </c>
    </row>
    <row r="318" spans="1:15" x14ac:dyDescent="0.35">
      <c r="A318" t="s">
        <v>1790</v>
      </c>
      <c r="B318" t="s">
        <v>1164</v>
      </c>
      <c r="C318">
        <v>1</v>
      </c>
      <c r="D318" t="s">
        <v>874</v>
      </c>
      <c r="E318" t="s">
        <v>875</v>
      </c>
      <c r="F318">
        <v>7</v>
      </c>
      <c r="G318" s="14">
        <v>275.33</v>
      </c>
      <c r="H318" s="3">
        <v>0</v>
      </c>
      <c r="I318" s="14">
        <v>1927.31</v>
      </c>
      <c r="J318" s="14">
        <v>404.74</v>
      </c>
      <c r="K318" s="14">
        <v>2332.0500000000002</v>
      </c>
      <c r="L318" s="14">
        <v>180</v>
      </c>
      <c r="M318" s="14">
        <v>667.31</v>
      </c>
      <c r="N318" t="s">
        <v>1486</v>
      </c>
      <c r="O318" t="s">
        <v>1471</v>
      </c>
    </row>
    <row r="319" spans="1:15" x14ac:dyDescent="0.35">
      <c r="A319" t="s">
        <v>1791</v>
      </c>
      <c r="B319" t="s">
        <v>1164</v>
      </c>
      <c r="C319">
        <v>2</v>
      </c>
      <c r="D319" t="s">
        <v>902</v>
      </c>
      <c r="E319" t="s">
        <v>903</v>
      </c>
      <c r="F319">
        <v>2</v>
      </c>
      <c r="G319" s="14">
        <v>12.38</v>
      </c>
      <c r="H319" s="3">
        <v>0.05</v>
      </c>
      <c r="I319" s="14">
        <v>23.52</v>
      </c>
      <c r="J319" s="14">
        <v>4.9400000000000004</v>
      </c>
      <c r="K319" s="14">
        <v>28.46</v>
      </c>
      <c r="L319" s="14">
        <v>4</v>
      </c>
      <c r="M319" s="14">
        <v>15.52</v>
      </c>
      <c r="N319" t="s">
        <v>1475</v>
      </c>
      <c r="O319" t="s">
        <v>1471</v>
      </c>
    </row>
    <row r="320" spans="1:15" x14ac:dyDescent="0.35">
      <c r="A320" t="s">
        <v>1792</v>
      </c>
      <c r="B320" t="s">
        <v>1164</v>
      </c>
      <c r="C320">
        <v>3</v>
      </c>
      <c r="D320" t="s">
        <v>846</v>
      </c>
      <c r="E320" t="s">
        <v>847</v>
      </c>
      <c r="F320">
        <v>5</v>
      </c>
      <c r="G320" s="14">
        <v>36.25</v>
      </c>
      <c r="H320" s="3">
        <v>0</v>
      </c>
      <c r="I320" s="14">
        <v>181.25</v>
      </c>
      <c r="J320" s="14">
        <v>38.06</v>
      </c>
      <c r="K320" s="14">
        <v>219.31</v>
      </c>
      <c r="L320" s="14">
        <v>21</v>
      </c>
      <c r="M320" s="14">
        <v>76.25</v>
      </c>
      <c r="N320" t="s">
        <v>1486</v>
      </c>
      <c r="O320" t="s">
        <v>1471</v>
      </c>
    </row>
    <row r="321" spans="1:15" x14ac:dyDescent="0.35">
      <c r="A321" t="s">
        <v>1793</v>
      </c>
      <c r="B321" t="s">
        <v>1166</v>
      </c>
      <c r="C321">
        <v>1</v>
      </c>
      <c r="D321" t="s">
        <v>839</v>
      </c>
      <c r="E321" t="s">
        <v>840</v>
      </c>
      <c r="F321">
        <v>3</v>
      </c>
      <c r="G321" s="14">
        <v>61.4</v>
      </c>
      <c r="H321" s="3">
        <v>0</v>
      </c>
      <c r="I321" s="14">
        <v>184.2</v>
      </c>
      <c r="J321" s="14">
        <v>38.68</v>
      </c>
      <c r="K321" s="14">
        <v>222.88</v>
      </c>
      <c r="L321" s="14">
        <v>35</v>
      </c>
      <c r="M321" s="14">
        <v>79.2</v>
      </c>
      <c r="N321" t="s">
        <v>1486</v>
      </c>
      <c r="O321" t="s">
        <v>1471</v>
      </c>
    </row>
    <row r="322" spans="1:15" x14ac:dyDescent="0.35">
      <c r="A322" t="s">
        <v>1794</v>
      </c>
      <c r="B322" t="s">
        <v>1166</v>
      </c>
      <c r="C322">
        <v>2</v>
      </c>
      <c r="D322" t="s">
        <v>862</v>
      </c>
      <c r="E322" t="s">
        <v>863</v>
      </c>
      <c r="F322">
        <v>4</v>
      </c>
      <c r="G322" s="14">
        <v>88.84</v>
      </c>
      <c r="H322" s="3">
        <v>0</v>
      </c>
      <c r="I322" s="14">
        <v>355.36</v>
      </c>
      <c r="J322" s="14">
        <v>74.63</v>
      </c>
      <c r="K322" s="14">
        <v>429.99</v>
      </c>
      <c r="L322" s="14">
        <v>52</v>
      </c>
      <c r="M322" s="14">
        <v>147.36000000000001</v>
      </c>
      <c r="N322" t="s">
        <v>1475</v>
      </c>
      <c r="O322" t="s">
        <v>1471</v>
      </c>
    </row>
    <row r="323" spans="1:15" x14ac:dyDescent="0.35">
      <c r="A323" t="s">
        <v>1795</v>
      </c>
      <c r="B323" t="s">
        <v>1166</v>
      </c>
      <c r="C323">
        <v>3</v>
      </c>
      <c r="D323" t="s">
        <v>890</v>
      </c>
      <c r="E323" t="s">
        <v>891</v>
      </c>
      <c r="F323">
        <v>1</v>
      </c>
      <c r="G323" s="14">
        <v>17.84</v>
      </c>
      <c r="H323" s="3">
        <v>0</v>
      </c>
      <c r="I323" s="14">
        <v>17.84</v>
      </c>
      <c r="J323" s="14">
        <v>3.75</v>
      </c>
      <c r="K323" s="14">
        <v>21.59</v>
      </c>
      <c r="L323" s="14">
        <v>8</v>
      </c>
      <c r="M323" s="14">
        <v>9.84</v>
      </c>
      <c r="N323" t="s">
        <v>1475</v>
      </c>
      <c r="O323" t="s">
        <v>1471</v>
      </c>
    </row>
    <row r="324" spans="1:15" x14ac:dyDescent="0.35">
      <c r="A324" t="s">
        <v>1796</v>
      </c>
      <c r="B324" t="s">
        <v>1166</v>
      </c>
      <c r="C324">
        <v>4</v>
      </c>
      <c r="D324" t="s">
        <v>808</v>
      </c>
      <c r="E324" t="s">
        <v>809</v>
      </c>
      <c r="F324">
        <v>8</v>
      </c>
      <c r="G324" s="14">
        <v>707.87</v>
      </c>
      <c r="H324" s="3">
        <v>0</v>
      </c>
      <c r="I324" s="14">
        <v>5662.96</v>
      </c>
      <c r="J324" s="14">
        <v>1189.22</v>
      </c>
      <c r="K324" s="14">
        <v>6852.18</v>
      </c>
      <c r="L324" s="14">
        <v>510</v>
      </c>
      <c r="M324" s="14">
        <v>1582.96</v>
      </c>
      <c r="N324" t="s">
        <v>1486</v>
      </c>
      <c r="O324" t="s">
        <v>1471</v>
      </c>
    </row>
    <row r="325" spans="1:15" x14ac:dyDescent="0.35">
      <c r="A325" t="s">
        <v>1797</v>
      </c>
      <c r="B325" t="s">
        <v>1168</v>
      </c>
      <c r="C325">
        <v>1</v>
      </c>
      <c r="D325" t="s">
        <v>868</v>
      </c>
      <c r="E325" t="s">
        <v>869</v>
      </c>
      <c r="F325">
        <v>7</v>
      </c>
      <c r="G325" s="14">
        <v>180.64</v>
      </c>
      <c r="H325" s="3">
        <v>0.1</v>
      </c>
      <c r="I325" s="14">
        <v>1138.03</v>
      </c>
      <c r="J325" s="14">
        <v>238.99</v>
      </c>
      <c r="K325" s="14">
        <v>1377.02</v>
      </c>
      <c r="L325" s="14">
        <v>110</v>
      </c>
      <c r="M325" s="14">
        <v>368.03</v>
      </c>
      <c r="N325" t="s">
        <v>1470</v>
      </c>
      <c r="O325" t="s">
        <v>1471</v>
      </c>
    </row>
    <row r="326" spans="1:15" x14ac:dyDescent="0.35">
      <c r="A326" t="s">
        <v>1798</v>
      </c>
      <c r="B326" t="s">
        <v>1168</v>
      </c>
      <c r="C326">
        <v>2</v>
      </c>
      <c r="D326" t="s">
        <v>828</v>
      </c>
      <c r="E326" t="s">
        <v>829</v>
      </c>
      <c r="F326">
        <v>6</v>
      </c>
      <c r="G326" s="14">
        <v>17.3</v>
      </c>
      <c r="H326" s="3">
        <v>0</v>
      </c>
      <c r="I326" s="14">
        <v>103.8</v>
      </c>
      <c r="J326" s="14">
        <v>21.8</v>
      </c>
      <c r="K326" s="14">
        <v>125.6</v>
      </c>
      <c r="L326" s="14">
        <v>9</v>
      </c>
      <c r="M326" s="14">
        <v>49.8</v>
      </c>
      <c r="N326" t="s">
        <v>1475</v>
      </c>
      <c r="O326" t="s">
        <v>1471</v>
      </c>
    </row>
    <row r="327" spans="1:15" x14ac:dyDescent="0.35">
      <c r="A327" t="s">
        <v>1799</v>
      </c>
      <c r="B327" t="s">
        <v>1168</v>
      </c>
      <c r="C327">
        <v>3</v>
      </c>
      <c r="D327" t="s">
        <v>846</v>
      </c>
      <c r="E327" t="s">
        <v>847</v>
      </c>
      <c r="F327">
        <v>7</v>
      </c>
      <c r="G327" s="14">
        <v>42.14</v>
      </c>
      <c r="H327" s="3">
        <v>0</v>
      </c>
      <c r="I327" s="14">
        <v>294.98</v>
      </c>
      <c r="J327" s="14">
        <v>61.95</v>
      </c>
      <c r="K327" s="14">
        <v>356.93</v>
      </c>
      <c r="L327" s="14">
        <v>21</v>
      </c>
      <c r="M327" s="14">
        <v>147.97999999999999</v>
      </c>
      <c r="N327" t="s">
        <v>1470</v>
      </c>
      <c r="O327" t="s">
        <v>1471</v>
      </c>
    </row>
    <row r="328" spans="1:15" x14ac:dyDescent="0.35">
      <c r="A328" t="s">
        <v>1800</v>
      </c>
      <c r="B328" t="s">
        <v>1168</v>
      </c>
      <c r="C328">
        <v>4</v>
      </c>
      <c r="D328" t="s">
        <v>816</v>
      </c>
      <c r="E328" t="s">
        <v>817</v>
      </c>
      <c r="F328">
        <v>7</v>
      </c>
      <c r="G328" s="14">
        <v>150.43</v>
      </c>
      <c r="H328" s="3">
        <v>0.05</v>
      </c>
      <c r="I328" s="14">
        <v>1000.36</v>
      </c>
      <c r="J328" s="14">
        <v>210.08</v>
      </c>
      <c r="K328" s="14">
        <v>1210.44</v>
      </c>
      <c r="L328" s="14">
        <v>105</v>
      </c>
      <c r="M328" s="14">
        <v>265.36</v>
      </c>
      <c r="N328" t="s">
        <v>1470</v>
      </c>
      <c r="O328" t="s">
        <v>1471</v>
      </c>
    </row>
    <row r="329" spans="1:15" x14ac:dyDescent="0.35">
      <c r="A329" t="s">
        <v>1801</v>
      </c>
      <c r="B329" t="s">
        <v>1168</v>
      </c>
      <c r="C329">
        <v>5</v>
      </c>
      <c r="D329" t="s">
        <v>874</v>
      </c>
      <c r="E329" t="s">
        <v>875</v>
      </c>
      <c r="F329">
        <v>3</v>
      </c>
      <c r="G329" s="14">
        <v>299.72000000000003</v>
      </c>
      <c r="H329" s="3">
        <v>0</v>
      </c>
      <c r="I329" s="14">
        <v>899.16</v>
      </c>
      <c r="J329" s="14">
        <v>188.82</v>
      </c>
      <c r="K329" s="14">
        <v>1087.98</v>
      </c>
      <c r="L329" s="14">
        <v>180</v>
      </c>
      <c r="M329" s="14">
        <v>359.16</v>
      </c>
      <c r="N329" t="s">
        <v>1475</v>
      </c>
      <c r="O329" t="s">
        <v>1471</v>
      </c>
    </row>
    <row r="330" spans="1:15" x14ac:dyDescent="0.35">
      <c r="A330" t="s">
        <v>1802</v>
      </c>
      <c r="B330" t="s">
        <v>1170</v>
      </c>
      <c r="C330">
        <v>1</v>
      </c>
      <c r="D330" t="s">
        <v>868</v>
      </c>
      <c r="E330" t="s">
        <v>869</v>
      </c>
      <c r="F330">
        <v>3</v>
      </c>
      <c r="G330" s="14">
        <v>174.97</v>
      </c>
      <c r="H330" s="3">
        <v>0.05</v>
      </c>
      <c r="I330" s="14">
        <v>498.66</v>
      </c>
      <c r="J330" s="14">
        <v>104.72</v>
      </c>
      <c r="K330" s="14">
        <v>603.38</v>
      </c>
      <c r="L330" s="14">
        <v>110</v>
      </c>
      <c r="M330" s="14">
        <v>168.66</v>
      </c>
      <c r="N330" t="s">
        <v>1486</v>
      </c>
      <c r="O330" t="s">
        <v>1471</v>
      </c>
    </row>
    <row r="331" spans="1:15" x14ac:dyDescent="0.35">
      <c r="A331" t="s">
        <v>1803</v>
      </c>
      <c r="B331" t="s">
        <v>1170</v>
      </c>
      <c r="C331">
        <v>2</v>
      </c>
      <c r="D331" t="s">
        <v>828</v>
      </c>
      <c r="E331" t="s">
        <v>829</v>
      </c>
      <c r="F331">
        <v>8</v>
      </c>
      <c r="G331" s="14">
        <v>18.05</v>
      </c>
      <c r="H331" s="3">
        <v>0</v>
      </c>
      <c r="I331" s="14">
        <v>144.4</v>
      </c>
      <c r="J331" s="14">
        <v>30.32</v>
      </c>
      <c r="K331" s="14">
        <v>174.72</v>
      </c>
      <c r="L331" s="14">
        <v>9</v>
      </c>
      <c r="M331" s="14">
        <v>72.400000000000006</v>
      </c>
      <c r="N331" t="s">
        <v>1470</v>
      </c>
      <c r="O331" t="s">
        <v>1471</v>
      </c>
    </row>
    <row r="332" spans="1:15" x14ac:dyDescent="0.35">
      <c r="A332" t="s">
        <v>1804</v>
      </c>
      <c r="B332" t="s">
        <v>1172</v>
      </c>
      <c r="C332">
        <v>1</v>
      </c>
      <c r="D332" t="s">
        <v>839</v>
      </c>
      <c r="E332" t="s">
        <v>840</v>
      </c>
      <c r="F332">
        <v>3</v>
      </c>
      <c r="G332" s="14">
        <v>60.42</v>
      </c>
      <c r="H332" s="3">
        <v>0.05</v>
      </c>
      <c r="I332" s="14">
        <v>172.2</v>
      </c>
      <c r="J332" s="14">
        <v>36.159999999999997</v>
      </c>
      <c r="K332" s="14">
        <v>208.36</v>
      </c>
      <c r="L332" s="14">
        <v>35</v>
      </c>
      <c r="M332" s="14">
        <v>67.2</v>
      </c>
      <c r="N332" t="s">
        <v>1486</v>
      </c>
      <c r="O332" t="s">
        <v>1471</v>
      </c>
    </row>
    <row r="333" spans="1:15" x14ac:dyDescent="0.35">
      <c r="A333" t="s">
        <v>1805</v>
      </c>
      <c r="B333" t="s">
        <v>1172</v>
      </c>
      <c r="C333">
        <v>2</v>
      </c>
      <c r="D333" t="s">
        <v>902</v>
      </c>
      <c r="E333" t="s">
        <v>903</v>
      </c>
      <c r="F333">
        <v>8</v>
      </c>
      <c r="G333" s="14">
        <v>12.9</v>
      </c>
      <c r="H333" s="3">
        <v>0</v>
      </c>
      <c r="I333" s="14">
        <v>103.2</v>
      </c>
      <c r="J333" s="14">
        <v>21.67</v>
      </c>
      <c r="K333" s="14">
        <v>124.87</v>
      </c>
      <c r="L333" s="14">
        <v>4</v>
      </c>
      <c r="M333" s="14">
        <v>71.2</v>
      </c>
      <c r="N333" t="s">
        <v>1475</v>
      </c>
      <c r="O333" t="s">
        <v>1471</v>
      </c>
    </row>
    <row r="334" spans="1:15" x14ac:dyDescent="0.35">
      <c r="A334" t="s">
        <v>1806</v>
      </c>
      <c r="B334" t="s">
        <v>1172</v>
      </c>
      <c r="C334">
        <v>3</v>
      </c>
      <c r="D334" t="s">
        <v>890</v>
      </c>
      <c r="E334" t="s">
        <v>891</v>
      </c>
      <c r="F334">
        <v>5</v>
      </c>
      <c r="G334" s="14">
        <v>17.53</v>
      </c>
      <c r="H334" s="3">
        <v>0.03</v>
      </c>
      <c r="I334" s="14">
        <v>85.02</v>
      </c>
      <c r="J334" s="14">
        <v>17.850000000000001</v>
      </c>
      <c r="K334" s="14">
        <v>102.87</v>
      </c>
      <c r="L334" s="14">
        <v>8</v>
      </c>
      <c r="M334" s="14">
        <v>45.02</v>
      </c>
      <c r="N334" t="s">
        <v>1475</v>
      </c>
      <c r="O334" t="s">
        <v>1471</v>
      </c>
    </row>
    <row r="335" spans="1:15" x14ac:dyDescent="0.35">
      <c r="A335" t="s">
        <v>1807</v>
      </c>
      <c r="B335" t="s">
        <v>1172</v>
      </c>
      <c r="C335">
        <v>4</v>
      </c>
      <c r="D335" t="s">
        <v>851</v>
      </c>
      <c r="E335" t="s">
        <v>852</v>
      </c>
      <c r="F335">
        <v>6</v>
      </c>
      <c r="G335" s="14">
        <v>228.58</v>
      </c>
      <c r="H335" s="3">
        <v>0</v>
      </c>
      <c r="I335" s="14">
        <v>1371.48</v>
      </c>
      <c r="J335" s="14">
        <v>288.01</v>
      </c>
      <c r="K335" s="14">
        <v>1659.49</v>
      </c>
      <c r="L335" s="14">
        <v>145</v>
      </c>
      <c r="M335" s="14">
        <v>501.48</v>
      </c>
      <c r="N335" t="s">
        <v>1475</v>
      </c>
      <c r="O335" t="s">
        <v>1473</v>
      </c>
    </row>
    <row r="336" spans="1:15" x14ac:dyDescent="0.35">
      <c r="A336" t="s">
        <v>1808</v>
      </c>
      <c r="B336" t="s">
        <v>1172</v>
      </c>
      <c r="C336">
        <v>5</v>
      </c>
      <c r="D336" t="s">
        <v>912</v>
      </c>
      <c r="E336" t="s">
        <v>913</v>
      </c>
      <c r="F336">
        <v>1</v>
      </c>
      <c r="G336" s="14">
        <v>347.32</v>
      </c>
      <c r="H336" s="3">
        <v>0</v>
      </c>
      <c r="I336" s="14">
        <v>347.32</v>
      </c>
      <c r="J336" s="14">
        <v>72.94</v>
      </c>
      <c r="K336" s="14">
        <v>420.26</v>
      </c>
      <c r="L336" s="14">
        <v>225</v>
      </c>
      <c r="M336" s="14">
        <v>122.32</v>
      </c>
      <c r="N336" t="s">
        <v>1486</v>
      </c>
      <c r="O336" t="s">
        <v>1473</v>
      </c>
    </row>
    <row r="337" spans="1:15" x14ac:dyDescent="0.35">
      <c r="A337" t="s">
        <v>1809</v>
      </c>
      <c r="B337" t="s">
        <v>1174</v>
      </c>
      <c r="C337">
        <v>1</v>
      </c>
      <c r="D337" t="s">
        <v>885</v>
      </c>
      <c r="E337" t="s">
        <v>886</v>
      </c>
      <c r="F337">
        <v>7</v>
      </c>
      <c r="G337" s="14">
        <v>49.31</v>
      </c>
      <c r="H337" s="3">
        <v>0.1</v>
      </c>
      <c r="I337" s="14">
        <v>310.64999999999998</v>
      </c>
      <c r="J337" s="14">
        <v>65.239999999999995</v>
      </c>
      <c r="K337" s="14">
        <v>375.89</v>
      </c>
      <c r="L337" s="14">
        <v>28</v>
      </c>
      <c r="M337" s="14">
        <v>114.65</v>
      </c>
      <c r="N337" t="s">
        <v>1486</v>
      </c>
      <c r="O337" t="s">
        <v>1471</v>
      </c>
    </row>
    <row r="338" spans="1:15" x14ac:dyDescent="0.35">
      <c r="A338" t="s">
        <v>1810</v>
      </c>
      <c r="B338" t="s">
        <v>1176</v>
      </c>
      <c r="C338">
        <v>1</v>
      </c>
      <c r="D338" t="s">
        <v>908</v>
      </c>
      <c r="E338" t="s">
        <v>909</v>
      </c>
      <c r="F338">
        <v>1</v>
      </c>
      <c r="G338" s="14">
        <v>18.809999999999999</v>
      </c>
      <c r="H338" s="3">
        <v>0.03</v>
      </c>
      <c r="I338" s="14">
        <v>18.25</v>
      </c>
      <c r="J338" s="14">
        <v>3.83</v>
      </c>
      <c r="K338" s="14">
        <v>22.08</v>
      </c>
      <c r="L338" s="14">
        <v>7</v>
      </c>
      <c r="M338" s="14">
        <v>11.25</v>
      </c>
      <c r="N338" t="s">
        <v>1486</v>
      </c>
      <c r="O338" t="s">
        <v>1471</v>
      </c>
    </row>
    <row r="339" spans="1:15" x14ac:dyDescent="0.35">
      <c r="A339" t="s">
        <v>1811</v>
      </c>
      <c r="B339" t="s">
        <v>1178</v>
      </c>
      <c r="C339">
        <v>1</v>
      </c>
      <c r="D339" t="s">
        <v>822</v>
      </c>
      <c r="E339" t="s">
        <v>823</v>
      </c>
      <c r="F339">
        <v>1</v>
      </c>
      <c r="G339" s="14">
        <v>29.18</v>
      </c>
      <c r="H339" s="3">
        <v>0</v>
      </c>
      <c r="I339" s="14">
        <v>29.18</v>
      </c>
      <c r="J339" s="14">
        <v>6.13</v>
      </c>
      <c r="K339" s="14">
        <v>35.31</v>
      </c>
      <c r="L339" s="14">
        <v>18</v>
      </c>
      <c r="M339" s="14">
        <v>11.18</v>
      </c>
      <c r="N339" t="s">
        <v>1486</v>
      </c>
      <c r="O339" t="s">
        <v>1471</v>
      </c>
    </row>
    <row r="340" spans="1:15" x14ac:dyDescent="0.35">
      <c r="A340" t="s">
        <v>1812</v>
      </c>
      <c r="B340" t="s">
        <v>1178</v>
      </c>
      <c r="C340">
        <v>2</v>
      </c>
      <c r="D340" t="s">
        <v>912</v>
      </c>
      <c r="E340" t="s">
        <v>913</v>
      </c>
      <c r="F340">
        <v>1</v>
      </c>
      <c r="G340" s="14">
        <v>382.42</v>
      </c>
      <c r="H340" s="3">
        <v>0.03</v>
      </c>
      <c r="I340" s="14">
        <v>370.95</v>
      </c>
      <c r="J340" s="14">
        <v>77.900000000000006</v>
      </c>
      <c r="K340" s="14">
        <v>448.85</v>
      </c>
      <c r="L340" s="14">
        <v>225</v>
      </c>
      <c r="M340" s="14">
        <v>145.94999999999999</v>
      </c>
      <c r="N340" t="s">
        <v>1486</v>
      </c>
      <c r="O340" t="s">
        <v>1471</v>
      </c>
    </row>
    <row r="341" spans="1:15" x14ac:dyDescent="0.35">
      <c r="A341" t="s">
        <v>1813</v>
      </c>
      <c r="B341" t="s">
        <v>1180</v>
      </c>
      <c r="C341">
        <v>1</v>
      </c>
      <c r="D341" t="s">
        <v>874</v>
      </c>
      <c r="E341" t="s">
        <v>875</v>
      </c>
      <c r="F341">
        <v>8</v>
      </c>
      <c r="G341" s="14">
        <v>312.95999999999998</v>
      </c>
      <c r="H341" s="3">
        <v>0</v>
      </c>
      <c r="I341" s="14">
        <v>2503.6799999999998</v>
      </c>
      <c r="J341" s="14">
        <v>525.77</v>
      </c>
      <c r="K341" s="14">
        <v>3029.45</v>
      </c>
      <c r="L341" s="14">
        <v>180</v>
      </c>
      <c r="M341" s="14">
        <v>1063.68</v>
      </c>
      <c r="N341" t="s">
        <v>1475</v>
      </c>
      <c r="O341" t="s">
        <v>1471</v>
      </c>
    </row>
    <row r="342" spans="1:15" x14ac:dyDescent="0.35">
      <c r="A342" t="s">
        <v>1814</v>
      </c>
      <c r="B342" t="s">
        <v>1180</v>
      </c>
      <c r="C342">
        <v>2</v>
      </c>
      <c r="D342" t="s">
        <v>868</v>
      </c>
      <c r="E342" t="s">
        <v>869</v>
      </c>
      <c r="F342">
        <v>1</v>
      </c>
      <c r="G342" s="14">
        <v>183.97</v>
      </c>
      <c r="H342" s="3">
        <v>0</v>
      </c>
      <c r="I342" s="14">
        <v>183.97</v>
      </c>
      <c r="J342" s="14">
        <v>38.630000000000003</v>
      </c>
      <c r="K342" s="14">
        <v>222.6</v>
      </c>
      <c r="L342" s="14">
        <v>110</v>
      </c>
      <c r="M342" s="14">
        <v>73.97</v>
      </c>
      <c r="N342" t="s">
        <v>1475</v>
      </c>
      <c r="O342" t="s">
        <v>1473</v>
      </c>
    </row>
    <row r="343" spans="1:15" x14ac:dyDescent="0.35">
      <c r="A343" t="s">
        <v>1815</v>
      </c>
      <c r="B343" t="s">
        <v>1182</v>
      </c>
      <c r="C343">
        <v>1</v>
      </c>
      <c r="D343" t="s">
        <v>846</v>
      </c>
      <c r="E343" t="s">
        <v>847</v>
      </c>
      <c r="F343">
        <v>2</v>
      </c>
      <c r="G343" s="14">
        <v>40.24</v>
      </c>
      <c r="H343" s="3">
        <v>0</v>
      </c>
      <c r="I343" s="14">
        <v>80.48</v>
      </c>
      <c r="J343" s="14">
        <v>16.899999999999999</v>
      </c>
      <c r="K343" s="14">
        <v>97.38</v>
      </c>
      <c r="L343" s="14">
        <v>21</v>
      </c>
      <c r="M343" s="14">
        <v>38.479999999999997</v>
      </c>
      <c r="N343" t="s">
        <v>1475</v>
      </c>
      <c r="O343" t="s">
        <v>1473</v>
      </c>
    </row>
    <row r="344" spans="1:15" x14ac:dyDescent="0.35">
      <c r="A344" t="s">
        <v>1816</v>
      </c>
      <c r="B344" t="s">
        <v>1182</v>
      </c>
      <c r="C344">
        <v>2</v>
      </c>
      <c r="D344" t="s">
        <v>902</v>
      </c>
      <c r="E344" t="s">
        <v>903</v>
      </c>
      <c r="F344">
        <v>6</v>
      </c>
      <c r="G344" s="14">
        <v>12.96</v>
      </c>
      <c r="H344" s="3">
        <v>0</v>
      </c>
      <c r="I344" s="14">
        <v>77.760000000000005</v>
      </c>
      <c r="J344" s="14">
        <v>16.329999999999998</v>
      </c>
      <c r="K344" s="14">
        <v>94.09</v>
      </c>
      <c r="L344" s="14">
        <v>4</v>
      </c>
      <c r="M344" s="14">
        <v>53.76</v>
      </c>
      <c r="N344" t="s">
        <v>1470</v>
      </c>
      <c r="O344" t="s">
        <v>1471</v>
      </c>
    </row>
    <row r="345" spans="1:15" x14ac:dyDescent="0.35">
      <c r="A345" t="s">
        <v>1817</v>
      </c>
      <c r="B345" t="s">
        <v>1182</v>
      </c>
      <c r="C345">
        <v>3</v>
      </c>
      <c r="D345" t="s">
        <v>916</v>
      </c>
      <c r="E345" t="s">
        <v>917</v>
      </c>
      <c r="F345">
        <v>1</v>
      </c>
      <c r="G345" s="14">
        <v>393.34</v>
      </c>
      <c r="H345" s="3">
        <v>0</v>
      </c>
      <c r="I345" s="14">
        <v>393.34</v>
      </c>
      <c r="J345" s="14">
        <v>82.6</v>
      </c>
      <c r="K345" s="14">
        <v>475.94</v>
      </c>
      <c r="L345" s="14">
        <v>245</v>
      </c>
      <c r="M345" s="14">
        <v>148.34</v>
      </c>
      <c r="N345" t="s">
        <v>1475</v>
      </c>
      <c r="O345" t="s">
        <v>1471</v>
      </c>
    </row>
    <row r="346" spans="1:15" x14ac:dyDescent="0.35">
      <c r="A346" t="s">
        <v>1818</v>
      </c>
      <c r="B346" t="s">
        <v>1182</v>
      </c>
      <c r="C346">
        <v>4</v>
      </c>
      <c r="D346" t="s">
        <v>822</v>
      </c>
      <c r="E346" t="s">
        <v>823</v>
      </c>
      <c r="F346">
        <v>4</v>
      </c>
      <c r="G346" s="14">
        <v>27.4</v>
      </c>
      <c r="H346" s="3">
        <v>0</v>
      </c>
      <c r="I346" s="14">
        <v>109.6</v>
      </c>
      <c r="J346" s="14">
        <v>23.02</v>
      </c>
      <c r="K346" s="14">
        <v>132.62</v>
      </c>
      <c r="L346" s="14">
        <v>18</v>
      </c>
      <c r="M346" s="14">
        <v>37.6</v>
      </c>
      <c r="N346" t="s">
        <v>1486</v>
      </c>
      <c r="O346" t="s">
        <v>1471</v>
      </c>
    </row>
    <row r="347" spans="1:15" x14ac:dyDescent="0.35">
      <c r="A347" t="s">
        <v>1819</v>
      </c>
      <c r="B347" t="s">
        <v>1182</v>
      </c>
      <c r="C347">
        <v>5</v>
      </c>
      <c r="D347" t="s">
        <v>897</v>
      </c>
      <c r="E347" t="s">
        <v>898</v>
      </c>
      <c r="F347">
        <v>4</v>
      </c>
      <c r="G347" s="14">
        <v>46.45</v>
      </c>
      <c r="H347" s="3">
        <v>0</v>
      </c>
      <c r="I347" s="14">
        <v>185.8</v>
      </c>
      <c r="J347" s="14">
        <v>39.020000000000003</v>
      </c>
      <c r="K347" s="14">
        <v>224.82</v>
      </c>
      <c r="L347" s="14">
        <v>24</v>
      </c>
      <c r="M347" s="14">
        <v>89.8</v>
      </c>
      <c r="N347" t="s">
        <v>1470</v>
      </c>
      <c r="O347" t="s">
        <v>1471</v>
      </c>
    </row>
    <row r="348" spans="1:15" x14ac:dyDescent="0.35">
      <c r="A348" t="s">
        <v>1820</v>
      </c>
      <c r="B348" t="s">
        <v>1184</v>
      </c>
      <c r="C348">
        <v>1</v>
      </c>
      <c r="D348" t="s">
        <v>885</v>
      </c>
      <c r="E348" t="s">
        <v>886</v>
      </c>
      <c r="F348">
        <v>5</v>
      </c>
      <c r="G348" s="14">
        <v>45.56</v>
      </c>
      <c r="H348" s="3">
        <v>0</v>
      </c>
      <c r="I348" s="14">
        <v>227.8</v>
      </c>
      <c r="J348" s="14">
        <v>47.84</v>
      </c>
      <c r="K348" s="14">
        <v>275.64</v>
      </c>
      <c r="L348" s="14">
        <v>28</v>
      </c>
      <c r="M348" s="14">
        <v>87.8</v>
      </c>
      <c r="N348" t="s">
        <v>1470</v>
      </c>
      <c r="O348" t="s">
        <v>1471</v>
      </c>
    </row>
    <row r="349" spans="1:15" x14ac:dyDescent="0.35">
      <c r="A349" t="s">
        <v>1821</v>
      </c>
      <c r="B349" t="s">
        <v>1184</v>
      </c>
      <c r="C349">
        <v>2</v>
      </c>
      <c r="D349" t="s">
        <v>902</v>
      </c>
      <c r="E349" t="s">
        <v>903</v>
      </c>
      <c r="F349">
        <v>2</v>
      </c>
      <c r="G349" s="14">
        <v>12.06</v>
      </c>
      <c r="H349" s="3">
        <v>0.05</v>
      </c>
      <c r="I349" s="14">
        <v>22.91</v>
      </c>
      <c r="J349" s="14">
        <v>4.8099999999999996</v>
      </c>
      <c r="K349" s="14">
        <v>27.72</v>
      </c>
      <c r="L349" s="14">
        <v>4</v>
      </c>
      <c r="M349" s="14">
        <v>14.91</v>
      </c>
      <c r="N349" t="s">
        <v>1475</v>
      </c>
      <c r="O349" t="s">
        <v>1471</v>
      </c>
    </row>
    <row r="350" spans="1:15" x14ac:dyDescent="0.35">
      <c r="A350" t="s">
        <v>1822</v>
      </c>
      <c r="B350" t="s">
        <v>1184</v>
      </c>
      <c r="C350">
        <v>3</v>
      </c>
      <c r="D350" t="s">
        <v>862</v>
      </c>
      <c r="E350" t="s">
        <v>863</v>
      </c>
      <c r="F350">
        <v>8</v>
      </c>
      <c r="G350" s="14">
        <v>91.83</v>
      </c>
      <c r="H350" s="3">
        <v>0.1</v>
      </c>
      <c r="I350" s="14">
        <v>661.18</v>
      </c>
      <c r="J350" s="14">
        <v>138.85</v>
      </c>
      <c r="K350" s="14">
        <v>800.03</v>
      </c>
      <c r="L350" s="14">
        <v>52</v>
      </c>
      <c r="M350" s="14">
        <v>245.18</v>
      </c>
      <c r="N350" t="s">
        <v>1475</v>
      </c>
      <c r="O350" t="s">
        <v>1471</v>
      </c>
    </row>
    <row r="351" spans="1:15" x14ac:dyDescent="0.35">
      <c r="A351" t="s">
        <v>1823</v>
      </c>
      <c r="B351" t="s">
        <v>1184</v>
      </c>
      <c r="C351">
        <v>4</v>
      </c>
      <c r="D351" t="s">
        <v>822</v>
      </c>
      <c r="E351" t="s">
        <v>823</v>
      </c>
      <c r="F351">
        <v>4</v>
      </c>
      <c r="G351" s="14">
        <v>31.34</v>
      </c>
      <c r="H351" s="3">
        <v>0.03</v>
      </c>
      <c r="I351" s="14">
        <v>121.6</v>
      </c>
      <c r="J351" s="14">
        <v>25.54</v>
      </c>
      <c r="K351" s="14">
        <v>147.13999999999999</v>
      </c>
      <c r="L351" s="14">
        <v>18</v>
      </c>
      <c r="M351" s="14">
        <v>49.6</v>
      </c>
      <c r="N351" t="s">
        <v>1486</v>
      </c>
      <c r="O351" t="s">
        <v>1471</v>
      </c>
    </row>
    <row r="352" spans="1:15" x14ac:dyDescent="0.35">
      <c r="A352" t="s">
        <v>1824</v>
      </c>
      <c r="B352" t="s">
        <v>1184</v>
      </c>
      <c r="C352">
        <v>5</v>
      </c>
      <c r="D352" t="s">
        <v>839</v>
      </c>
      <c r="E352" t="s">
        <v>840</v>
      </c>
      <c r="F352">
        <v>5</v>
      </c>
      <c r="G352" s="14">
        <v>64.459999999999994</v>
      </c>
      <c r="H352" s="3">
        <v>0</v>
      </c>
      <c r="I352" s="14">
        <v>322.3</v>
      </c>
      <c r="J352" s="14">
        <v>67.680000000000007</v>
      </c>
      <c r="K352" s="14">
        <v>389.98</v>
      </c>
      <c r="L352" s="14">
        <v>35</v>
      </c>
      <c r="M352" s="14">
        <v>147.30000000000001</v>
      </c>
      <c r="N352" t="s">
        <v>1486</v>
      </c>
      <c r="O352" t="s">
        <v>1471</v>
      </c>
    </row>
    <row r="353" spans="1:15" x14ac:dyDescent="0.35">
      <c r="A353" t="s">
        <v>1825</v>
      </c>
      <c r="B353" t="s">
        <v>1186</v>
      </c>
      <c r="C353">
        <v>1</v>
      </c>
      <c r="D353" t="s">
        <v>897</v>
      </c>
      <c r="E353" t="s">
        <v>898</v>
      </c>
      <c r="F353">
        <v>3</v>
      </c>
      <c r="G353" s="14">
        <v>47.41</v>
      </c>
      <c r="H353" s="3">
        <v>0.05</v>
      </c>
      <c r="I353" s="14">
        <v>135.12</v>
      </c>
      <c r="J353" s="14">
        <v>28.38</v>
      </c>
      <c r="K353" s="14">
        <v>163.5</v>
      </c>
      <c r="L353" s="14">
        <v>24</v>
      </c>
      <c r="M353" s="14">
        <v>63.12</v>
      </c>
      <c r="N353" t="s">
        <v>1475</v>
      </c>
      <c r="O353" t="s">
        <v>1471</v>
      </c>
    </row>
    <row r="354" spans="1:15" x14ac:dyDescent="0.35">
      <c r="A354" t="s">
        <v>1826</v>
      </c>
      <c r="B354" t="s">
        <v>1186</v>
      </c>
      <c r="C354">
        <v>2</v>
      </c>
      <c r="D354" t="s">
        <v>885</v>
      </c>
      <c r="E354" t="s">
        <v>886</v>
      </c>
      <c r="F354">
        <v>3</v>
      </c>
      <c r="G354" s="14">
        <v>49.26</v>
      </c>
      <c r="H354" s="3">
        <v>0.03</v>
      </c>
      <c r="I354" s="14">
        <v>143.35</v>
      </c>
      <c r="J354" s="14">
        <v>30.1</v>
      </c>
      <c r="K354" s="14">
        <v>173.45</v>
      </c>
      <c r="L354" s="14">
        <v>28</v>
      </c>
      <c r="M354" s="14">
        <v>59.35</v>
      </c>
      <c r="N354" t="s">
        <v>1470</v>
      </c>
      <c r="O354" t="s">
        <v>1471</v>
      </c>
    </row>
    <row r="355" spans="1:15" x14ac:dyDescent="0.35">
      <c r="A355" t="s">
        <v>1827</v>
      </c>
      <c r="B355" t="s">
        <v>1188</v>
      </c>
      <c r="C355">
        <v>1</v>
      </c>
      <c r="D355" t="s">
        <v>846</v>
      </c>
      <c r="E355" t="s">
        <v>847</v>
      </c>
      <c r="F355">
        <v>2</v>
      </c>
      <c r="G355" s="14">
        <v>36.03</v>
      </c>
      <c r="H355" s="3">
        <v>0</v>
      </c>
      <c r="I355" s="14">
        <v>72.06</v>
      </c>
      <c r="J355" s="14">
        <v>15.13</v>
      </c>
      <c r="K355" s="14">
        <v>87.19</v>
      </c>
      <c r="L355" s="14">
        <v>21</v>
      </c>
      <c r="M355" s="14">
        <v>30.06</v>
      </c>
      <c r="N355" t="s">
        <v>1475</v>
      </c>
      <c r="O355" t="s">
        <v>1471</v>
      </c>
    </row>
    <row r="356" spans="1:15" x14ac:dyDescent="0.35">
      <c r="A356" t="s">
        <v>1828</v>
      </c>
      <c r="B356" t="s">
        <v>1188</v>
      </c>
      <c r="C356">
        <v>2</v>
      </c>
      <c r="D356" t="s">
        <v>885</v>
      </c>
      <c r="E356" t="s">
        <v>886</v>
      </c>
      <c r="F356">
        <v>6</v>
      </c>
      <c r="G356" s="14">
        <v>50.86</v>
      </c>
      <c r="H356" s="3">
        <v>0</v>
      </c>
      <c r="I356" s="14">
        <v>305.16000000000003</v>
      </c>
      <c r="J356" s="14">
        <v>64.08</v>
      </c>
      <c r="K356" s="14">
        <v>369.24</v>
      </c>
      <c r="L356" s="14">
        <v>28</v>
      </c>
      <c r="M356" s="14">
        <v>137.16</v>
      </c>
      <c r="N356" t="s">
        <v>1470</v>
      </c>
      <c r="O356" t="s">
        <v>1471</v>
      </c>
    </row>
    <row r="357" spans="1:15" x14ac:dyDescent="0.35">
      <c r="A357" t="s">
        <v>1829</v>
      </c>
      <c r="B357" t="s">
        <v>1188</v>
      </c>
      <c r="C357">
        <v>3</v>
      </c>
      <c r="D357" t="s">
        <v>902</v>
      </c>
      <c r="E357" t="s">
        <v>903</v>
      </c>
      <c r="F357">
        <v>8</v>
      </c>
      <c r="G357" s="14">
        <v>12.03</v>
      </c>
      <c r="H357" s="3">
        <v>0.05</v>
      </c>
      <c r="I357" s="14">
        <v>91.43</v>
      </c>
      <c r="J357" s="14">
        <v>19.2</v>
      </c>
      <c r="K357" s="14">
        <v>110.63</v>
      </c>
      <c r="L357" s="14">
        <v>4</v>
      </c>
      <c r="M357" s="14">
        <v>59.43</v>
      </c>
      <c r="N357" t="s">
        <v>1486</v>
      </c>
      <c r="O357" t="s">
        <v>1471</v>
      </c>
    </row>
    <row r="358" spans="1:15" x14ac:dyDescent="0.35">
      <c r="A358" t="s">
        <v>1830</v>
      </c>
      <c r="B358" t="s">
        <v>1190</v>
      </c>
      <c r="C358">
        <v>1</v>
      </c>
      <c r="D358" t="s">
        <v>857</v>
      </c>
      <c r="E358" t="s">
        <v>858</v>
      </c>
      <c r="F358">
        <v>4</v>
      </c>
      <c r="G358" s="14">
        <v>79.569999999999993</v>
      </c>
      <c r="H358" s="3">
        <v>0</v>
      </c>
      <c r="I358" s="14">
        <v>318.27999999999997</v>
      </c>
      <c r="J358" s="14">
        <v>66.84</v>
      </c>
      <c r="K358" s="14">
        <v>385.12</v>
      </c>
      <c r="L358" s="14">
        <v>46</v>
      </c>
      <c r="M358" s="14">
        <v>134.28</v>
      </c>
      <c r="N358" t="s">
        <v>1486</v>
      </c>
      <c r="O358" t="s">
        <v>1471</v>
      </c>
    </row>
    <row r="359" spans="1:15" x14ac:dyDescent="0.35">
      <c r="A359" t="s">
        <v>1831</v>
      </c>
      <c r="B359" t="s">
        <v>1190</v>
      </c>
      <c r="C359">
        <v>2</v>
      </c>
      <c r="D359" t="s">
        <v>862</v>
      </c>
      <c r="E359" t="s">
        <v>863</v>
      </c>
      <c r="F359">
        <v>8</v>
      </c>
      <c r="G359" s="14">
        <v>97.2</v>
      </c>
      <c r="H359" s="3">
        <v>0.05</v>
      </c>
      <c r="I359" s="14">
        <v>738.72</v>
      </c>
      <c r="J359" s="14">
        <v>155.13</v>
      </c>
      <c r="K359" s="14">
        <v>893.85</v>
      </c>
      <c r="L359" s="14">
        <v>52</v>
      </c>
      <c r="M359" s="14">
        <v>322.72000000000003</v>
      </c>
      <c r="N359" t="s">
        <v>1486</v>
      </c>
      <c r="O359" t="s">
        <v>1471</v>
      </c>
    </row>
    <row r="360" spans="1:15" x14ac:dyDescent="0.35">
      <c r="A360" t="s">
        <v>1832</v>
      </c>
      <c r="B360" t="s">
        <v>1192</v>
      </c>
      <c r="C360">
        <v>1</v>
      </c>
      <c r="D360" t="s">
        <v>839</v>
      </c>
      <c r="E360" t="s">
        <v>840</v>
      </c>
      <c r="F360">
        <v>3</v>
      </c>
      <c r="G360" s="14">
        <v>55.99</v>
      </c>
      <c r="H360" s="3">
        <v>0</v>
      </c>
      <c r="I360" s="14">
        <v>167.97</v>
      </c>
      <c r="J360" s="14">
        <v>35.270000000000003</v>
      </c>
      <c r="K360" s="14">
        <v>203.24</v>
      </c>
      <c r="L360" s="14">
        <v>35</v>
      </c>
      <c r="M360" s="14">
        <v>62.97</v>
      </c>
      <c r="N360" t="s">
        <v>1486</v>
      </c>
      <c r="O360" t="s">
        <v>1473</v>
      </c>
    </row>
    <row r="361" spans="1:15" x14ac:dyDescent="0.35">
      <c r="A361" t="s">
        <v>1833</v>
      </c>
      <c r="B361" t="s">
        <v>1192</v>
      </c>
      <c r="C361">
        <v>2</v>
      </c>
      <c r="D361" t="s">
        <v>912</v>
      </c>
      <c r="E361" t="s">
        <v>913</v>
      </c>
      <c r="F361">
        <v>3</v>
      </c>
      <c r="G361" s="14">
        <v>348.78</v>
      </c>
      <c r="H361" s="3">
        <v>0</v>
      </c>
      <c r="I361" s="14">
        <v>1046.3399999999999</v>
      </c>
      <c r="J361" s="14">
        <v>219.73</v>
      </c>
      <c r="K361" s="14">
        <v>1266.07</v>
      </c>
      <c r="L361" s="14">
        <v>225</v>
      </c>
      <c r="M361" s="14">
        <v>371.34</v>
      </c>
      <c r="N361" t="s">
        <v>1486</v>
      </c>
      <c r="O361" t="s">
        <v>1471</v>
      </c>
    </row>
    <row r="362" spans="1:15" x14ac:dyDescent="0.35">
      <c r="A362" t="s">
        <v>1834</v>
      </c>
      <c r="B362" t="s">
        <v>1194</v>
      </c>
      <c r="C362">
        <v>1</v>
      </c>
      <c r="D362" t="s">
        <v>874</v>
      </c>
      <c r="E362" t="s">
        <v>875</v>
      </c>
      <c r="F362">
        <v>3</v>
      </c>
      <c r="G362" s="14">
        <v>295.14999999999998</v>
      </c>
      <c r="H362" s="3">
        <v>0.05</v>
      </c>
      <c r="I362" s="14">
        <v>841.18</v>
      </c>
      <c r="J362" s="14">
        <v>176.65</v>
      </c>
      <c r="K362" s="14">
        <v>1017.83</v>
      </c>
      <c r="L362" s="14">
        <v>180</v>
      </c>
      <c r="M362" s="14">
        <v>301.18</v>
      </c>
      <c r="N362" t="s">
        <v>1486</v>
      </c>
      <c r="O362" t="s">
        <v>1471</v>
      </c>
    </row>
    <row r="363" spans="1:15" x14ac:dyDescent="0.35">
      <c r="A363" t="s">
        <v>1835</v>
      </c>
      <c r="B363" t="s">
        <v>1194</v>
      </c>
      <c r="C363">
        <v>2</v>
      </c>
      <c r="D363" t="s">
        <v>828</v>
      </c>
      <c r="E363" t="s">
        <v>829</v>
      </c>
      <c r="F363">
        <v>1</v>
      </c>
      <c r="G363" s="14">
        <v>17.87</v>
      </c>
      <c r="H363" s="3">
        <v>0.03</v>
      </c>
      <c r="I363" s="14">
        <v>17.329999999999998</v>
      </c>
      <c r="J363" s="14">
        <v>3.64</v>
      </c>
      <c r="K363" s="14">
        <v>20.97</v>
      </c>
      <c r="L363" s="14">
        <v>9</v>
      </c>
      <c r="M363" s="14">
        <v>8.33</v>
      </c>
      <c r="N363" t="s">
        <v>1486</v>
      </c>
      <c r="O363" t="s">
        <v>1473</v>
      </c>
    </row>
    <row r="364" spans="1:15" x14ac:dyDescent="0.35">
      <c r="A364" t="s">
        <v>1836</v>
      </c>
      <c r="B364" t="s">
        <v>1194</v>
      </c>
      <c r="C364">
        <v>3</v>
      </c>
      <c r="D364" t="s">
        <v>868</v>
      </c>
      <c r="E364" t="s">
        <v>869</v>
      </c>
      <c r="F364">
        <v>3</v>
      </c>
      <c r="G364" s="14">
        <v>174.03</v>
      </c>
      <c r="H364" s="3">
        <v>0.1</v>
      </c>
      <c r="I364" s="14">
        <v>469.88</v>
      </c>
      <c r="J364" s="14">
        <v>98.67</v>
      </c>
      <c r="K364" s="14">
        <v>568.54999999999995</v>
      </c>
      <c r="L364" s="14">
        <v>110</v>
      </c>
      <c r="M364" s="14">
        <v>139.88</v>
      </c>
      <c r="N364" t="s">
        <v>1475</v>
      </c>
      <c r="O364" t="s">
        <v>1473</v>
      </c>
    </row>
    <row r="365" spans="1:15" x14ac:dyDescent="0.35">
      <c r="A365" t="s">
        <v>1837</v>
      </c>
      <c r="B365" t="s">
        <v>1196</v>
      </c>
      <c r="C365">
        <v>1</v>
      </c>
      <c r="D365" t="s">
        <v>897</v>
      </c>
      <c r="E365" t="s">
        <v>898</v>
      </c>
      <c r="F365">
        <v>5</v>
      </c>
      <c r="G365" s="14">
        <v>48.16</v>
      </c>
      <c r="H365" s="3">
        <v>0.05</v>
      </c>
      <c r="I365" s="14">
        <v>228.76</v>
      </c>
      <c r="J365" s="14">
        <v>48.04</v>
      </c>
      <c r="K365" s="14">
        <v>276.8</v>
      </c>
      <c r="L365" s="14">
        <v>24</v>
      </c>
      <c r="M365" s="14">
        <v>108.76</v>
      </c>
      <c r="N365" t="s">
        <v>1475</v>
      </c>
      <c r="O365" t="s">
        <v>1471</v>
      </c>
    </row>
    <row r="366" spans="1:15" x14ac:dyDescent="0.35">
      <c r="A366" t="s">
        <v>1838</v>
      </c>
      <c r="B366" t="s">
        <v>1196</v>
      </c>
      <c r="C366">
        <v>2</v>
      </c>
      <c r="D366" t="s">
        <v>912</v>
      </c>
      <c r="E366" t="s">
        <v>913</v>
      </c>
      <c r="F366">
        <v>8</v>
      </c>
      <c r="G366" s="14">
        <v>342.36</v>
      </c>
      <c r="H366" s="3">
        <v>0</v>
      </c>
      <c r="I366" s="14">
        <v>2738.88</v>
      </c>
      <c r="J366" s="14">
        <v>575.16</v>
      </c>
      <c r="K366" s="14">
        <v>3314.04</v>
      </c>
      <c r="L366" s="14">
        <v>225</v>
      </c>
      <c r="M366" s="14">
        <v>938.88</v>
      </c>
      <c r="N366" t="s">
        <v>1475</v>
      </c>
      <c r="O366" t="s">
        <v>1471</v>
      </c>
    </row>
    <row r="367" spans="1:15" x14ac:dyDescent="0.35">
      <c r="A367" t="s">
        <v>1839</v>
      </c>
      <c r="B367" t="s">
        <v>1196</v>
      </c>
      <c r="C367">
        <v>3</v>
      </c>
      <c r="D367" t="s">
        <v>816</v>
      </c>
      <c r="E367" t="s">
        <v>817</v>
      </c>
      <c r="F367">
        <v>3</v>
      </c>
      <c r="G367" s="14">
        <v>165.68</v>
      </c>
      <c r="H367" s="3">
        <v>0</v>
      </c>
      <c r="I367" s="14">
        <v>497.04</v>
      </c>
      <c r="J367" s="14">
        <v>104.38</v>
      </c>
      <c r="K367" s="14">
        <v>601.41999999999996</v>
      </c>
      <c r="L367" s="14">
        <v>105</v>
      </c>
      <c r="M367" s="14">
        <v>182.04</v>
      </c>
      <c r="N367" t="s">
        <v>1470</v>
      </c>
      <c r="O367" t="s">
        <v>1471</v>
      </c>
    </row>
    <row r="368" spans="1:15" x14ac:dyDescent="0.35">
      <c r="A368" t="s">
        <v>1840</v>
      </c>
      <c r="B368" t="s">
        <v>1198</v>
      </c>
      <c r="C368">
        <v>1</v>
      </c>
      <c r="D368" t="s">
        <v>890</v>
      </c>
      <c r="E368" t="s">
        <v>891</v>
      </c>
      <c r="F368">
        <v>6</v>
      </c>
      <c r="G368" s="14">
        <v>17.8</v>
      </c>
      <c r="H368" s="3">
        <v>0</v>
      </c>
      <c r="I368" s="14">
        <v>106.8</v>
      </c>
      <c r="J368" s="14">
        <v>22.43</v>
      </c>
      <c r="K368" s="14">
        <v>129.22999999999999</v>
      </c>
      <c r="L368" s="14">
        <v>8</v>
      </c>
      <c r="M368" s="14">
        <v>58.8</v>
      </c>
      <c r="N368" t="s">
        <v>1475</v>
      </c>
      <c r="O368" t="s">
        <v>1471</v>
      </c>
    </row>
    <row r="369" spans="1:15" x14ac:dyDescent="0.35">
      <c r="A369" t="s">
        <v>1841</v>
      </c>
      <c r="B369" t="s">
        <v>1198</v>
      </c>
      <c r="C369">
        <v>2</v>
      </c>
      <c r="D369" t="s">
        <v>912</v>
      </c>
      <c r="E369" t="s">
        <v>913</v>
      </c>
      <c r="F369">
        <v>4</v>
      </c>
      <c r="G369" s="14">
        <v>370.16</v>
      </c>
      <c r="H369" s="3">
        <v>0</v>
      </c>
      <c r="I369" s="14">
        <v>1480.64</v>
      </c>
      <c r="J369" s="14">
        <v>310.93</v>
      </c>
      <c r="K369" s="14">
        <v>1791.57</v>
      </c>
      <c r="L369" s="14">
        <v>225</v>
      </c>
      <c r="M369" s="14">
        <v>580.64</v>
      </c>
      <c r="N369" t="s">
        <v>1486</v>
      </c>
      <c r="O369" t="s">
        <v>1471</v>
      </c>
    </row>
    <row r="370" spans="1:15" x14ac:dyDescent="0.35">
      <c r="A370" t="s">
        <v>1842</v>
      </c>
      <c r="B370" t="s">
        <v>1200</v>
      </c>
      <c r="C370">
        <v>1</v>
      </c>
      <c r="D370" t="s">
        <v>822</v>
      </c>
      <c r="E370" t="s">
        <v>823</v>
      </c>
      <c r="F370">
        <v>7</v>
      </c>
      <c r="G370" s="14">
        <v>27.7</v>
      </c>
      <c r="H370" s="3">
        <v>0</v>
      </c>
      <c r="I370" s="14">
        <v>193.9</v>
      </c>
      <c r="J370" s="14">
        <v>40.72</v>
      </c>
      <c r="K370" s="14">
        <v>234.62</v>
      </c>
      <c r="L370" s="14">
        <v>18</v>
      </c>
      <c r="M370" s="14">
        <v>67.900000000000006</v>
      </c>
      <c r="N370" t="s">
        <v>1475</v>
      </c>
      <c r="O370" t="s">
        <v>1473</v>
      </c>
    </row>
    <row r="371" spans="1:15" x14ac:dyDescent="0.35">
      <c r="A371" t="s">
        <v>1843</v>
      </c>
      <c r="B371" t="s">
        <v>1200</v>
      </c>
      <c r="C371">
        <v>2</v>
      </c>
      <c r="D371" t="s">
        <v>916</v>
      </c>
      <c r="E371" t="s">
        <v>917</v>
      </c>
      <c r="F371">
        <v>1</v>
      </c>
      <c r="G371" s="14">
        <v>432.32</v>
      </c>
      <c r="H371" s="3">
        <v>0</v>
      </c>
      <c r="I371" s="14">
        <v>432.32</v>
      </c>
      <c r="J371" s="14">
        <v>90.79</v>
      </c>
      <c r="K371" s="14">
        <v>523.11</v>
      </c>
      <c r="L371" s="14">
        <v>245</v>
      </c>
      <c r="M371" s="14">
        <v>187.32</v>
      </c>
      <c r="N371" t="s">
        <v>1470</v>
      </c>
      <c r="O371" t="s">
        <v>1473</v>
      </c>
    </row>
    <row r="372" spans="1:15" x14ac:dyDescent="0.35">
      <c r="A372" t="s">
        <v>1844</v>
      </c>
      <c r="B372" t="s">
        <v>1200</v>
      </c>
      <c r="C372">
        <v>3</v>
      </c>
      <c r="D372" t="s">
        <v>833</v>
      </c>
      <c r="E372" t="s">
        <v>834</v>
      </c>
      <c r="F372">
        <v>7</v>
      </c>
      <c r="G372" s="14">
        <v>146.99</v>
      </c>
      <c r="H372" s="3">
        <v>0</v>
      </c>
      <c r="I372" s="14">
        <v>1028.93</v>
      </c>
      <c r="J372" s="14">
        <v>216.08</v>
      </c>
      <c r="K372" s="14">
        <v>1245.01</v>
      </c>
      <c r="L372" s="14">
        <v>92</v>
      </c>
      <c r="M372" s="14">
        <v>384.93</v>
      </c>
      <c r="N372" t="s">
        <v>1486</v>
      </c>
      <c r="O372" t="s">
        <v>1473</v>
      </c>
    </row>
    <row r="373" spans="1:15" x14ac:dyDescent="0.35">
      <c r="A373" t="s">
        <v>1845</v>
      </c>
      <c r="B373" t="s">
        <v>1200</v>
      </c>
      <c r="C373">
        <v>4</v>
      </c>
      <c r="D373" t="s">
        <v>862</v>
      </c>
      <c r="E373" t="s">
        <v>863</v>
      </c>
      <c r="F373">
        <v>6</v>
      </c>
      <c r="G373" s="14">
        <v>87.51</v>
      </c>
      <c r="H373" s="3">
        <v>0.03</v>
      </c>
      <c r="I373" s="14">
        <v>509.31</v>
      </c>
      <c r="J373" s="14">
        <v>106.96</v>
      </c>
      <c r="K373" s="14">
        <v>616.27</v>
      </c>
      <c r="L373" s="14">
        <v>52</v>
      </c>
      <c r="M373" s="14">
        <v>197.31</v>
      </c>
      <c r="N373" t="s">
        <v>1475</v>
      </c>
      <c r="O373" t="s">
        <v>1473</v>
      </c>
    </row>
    <row r="374" spans="1:15" x14ac:dyDescent="0.35">
      <c r="A374" t="s">
        <v>1846</v>
      </c>
      <c r="B374" t="s">
        <v>1202</v>
      </c>
      <c r="C374">
        <v>1</v>
      </c>
      <c r="D374" t="s">
        <v>890</v>
      </c>
      <c r="E374" t="s">
        <v>891</v>
      </c>
      <c r="F374">
        <v>7</v>
      </c>
      <c r="G374" s="14">
        <v>20.23</v>
      </c>
      <c r="H374" s="3">
        <v>0</v>
      </c>
      <c r="I374" s="14">
        <v>141.61000000000001</v>
      </c>
      <c r="J374" s="14">
        <v>29.74</v>
      </c>
      <c r="K374" s="14">
        <v>171.35</v>
      </c>
      <c r="L374" s="14">
        <v>8</v>
      </c>
      <c r="M374" s="14">
        <v>85.61</v>
      </c>
      <c r="N374" t="s">
        <v>1486</v>
      </c>
      <c r="O374" t="s">
        <v>1471</v>
      </c>
    </row>
    <row r="375" spans="1:15" x14ac:dyDescent="0.35">
      <c r="A375" t="s">
        <v>1847</v>
      </c>
      <c r="B375" t="s">
        <v>1202</v>
      </c>
      <c r="C375">
        <v>2</v>
      </c>
      <c r="D375" t="s">
        <v>885</v>
      </c>
      <c r="E375" t="s">
        <v>886</v>
      </c>
      <c r="F375">
        <v>7</v>
      </c>
      <c r="G375" s="14">
        <v>46.31</v>
      </c>
      <c r="H375" s="3">
        <v>0.05</v>
      </c>
      <c r="I375" s="14">
        <v>307.95999999999998</v>
      </c>
      <c r="J375" s="14">
        <v>64.67</v>
      </c>
      <c r="K375" s="14">
        <v>372.63</v>
      </c>
      <c r="L375" s="14">
        <v>28</v>
      </c>
      <c r="M375" s="14">
        <v>111.96</v>
      </c>
      <c r="N375" t="s">
        <v>1475</v>
      </c>
      <c r="O375" t="s">
        <v>1471</v>
      </c>
    </row>
    <row r="376" spans="1:15" x14ac:dyDescent="0.35">
      <c r="A376" t="s">
        <v>1848</v>
      </c>
      <c r="B376" t="s">
        <v>1204</v>
      </c>
      <c r="C376">
        <v>1</v>
      </c>
      <c r="D376" t="s">
        <v>897</v>
      </c>
      <c r="E376" t="s">
        <v>898</v>
      </c>
      <c r="F376">
        <v>6</v>
      </c>
      <c r="G376" s="14">
        <v>41</v>
      </c>
      <c r="H376" s="3">
        <v>0.05</v>
      </c>
      <c r="I376" s="14">
        <v>233.7</v>
      </c>
      <c r="J376" s="14">
        <v>49.08</v>
      </c>
      <c r="K376" s="14">
        <v>282.77999999999997</v>
      </c>
      <c r="L376" s="14">
        <v>24</v>
      </c>
      <c r="M376" s="14">
        <v>89.7</v>
      </c>
      <c r="N376" t="s">
        <v>1470</v>
      </c>
      <c r="O376" t="s">
        <v>1471</v>
      </c>
    </row>
    <row r="377" spans="1:15" x14ac:dyDescent="0.35">
      <c r="A377" t="s">
        <v>1849</v>
      </c>
      <c r="B377" t="s">
        <v>1204</v>
      </c>
      <c r="C377">
        <v>2</v>
      </c>
      <c r="D377" t="s">
        <v>885</v>
      </c>
      <c r="E377" t="s">
        <v>886</v>
      </c>
      <c r="F377">
        <v>5</v>
      </c>
      <c r="G377" s="14">
        <v>48.74</v>
      </c>
      <c r="H377" s="3">
        <v>0.05</v>
      </c>
      <c r="I377" s="14">
        <v>231.52</v>
      </c>
      <c r="J377" s="14">
        <v>48.62</v>
      </c>
      <c r="K377" s="14">
        <v>280.14</v>
      </c>
      <c r="L377" s="14">
        <v>28</v>
      </c>
      <c r="M377" s="14">
        <v>91.51</v>
      </c>
      <c r="N377" t="s">
        <v>1470</v>
      </c>
      <c r="O377" t="s">
        <v>1471</v>
      </c>
    </row>
    <row r="378" spans="1:15" x14ac:dyDescent="0.35">
      <c r="A378" t="s">
        <v>1850</v>
      </c>
      <c r="B378" t="s">
        <v>1204</v>
      </c>
      <c r="C378">
        <v>3</v>
      </c>
      <c r="D378" t="s">
        <v>833</v>
      </c>
      <c r="E378" t="s">
        <v>834</v>
      </c>
      <c r="F378">
        <v>4</v>
      </c>
      <c r="G378" s="14">
        <v>142.07</v>
      </c>
      <c r="H378" s="3">
        <v>0.03</v>
      </c>
      <c r="I378" s="14">
        <v>551.23</v>
      </c>
      <c r="J378" s="14">
        <v>115.76</v>
      </c>
      <c r="K378" s="14">
        <v>666.99</v>
      </c>
      <c r="L378" s="14">
        <v>92</v>
      </c>
      <c r="M378" s="14">
        <v>183.23</v>
      </c>
      <c r="N378" t="s">
        <v>1470</v>
      </c>
      <c r="O378" t="s">
        <v>1471</v>
      </c>
    </row>
    <row r="379" spans="1:15" x14ac:dyDescent="0.35">
      <c r="A379" t="s">
        <v>1851</v>
      </c>
      <c r="B379" t="s">
        <v>1206</v>
      </c>
      <c r="C379">
        <v>1</v>
      </c>
      <c r="D379" t="s">
        <v>912</v>
      </c>
      <c r="E379" t="s">
        <v>913</v>
      </c>
      <c r="F379">
        <v>5</v>
      </c>
      <c r="G379" s="14">
        <v>352.12</v>
      </c>
      <c r="H379" s="3">
        <v>0.1</v>
      </c>
      <c r="I379" s="14">
        <v>1584.54</v>
      </c>
      <c r="J379" s="14">
        <v>332.75</v>
      </c>
      <c r="K379" s="14">
        <v>1917.29</v>
      </c>
      <c r="L379" s="14">
        <v>225</v>
      </c>
      <c r="M379" s="14">
        <v>459.54</v>
      </c>
      <c r="N379" t="s">
        <v>1470</v>
      </c>
      <c r="O379" t="s">
        <v>1471</v>
      </c>
    </row>
    <row r="380" spans="1:15" x14ac:dyDescent="0.35">
      <c r="A380" t="s">
        <v>1852</v>
      </c>
      <c r="B380" t="s">
        <v>1206</v>
      </c>
      <c r="C380">
        <v>2</v>
      </c>
      <c r="D380" t="s">
        <v>808</v>
      </c>
      <c r="E380" t="s">
        <v>809</v>
      </c>
      <c r="F380">
        <v>3</v>
      </c>
      <c r="G380" s="14">
        <v>676.13</v>
      </c>
      <c r="H380" s="3">
        <v>0.1</v>
      </c>
      <c r="I380" s="14">
        <v>1825.55</v>
      </c>
      <c r="J380" s="14">
        <v>383.37</v>
      </c>
      <c r="K380" s="14">
        <v>2208.92</v>
      </c>
      <c r="L380" s="14">
        <v>510</v>
      </c>
      <c r="M380" s="14">
        <v>295.55</v>
      </c>
      <c r="N380" t="s">
        <v>1475</v>
      </c>
      <c r="O380" t="s">
        <v>1471</v>
      </c>
    </row>
    <row r="381" spans="1:15" x14ac:dyDescent="0.35">
      <c r="A381" t="s">
        <v>1853</v>
      </c>
      <c r="B381" t="s">
        <v>1206</v>
      </c>
      <c r="C381">
        <v>3</v>
      </c>
      <c r="D381" t="s">
        <v>862</v>
      </c>
      <c r="E381" t="s">
        <v>863</v>
      </c>
      <c r="F381">
        <v>7</v>
      </c>
      <c r="G381" s="14">
        <v>84.75</v>
      </c>
      <c r="H381" s="3">
        <v>0.1</v>
      </c>
      <c r="I381" s="14">
        <v>533.92999999999995</v>
      </c>
      <c r="J381" s="14">
        <v>112.13</v>
      </c>
      <c r="K381" s="14">
        <v>646.05999999999995</v>
      </c>
      <c r="L381" s="14">
        <v>52</v>
      </c>
      <c r="M381" s="14">
        <v>169.93</v>
      </c>
      <c r="N381" t="s">
        <v>1475</v>
      </c>
      <c r="O381" t="s">
        <v>1471</v>
      </c>
    </row>
    <row r="382" spans="1:15" x14ac:dyDescent="0.35">
      <c r="A382" t="s">
        <v>1854</v>
      </c>
      <c r="B382" t="s">
        <v>1208</v>
      </c>
      <c r="C382">
        <v>1</v>
      </c>
      <c r="D382" t="s">
        <v>897</v>
      </c>
      <c r="E382" t="s">
        <v>898</v>
      </c>
      <c r="F382">
        <v>2</v>
      </c>
      <c r="G382" s="14">
        <v>45.22</v>
      </c>
      <c r="H382" s="3">
        <v>0</v>
      </c>
      <c r="I382" s="14">
        <v>90.44</v>
      </c>
      <c r="J382" s="14">
        <v>18.989999999999998</v>
      </c>
      <c r="K382" s="14">
        <v>109.43</v>
      </c>
      <c r="L382" s="14">
        <v>24</v>
      </c>
      <c r="M382" s="14">
        <v>42.44</v>
      </c>
      <c r="N382" t="s">
        <v>1475</v>
      </c>
      <c r="O382" t="s">
        <v>1473</v>
      </c>
    </row>
    <row r="383" spans="1:15" x14ac:dyDescent="0.35">
      <c r="A383" t="s">
        <v>1855</v>
      </c>
      <c r="B383" t="s">
        <v>1208</v>
      </c>
      <c r="C383">
        <v>2</v>
      </c>
      <c r="D383" t="s">
        <v>912</v>
      </c>
      <c r="E383" t="s">
        <v>913</v>
      </c>
      <c r="F383">
        <v>7</v>
      </c>
      <c r="G383" s="14">
        <v>375.63</v>
      </c>
      <c r="H383" s="3">
        <v>0.1</v>
      </c>
      <c r="I383" s="14">
        <v>2366.4699999999998</v>
      </c>
      <c r="J383" s="14">
        <v>496.96</v>
      </c>
      <c r="K383" s="14">
        <v>2863.43</v>
      </c>
      <c r="L383" s="14">
        <v>225</v>
      </c>
      <c r="M383" s="14">
        <v>791.47</v>
      </c>
      <c r="N383" t="s">
        <v>1475</v>
      </c>
      <c r="O383" t="s">
        <v>1473</v>
      </c>
    </row>
    <row r="384" spans="1:15" x14ac:dyDescent="0.35">
      <c r="A384" t="s">
        <v>1856</v>
      </c>
      <c r="B384" t="s">
        <v>1208</v>
      </c>
      <c r="C384">
        <v>3</v>
      </c>
      <c r="D384" t="s">
        <v>828</v>
      </c>
      <c r="E384" t="s">
        <v>829</v>
      </c>
      <c r="F384">
        <v>6</v>
      </c>
      <c r="G384" s="14">
        <v>18.22</v>
      </c>
      <c r="H384" s="3">
        <v>0.05</v>
      </c>
      <c r="I384" s="14">
        <v>103.85</v>
      </c>
      <c r="J384" s="14">
        <v>21.81</v>
      </c>
      <c r="K384" s="14">
        <v>125.66</v>
      </c>
      <c r="L384" s="14">
        <v>9</v>
      </c>
      <c r="M384" s="14">
        <v>49.85</v>
      </c>
      <c r="N384" t="s">
        <v>1486</v>
      </c>
      <c r="O384" t="s">
        <v>1473</v>
      </c>
    </row>
    <row r="385" spans="1:15" x14ac:dyDescent="0.35">
      <c r="A385" t="s">
        <v>1857</v>
      </c>
      <c r="B385" t="s">
        <v>1210</v>
      </c>
      <c r="C385">
        <v>1</v>
      </c>
      <c r="D385" t="s">
        <v>912</v>
      </c>
      <c r="E385" t="s">
        <v>913</v>
      </c>
      <c r="F385">
        <v>1</v>
      </c>
      <c r="G385" s="14">
        <v>330.26</v>
      </c>
      <c r="H385" s="3">
        <v>0.03</v>
      </c>
      <c r="I385" s="14">
        <v>320.35000000000002</v>
      </c>
      <c r="J385" s="14">
        <v>67.27</v>
      </c>
      <c r="K385" s="14">
        <v>387.62</v>
      </c>
      <c r="L385" s="14">
        <v>225</v>
      </c>
      <c r="M385" s="14">
        <v>95.35</v>
      </c>
      <c r="N385" t="s">
        <v>1475</v>
      </c>
      <c r="O385" t="s">
        <v>1471</v>
      </c>
    </row>
    <row r="386" spans="1:15" x14ac:dyDescent="0.35">
      <c r="A386" t="s">
        <v>1858</v>
      </c>
      <c r="B386" t="s">
        <v>1210</v>
      </c>
      <c r="C386">
        <v>2</v>
      </c>
      <c r="D386" t="s">
        <v>839</v>
      </c>
      <c r="E386" t="s">
        <v>840</v>
      </c>
      <c r="F386">
        <v>1</v>
      </c>
      <c r="G386" s="14">
        <v>57.18</v>
      </c>
      <c r="H386" s="3">
        <v>0.03</v>
      </c>
      <c r="I386" s="14">
        <v>55.46</v>
      </c>
      <c r="J386" s="14">
        <v>11.65</v>
      </c>
      <c r="K386" s="14">
        <v>67.11</v>
      </c>
      <c r="L386" s="14">
        <v>35</v>
      </c>
      <c r="M386" s="14">
        <v>20.46</v>
      </c>
      <c r="N386" t="s">
        <v>1475</v>
      </c>
      <c r="O386" t="s">
        <v>1471</v>
      </c>
    </row>
    <row r="387" spans="1:15" x14ac:dyDescent="0.35">
      <c r="A387" t="s">
        <v>1859</v>
      </c>
      <c r="B387" t="s">
        <v>1212</v>
      </c>
      <c r="C387">
        <v>1</v>
      </c>
      <c r="D387" t="s">
        <v>862</v>
      </c>
      <c r="E387" t="s">
        <v>863</v>
      </c>
      <c r="F387">
        <v>5</v>
      </c>
      <c r="G387" s="14">
        <v>90.36</v>
      </c>
      <c r="H387" s="3">
        <v>0</v>
      </c>
      <c r="I387" s="14">
        <v>451.8</v>
      </c>
      <c r="J387" s="14">
        <v>94.88</v>
      </c>
      <c r="K387" s="14">
        <v>546.67999999999995</v>
      </c>
      <c r="L387" s="14">
        <v>52</v>
      </c>
      <c r="M387" s="14">
        <v>191.8</v>
      </c>
      <c r="N387" t="s">
        <v>1475</v>
      </c>
      <c r="O387" t="s">
        <v>1471</v>
      </c>
    </row>
    <row r="388" spans="1:15" x14ac:dyDescent="0.35">
      <c r="A388" t="s">
        <v>1860</v>
      </c>
      <c r="B388" t="s">
        <v>1214</v>
      </c>
      <c r="C388">
        <v>1</v>
      </c>
      <c r="D388" t="s">
        <v>916</v>
      </c>
      <c r="E388" t="s">
        <v>917</v>
      </c>
      <c r="F388">
        <v>3</v>
      </c>
      <c r="G388" s="14">
        <v>406.13</v>
      </c>
      <c r="H388" s="3">
        <v>0</v>
      </c>
      <c r="I388" s="14">
        <v>1218.3900000000001</v>
      </c>
      <c r="J388" s="14">
        <v>255.86</v>
      </c>
      <c r="K388" s="14">
        <v>1474.25</v>
      </c>
      <c r="L388" s="14">
        <v>245</v>
      </c>
      <c r="M388" s="14">
        <v>483.39</v>
      </c>
      <c r="N388" t="s">
        <v>1475</v>
      </c>
      <c r="O388" t="s">
        <v>1471</v>
      </c>
    </row>
    <row r="389" spans="1:15" x14ac:dyDescent="0.35">
      <c r="A389" t="s">
        <v>1861</v>
      </c>
      <c r="B389" t="s">
        <v>1216</v>
      </c>
      <c r="C389">
        <v>1</v>
      </c>
      <c r="D389" t="s">
        <v>828</v>
      </c>
      <c r="E389" t="s">
        <v>829</v>
      </c>
      <c r="F389">
        <v>6</v>
      </c>
      <c r="G389" s="14">
        <v>19.23</v>
      </c>
      <c r="H389" s="3">
        <v>0</v>
      </c>
      <c r="I389" s="14">
        <v>115.38</v>
      </c>
      <c r="J389" s="14">
        <v>24.23</v>
      </c>
      <c r="K389" s="14">
        <v>139.61000000000001</v>
      </c>
      <c r="L389" s="14">
        <v>9</v>
      </c>
      <c r="M389" s="14">
        <v>61.38</v>
      </c>
      <c r="N389" t="s">
        <v>1486</v>
      </c>
      <c r="O389" t="s">
        <v>1471</v>
      </c>
    </row>
    <row r="390" spans="1:15" x14ac:dyDescent="0.35">
      <c r="A390" t="s">
        <v>1862</v>
      </c>
      <c r="B390" t="s">
        <v>1216</v>
      </c>
      <c r="C390">
        <v>2</v>
      </c>
      <c r="D390" t="s">
        <v>874</v>
      </c>
      <c r="E390" t="s">
        <v>875</v>
      </c>
      <c r="F390">
        <v>8</v>
      </c>
      <c r="G390" s="14">
        <v>297.25</v>
      </c>
      <c r="H390" s="3">
        <v>0</v>
      </c>
      <c r="I390" s="14">
        <v>2378</v>
      </c>
      <c r="J390" s="14">
        <v>499.38</v>
      </c>
      <c r="K390" s="14">
        <v>2877.38</v>
      </c>
      <c r="L390" s="14">
        <v>180</v>
      </c>
      <c r="M390" s="14">
        <v>938</v>
      </c>
      <c r="N390" t="s">
        <v>1486</v>
      </c>
      <c r="O390" t="s">
        <v>1471</v>
      </c>
    </row>
    <row r="391" spans="1:15" x14ac:dyDescent="0.35">
      <c r="A391" t="s">
        <v>1863</v>
      </c>
      <c r="B391" t="s">
        <v>1216</v>
      </c>
      <c r="C391">
        <v>3</v>
      </c>
      <c r="D391" t="s">
        <v>902</v>
      </c>
      <c r="E391" t="s">
        <v>903</v>
      </c>
      <c r="F391">
        <v>4</v>
      </c>
      <c r="G391" s="14">
        <v>12.84</v>
      </c>
      <c r="H391" s="3">
        <v>0.05</v>
      </c>
      <c r="I391" s="14">
        <v>48.79</v>
      </c>
      <c r="J391" s="14">
        <v>10.25</v>
      </c>
      <c r="K391" s="14">
        <v>59.04</v>
      </c>
      <c r="L391" s="14">
        <v>4</v>
      </c>
      <c r="M391" s="14">
        <v>32.79</v>
      </c>
      <c r="N391" t="s">
        <v>1475</v>
      </c>
      <c r="O391" t="s">
        <v>1471</v>
      </c>
    </row>
    <row r="392" spans="1:15" x14ac:dyDescent="0.35">
      <c r="A392" t="s">
        <v>1864</v>
      </c>
      <c r="B392" t="s">
        <v>1218</v>
      </c>
      <c r="C392">
        <v>1</v>
      </c>
      <c r="D392" t="s">
        <v>908</v>
      </c>
      <c r="E392" t="s">
        <v>909</v>
      </c>
      <c r="F392">
        <v>2</v>
      </c>
      <c r="G392" s="14">
        <v>17.91</v>
      </c>
      <c r="H392" s="3">
        <v>0</v>
      </c>
      <c r="I392" s="14">
        <v>35.82</v>
      </c>
      <c r="J392" s="14">
        <v>7.52</v>
      </c>
      <c r="K392" s="14">
        <v>43.34</v>
      </c>
      <c r="L392" s="14">
        <v>7</v>
      </c>
      <c r="M392" s="14">
        <v>21.82</v>
      </c>
      <c r="N392" t="s">
        <v>1486</v>
      </c>
      <c r="O392" t="s">
        <v>1471</v>
      </c>
    </row>
    <row r="393" spans="1:15" x14ac:dyDescent="0.35">
      <c r="A393" t="s">
        <v>1865</v>
      </c>
      <c r="B393" t="s">
        <v>1218</v>
      </c>
      <c r="C393">
        <v>2</v>
      </c>
      <c r="D393" t="s">
        <v>808</v>
      </c>
      <c r="E393" t="s">
        <v>809</v>
      </c>
      <c r="F393">
        <v>8</v>
      </c>
      <c r="G393" s="14">
        <v>686.89</v>
      </c>
      <c r="H393" s="3">
        <v>0.1</v>
      </c>
      <c r="I393" s="14">
        <v>4945.6099999999997</v>
      </c>
      <c r="J393" s="14">
        <v>1038.58</v>
      </c>
      <c r="K393" s="14">
        <v>5984.19</v>
      </c>
      <c r="L393" s="14">
        <v>510</v>
      </c>
      <c r="M393" s="14">
        <v>865.61</v>
      </c>
      <c r="N393" t="s">
        <v>1470</v>
      </c>
      <c r="O393" t="s">
        <v>1471</v>
      </c>
    </row>
    <row r="394" spans="1:15" x14ac:dyDescent="0.35">
      <c r="A394" t="s">
        <v>1866</v>
      </c>
      <c r="B394" t="s">
        <v>1218</v>
      </c>
      <c r="C394">
        <v>3</v>
      </c>
      <c r="D394" t="s">
        <v>890</v>
      </c>
      <c r="E394" t="s">
        <v>891</v>
      </c>
      <c r="F394">
        <v>6</v>
      </c>
      <c r="G394" s="14">
        <v>18.07</v>
      </c>
      <c r="H394" s="3">
        <v>0</v>
      </c>
      <c r="I394" s="14">
        <v>108.42</v>
      </c>
      <c r="J394" s="14">
        <v>22.77</v>
      </c>
      <c r="K394" s="14">
        <v>131.19</v>
      </c>
      <c r="L394" s="14">
        <v>8</v>
      </c>
      <c r="M394" s="14">
        <v>60.42</v>
      </c>
      <c r="N394" t="s">
        <v>1486</v>
      </c>
      <c r="O394" t="s">
        <v>1471</v>
      </c>
    </row>
    <row r="395" spans="1:15" x14ac:dyDescent="0.35">
      <c r="A395" t="s">
        <v>1867</v>
      </c>
      <c r="B395" t="s">
        <v>1218</v>
      </c>
      <c r="C395">
        <v>4</v>
      </c>
      <c r="D395" t="s">
        <v>828</v>
      </c>
      <c r="E395" t="s">
        <v>829</v>
      </c>
      <c r="F395">
        <v>4</v>
      </c>
      <c r="G395" s="14">
        <v>16.98</v>
      </c>
      <c r="H395" s="3">
        <v>0.1</v>
      </c>
      <c r="I395" s="14">
        <v>61.13</v>
      </c>
      <c r="J395" s="14">
        <v>12.84</v>
      </c>
      <c r="K395" s="14">
        <v>73.97</v>
      </c>
      <c r="L395" s="14">
        <v>9</v>
      </c>
      <c r="M395" s="14">
        <v>25.13</v>
      </c>
      <c r="N395" t="s">
        <v>1486</v>
      </c>
      <c r="O395" t="s">
        <v>1471</v>
      </c>
    </row>
    <row r="396" spans="1:15" x14ac:dyDescent="0.35">
      <c r="A396" t="s">
        <v>1868</v>
      </c>
      <c r="B396" t="s">
        <v>1218</v>
      </c>
      <c r="C396">
        <v>5</v>
      </c>
      <c r="D396" t="s">
        <v>862</v>
      </c>
      <c r="E396" t="s">
        <v>863</v>
      </c>
      <c r="F396">
        <v>3</v>
      </c>
      <c r="G396" s="14">
        <v>85.24</v>
      </c>
      <c r="H396" s="3">
        <v>0</v>
      </c>
      <c r="I396" s="14">
        <v>255.72</v>
      </c>
      <c r="J396" s="14">
        <v>53.7</v>
      </c>
      <c r="K396" s="14">
        <v>309.42</v>
      </c>
      <c r="L396" s="14">
        <v>52</v>
      </c>
      <c r="M396" s="14">
        <v>99.72</v>
      </c>
      <c r="N396" t="s">
        <v>1470</v>
      </c>
      <c r="O396" t="s">
        <v>1471</v>
      </c>
    </row>
    <row r="397" spans="1:15" x14ac:dyDescent="0.35">
      <c r="A397" t="s">
        <v>1869</v>
      </c>
      <c r="B397" t="s">
        <v>1220</v>
      </c>
      <c r="C397">
        <v>1</v>
      </c>
      <c r="D397" t="s">
        <v>808</v>
      </c>
      <c r="E397" t="s">
        <v>809</v>
      </c>
      <c r="F397">
        <v>8</v>
      </c>
      <c r="G397" s="14">
        <v>738.37</v>
      </c>
      <c r="H397" s="3">
        <v>0</v>
      </c>
      <c r="I397" s="14">
        <v>5906.96</v>
      </c>
      <c r="J397" s="14">
        <v>1240.46</v>
      </c>
      <c r="K397" s="14">
        <v>7147.42</v>
      </c>
      <c r="L397" s="14">
        <v>510</v>
      </c>
      <c r="M397" s="14">
        <v>1826.96</v>
      </c>
      <c r="N397" t="s">
        <v>1486</v>
      </c>
      <c r="O397" t="s">
        <v>1471</v>
      </c>
    </row>
    <row r="398" spans="1:15" x14ac:dyDescent="0.35">
      <c r="A398" t="s">
        <v>1870</v>
      </c>
      <c r="B398" t="s">
        <v>1222</v>
      </c>
      <c r="C398">
        <v>1</v>
      </c>
      <c r="D398" t="s">
        <v>816</v>
      </c>
      <c r="E398" t="s">
        <v>817</v>
      </c>
      <c r="F398">
        <v>8</v>
      </c>
      <c r="G398" s="14">
        <v>149.68</v>
      </c>
      <c r="H398" s="3">
        <v>0</v>
      </c>
      <c r="I398" s="14">
        <v>1197.44</v>
      </c>
      <c r="J398" s="14">
        <v>251.46</v>
      </c>
      <c r="K398" s="14">
        <v>1448.9</v>
      </c>
      <c r="L398" s="14">
        <v>105</v>
      </c>
      <c r="M398" s="14">
        <v>357.44</v>
      </c>
      <c r="N398" t="s">
        <v>1486</v>
      </c>
      <c r="O398" t="s">
        <v>1471</v>
      </c>
    </row>
    <row r="399" spans="1:15" x14ac:dyDescent="0.35">
      <c r="A399" t="s">
        <v>1871</v>
      </c>
      <c r="B399" t="s">
        <v>1222</v>
      </c>
      <c r="C399">
        <v>2</v>
      </c>
      <c r="D399" t="s">
        <v>808</v>
      </c>
      <c r="E399" t="s">
        <v>809</v>
      </c>
      <c r="F399">
        <v>2</v>
      </c>
      <c r="G399" s="14">
        <v>741.52</v>
      </c>
      <c r="H399" s="3">
        <v>0.05</v>
      </c>
      <c r="I399" s="14">
        <v>1408.89</v>
      </c>
      <c r="J399" s="14">
        <v>295.87</v>
      </c>
      <c r="K399" s="14">
        <v>1704.76</v>
      </c>
      <c r="L399" s="14">
        <v>510</v>
      </c>
      <c r="M399" s="14">
        <v>388.89</v>
      </c>
      <c r="N399" t="s">
        <v>1486</v>
      </c>
      <c r="O399" t="s">
        <v>1471</v>
      </c>
    </row>
    <row r="400" spans="1:15" x14ac:dyDescent="0.35">
      <c r="A400" t="s">
        <v>1872</v>
      </c>
      <c r="B400" t="s">
        <v>1222</v>
      </c>
      <c r="C400">
        <v>3</v>
      </c>
      <c r="D400" t="s">
        <v>846</v>
      </c>
      <c r="E400" t="s">
        <v>847</v>
      </c>
      <c r="F400">
        <v>3</v>
      </c>
      <c r="G400" s="14">
        <v>40.590000000000003</v>
      </c>
      <c r="H400" s="3">
        <v>0</v>
      </c>
      <c r="I400" s="14">
        <v>121.77</v>
      </c>
      <c r="J400" s="14">
        <v>25.57</v>
      </c>
      <c r="K400" s="14">
        <v>147.34</v>
      </c>
      <c r="L400" s="14">
        <v>21</v>
      </c>
      <c r="M400" s="14">
        <v>58.77</v>
      </c>
      <c r="N400" t="s">
        <v>1486</v>
      </c>
      <c r="O400" t="s">
        <v>1471</v>
      </c>
    </row>
    <row r="401" spans="1:15" x14ac:dyDescent="0.35">
      <c r="A401" t="s">
        <v>1873</v>
      </c>
      <c r="B401" t="s">
        <v>1222</v>
      </c>
      <c r="C401">
        <v>4</v>
      </c>
      <c r="D401" t="s">
        <v>857</v>
      </c>
      <c r="E401" t="s">
        <v>858</v>
      </c>
      <c r="F401">
        <v>6</v>
      </c>
      <c r="G401" s="14">
        <v>77.69</v>
      </c>
      <c r="H401" s="3">
        <v>0.05</v>
      </c>
      <c r="I401" s="14">
        <v>442.83</v>
      </c>
      <c r="J401" s="14">
        <v>92.99</v>
      </c>
      <c r="K401" s="14">
        <v>535.82000000000005</v>
      </c>
      <c r="L401" s="14">
        <v>46</v>
      </c>
      <c r="M401" s="14">
        <v>166.83</v>
      </c>
      <c r="N401" t="s">
        <v>1475</v>
      </c>
      <c r="O401" t="s">
        <v>1471</v>
      </c>
    </row>
    <row r="402" spans="1:15" x14ac:dyDescent="0.35">
      <c r="A402" t="s">
        <v>1874</v>
      </c>
      <c r="B402" t="s">
        <v>1222</v>
      </c>
      <c r="C402">
        <v>5</v>
      </c>
      <c r="D402" t="s">
        <v>902</v>
      </c>
      <c r="E402" t="s">
        <v>903</v>
      </c>
      <c r="F402">
        <v>2</v>
      </c>
      <c r="G402" s="14">
        <v>11.25</v>
      </c>
      <c r="H402" s="3">
        <v>0.05</v>
      </c>
      <c r="I402" s="14">
        <v>21.38</v>
      </c>
      <c r="J402" s="14">
        <v>4.49</v>
      </c>
      <c r="K402" s="14">
        <v>25.87</v>
      </c>
      <c r="L402" s="14">
        <v>4</v>
      </c>
      <c r="M402" s="14">
        <v>13.38</v>
      </c>
      <c r="N402" t="s">
        <v>1486</v>
      </c>
      <c r="O402" t="s">
        <v>1471</v>
      </c>
    </row>
    <row r="403" spans="1:15" x14ac:dyDescent="0.35">
      <c r="A403" t="s">
        <v>1875</v>
      </c>
      <c r="B403" t="s">
        <v>1224</v>
      </c>
      <c r="C403">
        <v>1</v>
      </c>
      <c r="D403" t="s">
        <v>839</v>
      </c>
      <c r="E403" t="s">
        <v>840</v>
      </c>
      <c r="F403">
        <v>1</v>
      </c>
      <c r="G403" s="14">
        <v>64.62</v>
      </c>
      <c r="H403" s="3">
        <v>0</v>
      </c>
      <c r="I403" s="14">
        <v>64.62</v>
      </c>
      <c r="J403" s="14">
        <v>13.57</v>
      </c>
      <c r="K403" s="14">
        <v>78.19</v>
      </c>
      <c r="L403" s="14">
        <v>35</v>
      </c>
      <c r="M403" s="14">
        <v>29.62</v>
      </c>
      <c r="N403" t="s">
        <v>1486</v>
      </c>
      <c r="O403" t="s">
        <v>1473</v>
      </c>
    </row>
    <row r="404" spans="1:15" x14ac:dyDescent="0.35">
      <c r="A404" t="s">
        <v>1876</v>
      </c>
      <c r="B404" t="s">
        <v>1224</v>
      </c>
      <c r="C404">
        <v>2</v>
      </c>
      <c r="D404" t="s">
        <v>897</v>
      </c>
      <c r="E404" t="s">
        <v>898</v>
      </c>
      <c r="F404">
        <v>6</v>
      </c>
      <c r="G404" s="14">
        <v>46.01</v>
      </c>
      <c r="H404" s="3">
        <v>0</v>
      </c>
      <c r="I404" s="14">
        <v>276.06</v>
      </c>
      <c r="J404" s="14">
        <v>57.97</v>
      </c>
      <c r="K404" s="14">
        <v>334.03</v>
      </c>
      <c r="L404" s="14">
        <v>24</v>
      </c>
      <c r="M404" s="14">
        <v>132.06</v>
      </c>
      <c r="N404" t="s">
        <v>1470</v>
      </c>
      <c r="O404" t="s">
        <v>1471</v>
      </c>
    </row>
    <row r="405" spans="1:15" x14ac:dyDescent="0.35">
      <c r="A405" t="s">
        <v>1877</v>
      </c>
      <c r="B405" t="s">
        <v>1224</v>
      </c>
      <c r="C405">
        <v>3</v>
      </c>
      <c r="D405" t="s">
        <v>828</v>
      </c>
      <c r="E405" t="s">
        <v>829</v>
      </c>
      <c r="F405">
        <v>3</v>
      </c>
      <c r="G405" s="14">
        <v>19.260000000000002</v>
      </c>
      <c r="H405" s="3">
        <v>0.03</v>
      </c>
      <c r="I405" s="14">
        <v>56.05</v>
      </c>
      <c r="J405" s="14">
        <v>11.77</v>
      </c>
      <c r="K405" s="14">
        <v>67.819999999999993</v>
      </c>
      <c r="L405" s="14">
        <v>9</v>
      </c>
      <c r="M405" s="14">
        <v>29.05</v>
      </c>
      <c r="N405" t="s">
        <v>1470</v>
      </c>
      <c r="O405" t="s">
        <v>1471</v>
      </c>
    </row>
    <row r="406" spans="1:15" x14ac:dyDescent="0.35">
      <c r="A406" t="s">
        <v>1878</v>
      </c>
      <c r="B406" t="s">
        <v>1226</v>
      </c>
      <c r="C406">
        <v>1</v>
      </c>
      <c r="D406" t="s">
        <v>828</v>
      </c>
      <c r="E406" t="s">
        <v>829</v>
      </c>
      <c r="F406">
        <v>6</v>
      </c>
      <c r="G406" s="14">
        <v>16.96</v>
      </c>
      <c r="H406" s="3">
        <v>0</v>
      </c>
      <c r="I406" s="14">
        <v>101.76</v>
      </c>
      <c r="J406" s="14">
        <v>21.37</v>
      </c>
      <c r="K406" s="14">
        <v>123.13</v>
      </c>
      <c r="L406" s="14">
        <v>9</v>
      </c>
      <c r="M406" s="14">
        <v>47.76</v>
      </c>
      <c r="N406" t="s">
        <v>1475</v>
      </c>
      <c r="O406" t="s">
        <v>1471</v>
      </c>
    </row>
    <row r="407" spans="1:15" x14ac:dyDescent="0.35">
      <c r="A407" t="s">
        <v>1879</v>
      </c>
      <c r="B407" t="s">
        <v>1226</v>
      </c>
      <c r="C407">
        <v>2</v>
      </c>
      <c r="D407" t="s">
        <v>874</v>
      </c>
      <c r="E407" t="s">
        <v>875</v>
      </c>
      <c r="F407">
        <v>5</v>
      </c>
      <c r="G407" s="14">
        <v>305.06</v>
      </c>
      <c r="H407" s="3">
        <v>0</v>
      </c>
      <c r="I407" s="14">
        <v>1525.3</v>
      </c>
      <c r="J407" s="14">
        <v>320.31</v>
      </c>
      <c r="K407" s="14">
        <v>1845.61</v>
      </c>
      <c r="L407" s="14">
        <v>180</v>
      </c>
      <c r="M407" s="14">
        <v>625.29999999999995</v>
      </c>
      <c r="N407" t="s">
        <v>1486</v>
      </c>
      <c r="O407" t="s">
        <v>1471</v>
      </c>
    </row>
    <row r="408" spans="1:15" x14ac:dyDescent="0.35">
      <c r="A408" t="s">
        <v>1880</v>
      </c>
      <c r="B408" t="s">
        <v>1226</v>
      </c>
      <c r="C408">
        <v>3</v>
      </c>
      <c r="D408" t="s">
        <v>878</v>
      </c>
      <c r="E408" t="s">
        <v>879</v>
      </c>
      <c r="F408">
        <v>5</v>
      </c>
      <c r="G408" s="14">
        <v>349.79</v>
      </c>
      <c r="H408" s="3">
        <v>0.1</v>
      </c>
      <c r="I408" s="14">
        <v>1574.06</v>
      </c>
      <c r="J408" s="14">
        <v>330.55</v>
      </c>
      <c r="K408" s="14">
        <v>1904.61</v>
      </c>
      <c r="L408" s="14">
        <v>210</v>
      </c>
      <c r="M408" s="14">
        <v>524.05999999999995</v>
      </c>
      <c r="N408" t="s">
        <v>1470</v>
      </c>
      <c r="O408" t="s">
        <v>1471</v>
      </c>
    </row>
    <row r="409" spans="1:15" x14ac:dyDescent="0.35">
      <c r="A409" t="s">
        <v>1881</v>
      </c>
      <c r="B409" t="s">
        <v>1226</v>
      </c>
      <c r="C409">
        <v>4</v>
      </c>
      <c r="D409" t="s">
        <v>890</v>
      </c>
      <c r="E409" t="s">
        <v>891</v>
      </c>
      <c r="F409">
        <v>4</v>
      </c>
      <c r="G409" s="14">
        <v>19.37</v>
      </c>
      <c r="H409" s="3">
        <v>0</v>
      </c>
      <c r="I409" s="14">
        <v>77.48</v>
      </c>
      <c r="J409" s="14">
        <v>16.27</v>
      </c>
      <c r="K409" s="14">
        <v>93.75</v>
      </c>
      <c r="L409" s="14">
        <v>8</v>
      </c>
      <c r="M409" s="14">
        <v>45.48</v>
      </c>
      <c r="N409" t="s">
        <v>1470</v>
      </c>
      <c r="O409" t="s">
        <v>1471</v>
      </c>
    </row>
    <row r="410" spans="1:15" x14ac:dyDescent="0.35">
      <c r="A410" t="s">
        <v>1882</v>
      </c>
      <c r="B410" t="s">
        <v>1228</v>
      </c>
      <c r="C410">
        <v>1</v>
      </c>
      <c r="D410" t="s">
        <v>874</v>
      </c>
      <c r="E410" t="s">
        <v>875</v>
      </c>
      <c r="F410">
        <v>3</v>
      </c>
      <c r="G410" s="14">
        <v>275.77</v>
      </c>
      <c r="H410" s="3">
        <v>0.1</v>
      </c>
      <c r="I410" s="14">
        <v>744.58</v>
      </c>
      <c r="J410" s="14">
        <v>156.36000000000001</v>
      </c>
      <c r="K410" s="14">
        <v>900.94</v>
      </c>
      <c r="L410" s="14">
        <v>180</v>
      </c>
      <c r="M410" s="14">
        <v>204.58</v>
      </c>
      <c r="N410" t="s">
        <v>1470</v>
      </c>
      <c r="O410" t="s">
        <v>1471</v>
      </c>
    </row>
    <row r="411" spans="1:15" x14ac:dyDescent="0.35">
      <c r="A411" t="s">
        <v>1883</v>
      </c>
      <c r="B411" t="s">
        <v>1228</v>
      </c>
      <c r="C411">
        <v>2</v>
      </c>
      <c r="D411" t="s">
        <v>878</v>
      </c>
      <c r="E411" t="s">
        <v>879</v>
      </c>
      <c r="F411">
        <v>8</v>
      </c>
      <c r="G411" s="14">
        <v>353.91</v>
      </c>
      <c r="H411" s="3">
        <v>0.1</v>
      </c>
      <c r="I411" s="14">
        <v>2548.15</v>
      </c>
      <c r="J411" s="14">
        <v>535.11</v>
      </c>
      <c r="K411" s="14">
        <v>3083.26</v>
      </c>
      <c r="L411" s="14">
        <v>210</v>
      </c>
      <c r="M411" s="14">
        <v>868.15</v>
      </c>
      <c r="N411" t="s">
        <v>1486</v>
      </c>
      <c r="O411" t="s">
        <v>1471</v>
      </c>
    </row>
    <row r="412" spans="1:15" x14ac:dyDescent="0.35">
      <c r="A412" t="s">
        <v>1884</v>
      </c>
      <c r="B412" t="s">
        <v>1228</v>
      </c>
      <c r="C412">
        <v>3</v>
      </c>
      <c r="D412" t="s">
        <v>912</v>
      </c>
      <c r="E412" t="s">
        <v>913</v>
      </c>
      <c r="F412">
        <v>2</v>
      </c>
      <c r="G412" s="14">
        <v>367.66</v>
      </c>
      <c r="H412" s="3">
        <v>0</v>
      </c>
      <c r="I412" s="14">
        <v>735.32</v>
      </c>
      <c r="J412" s="14">
        <v>154.41999999999999</v>
      </c>
      <c r="K412" s="14">
        <v>889.74</v>
      </c>
      <c r="L412" s="14">
        <v>225</v>
      </c>
      <c r="M412" s="14">
        <v>285.32</v>
      </c>
      <c r="N412" t="s">
        <v>1486</v>
      </c>
      <c r="O412" t="s">
        <v>1471</v>
      </c>
    </row>
    <row r="413" spans="1:15" x14ac:dyDescent="0.35">
      <c r="A413" t="s">
        <v>1885</v>
      </c>
      <c r="B413" t="s">
        <v>1228</v>
      </c>
      <c r="C413">
        <v>4</v>
      </c>
      <c r="D413" t="s">
        <v>846</v>
      </c>
      <c r="E413" t="s">
        <v>847</v>
      </c>
      <c r="F413">
        <v>6</v>
      </c>
      <c r="G413" s="14">
        <v>37.29</v>
      </c>
      <c r="H413" s="3">
        <v>0.03</v>
      </c>
      <c r="I413" s="14">
        <v>217.03</v>
      </c>
      <c r="J413" s="14">
        <v>45.58</v>
      </c>
      <c r="K413" s="14">
        <v>262.61</v>
      </c>
      <c r="L413" s="14">
        <v>21</v>
      </c>
      <c r="M413" s="14">
        <v>91.03</v>
      </c>
      <c r="N413" t="s">
        <v>1486</v>
      </c>
      <c r="O413" t="s">
        <v>1471</v>
      </c>
    </row>
    <row r="414" spans="1:15" x14ac:dyDescent="0.35">
      <c r="A414" t="s">
        <v>1886</v>
      </c>
      <c r="B414" t="s">
        <v>1230</v>
      </c>
      <c r="C414">
        <v>1</v>
      </c>
      <c r="D414" t="s">
        <v>857</v>
      </c>
      <c r="E414" t="s">
        <v>858</v>
      </c>
      <c r="F414">
        <v>5</v>
      </c>
      <c r="G414" s="14">
        <v>83.43</v>
      </c>
      <c r="H414" s="3">
        <v>0.1</v>
      </c>
      <c r="I414" s="14">
        <v>375.44</v>
      </c>
      <c r="J414" s="14">
        <v>78.84</v>
      </c>
      <c r="K414" s="14">
        <v>454.28</v>
      </c>
      <c r="L414" s="14">
        <v>46</v>
      </c>
      <c r="M414" s="14">
        <v>145.44</v>
      </c>
      <c r="N414" t="s">
        <v>1470</v>
      </c>
      <c r="O414" t="s">
        <v>1471</v>
      </c>
    </row>
    <row r="415" spans="1:15" x14ac:dyDescent="0.35">
      <c r="A415" t="s">
        <v>1887</v>
      </c>
      <c r="B415" t="s">
        <v>1230</v>
      </c>
      <c r="C415">
        <v>2</v>
      </c>
      <c r="D415" t="s">
        <v>916</v>
      </c>
      <c r="E415" t="s">
        <v>917</v>
      </c>
      <c r="F415">
        <v>7</v>
      </c>
      <c r="G415" s="14">
        <v>438</v>
      </c>
      <c r="H415" s="3">
        <v>0.05</v>
      </c>
      <c r="I415" s="14">
        <v>2912.7</v>
      </c>
      <c r="J415" s="14">
        <v>611.66999999999996</v>
      </c>
      <c r="K415" s="14">
        <v>3524.37</v>
      </c>
      <c r="L415" s="14">
        <v>245</v>
      </c>
      <c r="M415" s="14">
        <v>1197.7</v>
      </c>
      <c r="N415" t="s">
        <v>1470</v>
      </c>
      <c r="O415" t="s">
        <v>1471</v>
      </c>
    </row>
    <row r="416" spans="1:15" x14ac:dyDescent="0.35">
      <c r="A416" t="s">
        <v>1888</v>
      </c>
      <c r="B416" t="s">
        <v>1230</v>
      </c>
      <c r="C416">
        <v>3</v>
      </c>
      <c r="D416" t="s">
        <v>890</v>
      </c>
      <c r="E416" t="s">
        <v>891</v>
      </c>
      <c r="F416">
        <v>2</v>
      </c>
      <c r="G416" s="14">
        <v>17.899999999999999</v>
      </c>
      <c r="H416" s="3">
        <v>0.03</v>
      </c>
      <c r="I416" s="14">
        <v>34.729999999999997</v>
      </c>
      <c r="J416" s="14">
        <v>7.29</v>
      </c>
      <c r="K416" s="14">
        <v>42.02</v>
      </c>
      <c r="L416" s="14">
        <v>8</v>
      </c>
      <c r="M416" s="14">
        <v>18.73</v>
      </c>
      <c r="N416" t="s">
        <v>1470</v>
      </c>
      <c r="O416" t="s">
        <v>1471</v>
      </c>
    </row>
    <row r="417" spans="1:15" x14ac:dyDescent="0.35">
      <c r="A417" t="s">
        <v>1889</v>
      </c>
      <c r="B417" t="s">
        <v>1230</v>
      </c>
      <c r="C417">
        <v>4</v>
      </c>
      <c r="D417" t="s">
        <v>833</v>
      </c>
      <c r="E417" t="s">
        <v>834</v>
      </c>
      <c r="F417">
        <v>1</v>
      </c>
      <c r="G417" s="14">
        <v>139.75</v>
      </c>
      <c r="H417" s="3">
        <v>0</v>
      </c>
      <c r="I417" s="14">
        <v>139.75</v>
      </c>
      <c r="J417" s="14">
        <v>29.35</v>
      </c>
      <c r="K417" s="14">
        <v>169.1</v>
      </c>
      <c r="L417" s="14">
        <v>92</v>
      </c>
      <c r="M417" s="14">
        <v>47.75</v>
      </c>
      <c r="N417" t="s">
        <v>1486</v>
      </c>
      <c r="O417" t="s">
        <v>1471</v>
      </c>
    </row>
    <row r="418" spans="1:15" x14ac:dyDescent="0.35">
      <c r="A418" t="s">
        <v>1890</v>
      </c>
      <c r="B418" t="s">
        <v>1232</v>
      </c>
      <c r="C418">
        <v>1</v>
      </c>
      <c r="D418" t="s">
        <v>878</v>
      </c>
      <c r="E418" t="s">
        <v>879</v>
      </c>
      <c r="F418">
        <v>6</v>
      </c>
      <c r="G418" s="14">
        <v>330.67</v>
      </c>
      <c r="H418" s="3">
        <v>0.05</v>
      </c>
      <c r="I418" s="14">
        <v>1884.82</v>
      </c>
      <c r="J418" s="14">
        <v>395.81</v>
      </c>
      <c r="K418" s="14">
        <v>2280.63</v>
      </c>
      <c r="L418" s="14">
        <v>210</v>
      </c>
      <c r="M418" s="14">
        <v>624.82000000000005</v>
      </c>
      <c r="N418" t="s">
        <v>1475</v>
      </c>
      <c r="O418" t="s">
        <v>1471</v>
      </c>
    </row>
    <row r="419" spans="1:15" x14ac:dyDescent="0.35">
      <c r="A419" t="s">
        <v>1891</v>
      </c>
      <c r="B419" t="s">
        <v>1232</v>
      </c>
      <c r="C419">
        <v>2</v>
      </c>
      <c r="D419" t="s">
        <v>822</v>
      </c>
      <c r="E419" t="s">
        <v>823</v>
      </c>
      <c r="F419">
        <v>8</v>
      </c>
      <c r="G419" s="14">
        <v>30.82</v>
      </c>
      <c r="H419" s="3">
        <v>0</v>
      </c>
      <c r="I419" s="14">
        <v>246.56</v>
      </c>
      <c r="J419" s="14">
        <v>51.78</v>
      </c>
      <c r="K419" s="14">
        <v>298.33999999999997</v>
      </c>
      <c r="L419" s="14">
        <v>18</v>
      </c>
      <c r="M419" s="14">
        <v>102.56</v>
      </c>
      <c r="N419" t="s">
        <v>1470</v>
      </c>
      <c r="O419" t="s">
        <v>1471</v>
      </c>
    </row>
    <row r="420" spans="1:15" x14ac:dyDescent="0.35">
      <c r="A420" t="s">
        <v>1892</v>
      </c>
      <c r="B420" t="s">
        <v>1234</v>
      </c>
      <c r="C420">
        <v>1</v>
      </c>
      <c r="D420" t="s">
        <v>857</v>
      </c>
      <c r="E420" t="s">
        <v>858</v>
      </c>
      <c r="F420">
        <v>6</v>
      </c>
      <c r="G420" s="14">
        <v>84.19</v>
      </c>
      <c r="H420" s="3">
        <v>0.05</v>
      </c>
      <c r="I420" s="14">
        <v>479.88</v>
      </c>
      <c r="J420" s="14">
        <v>100.77</v>
      </c>
      <c r="K420" s="14">
        <v>580.65</v>
      </c>
      <c r="L420" s="14">
        <v>46</v>
      </c>
      <c r="M420" s="14">
        <v>203.88</v>
      </c>
      <c r="N420" t="s">
        <v>1475</v>
      </c>
      <c r="O420" t="s">
        <v>1471</v>
      </c>
    </row>
    <row r="421" spans="1:15" x14ac:dyDescent="0.35">
      <c r="A421" t="s">
        <v>1893</v>
      </c>
      <c r="B421" t="s">
        <v>1234</v>
      </c>
      <c r="C421">
        <v>2</v>
      </c>
      <c r="D421" t="s">
        <v>816</v>
      </c>
      <c r="E421" t="s">
        <v>817</v>
      </c>
      <c r="F421">
        <v>7</v>
      </c>
      <c r="G421" s="14">
        <v>171.47</v>
      </c>
      <c r="H421" s="3">
        <v>0</v>
      </c>
      <c r="I421" s="14">
        <v>1200.29</v>
      </c>
      <c r="J421" s="14">
        <v>252.06</v>
      </c>
      <c r="K421" s="14">
        <v>1452.35</v>
      </c>
      <c r="L421" s="14">
        <v>105</v>
      </c>
      <c r="M421" s="14">
        <v>465.29</v>
      </c>
      <c r="N421" t="s">
        <v>1470</v>
      </c>
      <c r="O421" t="s">
        <v>1471</v>
      </c>
    </row>
    <row r="422" spans="1:15" x14ac:dyDescent="0.35">
      <c r="A422" t="s">
        <v>1894</v>
      </c>
      <c r="B422" t="s">
        <v>1234</v>
      </c>
      <c r="C422">
        <v>3</v>
      </c>
      <c r="D422" t="s">
        <v>878</v>
      </c>
      <c r="E422" t="s">
        <v>879</v>
      </c>
      <c r="F422">
        <v>8</v>
      </c>
      <c r="G422" s="14">
        <v>349.96</v>
      </c>
      <c r="H422" s="3">
        <v>0</v>
      </c>
      <c r="I422" s="14">
        <v>2799.68</v>
      </c>
      <c r="J422" s="14">
        <v>587.92999999999995</v>
      </c>
      <c r="K422" s="14">
        <v>3387.61</v>
      </c>
      <c r="L422" s="14">
        <v>210</v>
      </c>
      <c r="M422" s="14">
        <v>1119.68</v>
      </c>
      <c r="N422" t="s">
        <v>1486</v>
      </c>
      <c r="O422" t="s">
        <v>1471</v>
      </c>
    </row>
    <row r="423" spans="1:15" x14ac:dyDescent="0.35">
      <c r="A423" t="s">
        <v>1895</v>
      </c>
      <c r="B423" t="s">
        <v>1234</v>
      </c>
      <c r="C423">
        <v>4</v>
      </c>
      <c r="D423" t="s">
        <v>862</v>
      </c>
      <c r="E423" t="s">
        <v>863</v>
      </c>
      <c r="F423">
        <v>3</v>
      </c>
      <c r="G423" s="14">
        <v>89.75</v>
      </c>
      <c r="H423" s="3">
        <v>0</v>
      </c>
      <c r="I423" s="14">
        <v>269.25</v>
      </c>
      <c r="J423" s="14">
        <v>56.54</v>
      </c>
      <c r="K423" s="14">
        <v>325.79000000000002</v>
      </c>
      <c r="L423" s="14">
        <v>52</v>
      </c>
      <c r="M423" s="14">
        <v>113.25</v>
      </c>
      <c r="N423" t="s">
        <v>1470</v>
      </c>
      <c r="O423" t="s">
        <v>1471</v>
      </c>
    </row>
    <row r="424" spans="1:15" x14ac:dyDescent="0.35">
      <c r="A424" t="s">
        <v>1896</v>
      </c>
      <c r="B424" t="s">
        <v>1234</v>
      </c>
      <c r="C424">
        <v>5</v>
      </c>
      <c r="D424" t="s">
        <v>897</v>
      </c>
      <c r="E424" t="s">
        <v>898</v>
      </c>
      <c r="F424">
        <v>2</v>
      </c>
      <c r="G424" s="14">
        <v>44.99</v>
      </c>
      <c r="H424" s="3">
        <v>0.03</v>
      </c>
      <c r="I424" s="14">
        <v>87.28</v>
      </c>
      <c r="J424" s="14">
        <v>18.329999999999998</v>
      </c>
      <c r="K424" s="14">
        <v>105.61</v>
      </c>
      <c r="L424" s="14">
        <v>24</v>
      </c>
      <c r="M424" s="14">
        <v>39.28</v>
      </c>
      <c r="N424" t="s">
        <v>1475</v>
      </c>
      <c r="O424" t="s">
        <v>1471</v>
      </c>
    </row>
    <row r="425" spans="1:15" x14ac:dyDescent="0.35">
      <c r="A425" t="s">
        <v>1897</v>
      </c>
      <c r="B425" t="s">
        <v>1236</v>
      </c>
      <c r="C425">
        <v>1</v>
      </c>
      <c r="D425" t="s">
        <v>897</v>
      </c>
      <c r="E425" t="s">
        <v>898</v>
      </c>
      <c r="F425">
        <v>8</v>
      </c>
      <c r="G425" s="14">
        <v>44.93</v>
      </c>
      <c r="H425" s="3">
        <v>0</v>
      </c>
      <c r="I425" s="14">
        <v>359.44</v>
      </c>
      <c r="J425" s="14">
        <v>75.48</v>
      </c>
      <c r="K425" s="14">
        <v>434.92</v>
      </c>
      <c r="L425" s="14">
        <v>24</v>
      </c>
      <c r="M425" s="14">
        <v>167.44</v>
      </c>
      <c r="N425" t="s">
        <v>1475</v>
      </c>
      <c r="O425" t="s">
        <v>1471</v>
      </c>
    </row>
    <row r="426" spans="1:15" x14ac:dyDescent="0.35">
      <c r="A426" t="s">
        <v>1898</v>
      </c>
      <c r="B426" t="s">
        <v>1236</v>
      </c>
      <c r="C426">
        <v>2</v>
      </c>
      <c r="D426" t="s">
        <v>857</v>
      </c>
      <c r="E426" t="s">
        <v>858</v>
      </c>
      <c r="F426">
        <v>8</v>
      </c>
      <c r="G426" s="14">
        <v>81.08</v>
      </c>
      <c r="H426" s="3">
        <v>0.03</v>
      </c>
      <c r="I426" s="14">
        <v>629.17999999999995</v>
      </c>
      <c r="J426" s="14">
        <v>132.13</v>
      </c>
      <c r="K426" s="14">
        <v>761.31</v>
      </c>
      <c r="L426" s="14">
        <v>46</v>
      </c>
      <c r="M426" s="14">
        <v>261.18</v>
      </c>
      <c r="N426" t="s">
        <v>1475</v>
      </c>
      <c r="O426" t="s">
        <v>1471</v>
      </c>
    </row>
    <row r="427" spans="1:15" x14ac:dyDescent="0.35">
      <c r="A427" t="s">
        <v>1899</v>
      </c>
      <c r="B427" t="s">
        <v>1236</v>
      </c>
      <c r="C427">
        <v>3</v>
      </c>
      <c r="D427" t="s">
        <v>862</v>
      </c>
      <c r="E427" t="s">
        <v>863</v>
      </c>
      <c r="F427">
        <v>6</v>
      </c>
      <c r="G427" s="14">
        <v>82.86</v>
      </c>
      <c r="H427" s="3">
        <v>0.05</v>
      </c>
      <c r="I427" s="14">
        <v>472.3</v>
      </c>
      <c r="J427" s="14">
        <v>99.18</v>
      </c>
      <c r="K427" s="14">
        <v>571.48</v>
      </c>
      <c r="L427" s="14">
        <v>52</v>
      </c>
      <c r="M427" s="14">
        <v>160.30000000000001</v>
      </c>
      <c r="N427" t="s">
        <v>1486</v>
      </c>
      <c r="O427" t="s">
        <v>1471</v>
      </c>
    </row>
    <row r="428" spans="1:15" x14ac:dyDescent="0.35">
      <c r="A428" t="s">
        <v>1900</v>
      </c>
      <c r="B428" t="s">
        <v>1236</v>
      </c>
      <c r="C428">
        <v>4</v>
      </c>
      <c r="D428" t="s">
        <v>874</v>
      </c>
      <c r="E428" t="s">
        <v>875</v>
      </c>
      <c r="F428">
        <v>6</v>
      </c>
      <c r="G428" s="14">
        <v>318.64999999999998</v>
      </c>
      <c r="H428" s="3">
        <v>0.05</v>
      </c>
      <c r="I428" s="14">
        <v>1816.3</v>
      </c>
      <c r="J428" s="14">
        <v>381.42</v>
      </c>
      <c r="K428" s="14">
        <v>2197.7199999999998</v>
      </c>
      <c r="L428" s="14">
        <v>180</v>
      </c>
      <c r="M428" s="14">
        <v>736.3</v>
      </c>
      <c r="N428" t="s">
        <v>1486</v>
      </c>
      <c r="O428" t="s">
        <v>1471</v>
      </c>
    </row>
    <row r="429" spans="1:15" x14ac:dyDescent="0.35">
      <c r="A429" t="s">
        <v>1901</v>
      </c>
      <c r="B429" t="s">
        <v>1236</v>
      </c>
      <c r="C429">
        <v>5</v>
      </c>
      <c r="D429" t="s">
        <v>868</v>
      </c>
      <c r="E429" t="s">
        <v>869</v>
      </c>
      <c r="F429">
        <v>7</v>
      </c>
      <c r="G429" s="14">
        <v>177.19</v>
      </c>
      <c r="H429" s="3">
        <v>0</v>
      </c>
      <c r="I429" s="14">
        <v>1240.33</v>
      </c>
      <c r="J429" s="14">
        <v>260.47000000000003</v>
      </c>
      <c r="K429" s="14">
        <v>1500.8</v>
      </c>
      <c r="L429" s="14">
        <v>110</v>
      </c>
      <c r="M429" s="14">
        <v>470.33</v>
      </c>
      <c r="N429" t="s">
        <v>1470</v>
      </c>
      <c r="O429" t="s">
        <v>1471</v>
      </c>
    </row>
    <row r="430" spans="1:15" x14ac:dyDescent="0.35">
      <c r="A430" t="s">
        <v>1902</v>
      </c>
      <c r="B430" t="s">
        <v>1238</v>
      </c>
      <c r="C430">
        <v>1</v>
      </c>
      <c r="D430" t="s">
        <v>851</v>
      </c>
      <c r="E430" t="s">
        <v>852</v>
      </c>
      <c r="F430">
        <v>4</v>
      </c>
      <c r="G430" s="14">
        <v>237.39</v>
      </c>
      <c r="H430" s="3">
        <v>0.05</v>
      </c>
      <c r="I430" s="14">
        <v>902.08</v>
      </c>
      <c r="J430" s="14">
        <v>189.44</v>
      </c>
      <c r="K430" s="14">
        <v>1091.52</v>
      </c>
      <c r="L430" s="14">
        <v>145</v>
      </c>
      <c r="M430" s="14">
        <v>322.08</v>
      </c>
      <c r="N430" t="s">
        <v>1486</v>
      </c>
      <c r="O430" t="s">
        <v>1471</v>
      </c>
    </row>
    <row r="431" spans="1:15" x14ac:dyDescent="0.35">
      <c r="A431" t="s">
        <v>1903</v>
      </c>
      <c r="B431" t="s">
        <v>1238</v>
      </c>
      <c r="C431">
        <v>2</v>
      </c>
      <c r="D431" t="s">
        <v>822</v>
      </c>
      <c r="E431" t="s">
        <v>823</v>
      </c>
      <c r="F431">
        <v>5</v>
      </c>
      <c r="G431" s="14">
        <v>27.28</v>
      </c>
      <c r="H431" s="3">
        <v>0</v>
      </c>
      <c r="I431" s="14">
        <v>136.4</v>
      </c>
      <c r="J431" s="14">
        <v>28.64</v>
      </c>
      <c r="K431" s="14">
        <v>165.04</v>
      </c>
      <c r="L431" s="14">
        <v>18</v>
      </c>
      <c r="M431" s="14">
        <v>46.4</v>
      </c>
      <c r="N431" t="s">
        <v>1486</v>
      </c>
      <c r="O431" t="s">
        <v>1471</v>
      </c>
    </row>
    <row r="432" spans="1:15" x14ac:dyDescent="0.35">
      <c r="A432" t="s">
        <v>1904</v>
      </c>
      <c r="B432" t="s">
        <v>1240</v>
      </c>
      <c r="C432">
        <v>1</v>
      </c>
      <c r="D432" t="s">
        <v>885</v>
      </c>
      <c r="E432" t="s">
        <v>886</v>
      </c>
      <c r="F432">
        <v>7</v>
      </c>
      <c r="G432" s="14">
        <v>47.43</v>
      </c>
      <c r="H432" s="3">
        <v>0.1</v>
      </c>
      <c r="I432" s="14">
        <v>298.81</v>
      </c>
      <c r="J432" s="14">
        <v>62.75</v>
      </c>
      <c r="K432" s="14">
        <v>361.56</v>
      </c>
      <c r="L432" s="14">
        <v>28</v>
      </c>
      <c r="M432" s="14">
        <v>102.81</v>
      </c>
      <c r="N432" t="s">
        <v>1470</v>
      </c>
      <c r="O432" t="s">
        <v>1471</v>
      </c>
    </row>
    <row r="433" spans="1:15" x14ac:dyDescent="0.35">
      <c r="A433" t="s">
        <v>1905</v>
      </c>
      <c r="B433" t="s">
        <v>1240</v>
      </c>
      <c r="C433">
        <v>2</v>
      </c>
      <c r="D433" t="s">
        <v>868</v>
      </c>
      <c r="E433" t="s">
        <v>869</v>
      </c>
      <c r="F433">
        <v>7</v>
      </c>
      <c r="G433" s="14">
        <v>193.28</v>
      </c>
      <c r="H433" s="3">
        <v>0</v>
      </c>
      <c r="I433" s="14">
        <v>1352.96</v>
      </c>
      <c r="J433" s="14">
        <v>284.12</v>
      </c>
      <c r="K433" s="14">
        <v>1637.08</v>
      </c>
      <c r="L433" s="14">
        <v>110</v>
      </c>
      <c r="M433" s="14">
        <v>582.96</v>
      </c>
      <c r="N433" t="s">
        <v>1475</v>
      </c>
      <c r="O433" t="s">
        <v>1471</v>
      </c>
    </row>
    <row r="434" spans="1:15" x14ac:dyDescent="0.35">
      <c r="A434" t="s">
        <v>1906</v>
      </c>
      <c r="B434" t="s">
        <v>1240</v>
      </c>
      <c r="C434">
        <v>3</v>
      </c>
      <c r="D434" t="s">
        <v>897</v>
      </c>
      <c r="E434" t="s">
        <v>898</v>
      </c>
      <c r="F434">
        <v>2</v>
      </c>
      <c r="G434" s="14">
        <v>45.95</v>
      </c>
      <c r="H434" s="3">
        <v>0</v>
      </c>
      <c r="I434" s="14">
        <v>91.9</v>
      </c>
      <c r="J434" s="14">
        <v>19.3</v>
      </c>
      <c r="K434" s="14">
        <v>111.2</v>
      </c>
      <c r="L434" s="14">
        <v>24</v>
      </c>
      <c r="M434" s="14">
        <v>43.9</v>
      </c>
      <c r="N434" t="s">
        <v>1470</v>
      </c>
      <c r="O434" t="s">
        <v>1471</v>
      </c>
    </row>
    <row r="435" spans="1:15" x14ac:dyDescent="0.35">
      <c r="A435" t="s">
        <v>1907</v>
      </c>
      <c r="B435" t="s">
        <v>1240</v>
      </c>
      <c r="C435">
        <v>4</v>
      </c>
      <c r="D435" t="s">
        <v>839</v>
      </c>
      <c r="E435" t="s">
        <v>840</v>
      </c>
      <c r="F435">
        <v>5</v>
      </c>
      <c r="G435" s="14">
        <v>58.14</v>
      </c>
      <c r="H435" s="3">
        <v>0.03</v>
      </c>
      <c r="I435" s="14">
        <v>281.98</v>
      </c>
      <c r="J435" s="14">
        <v>59.22</v>
      </c>
      <c r="K435" s="14">
        <v>341.2</v>
      </c>
      <c r="L435" s="14">
        <v>35</v>
      </c>
      <c r="M435" s="14">
        <v>106.98</v>
      </c>
      <c r="N435" t="s">
        <v>1486</v>
      </c>
      <c r="O435" t="s">
        <v>1471</v>
      </c>
    </row>
    <row r="436" spans="1:15" x14ac:dyDescent="0.35">
      <c r="A436" t="s">
        <v>1908</v>
      </c>
      <c r="B436" t="s">
        <v>1242</v>
      </c>
      <c r="C436">
        <v>1</v>
      </c>
      <c r="D436" t="s">
        <v>846</v>
      </c>
      <c r="E436" t="s">
        <v>847</v>
      </c>
      <c r="F436">
        <v>5</v>
      </c>
      <c r="G436" s="14">
        <v>37.74</v>
      </c>
      <c r="H436" s="3">
        <v>0</v>
      </c>
      <c r="I436" s="14">
        <v>188.7</v>
      </c>
      <c r="J436" s="14">
        <v>39.630000000000003</v>
      </c>
      <c r="K436" s="14">
        <v>228.33</v>
      </c>
      <c r="L436" s="14">
        <v>21</v>
      </c>
      <c r="M436" s="14">
        <v>83.7</v>
      </c>
      <c r="N436" t="s">
        <v>1475</v>
      </c>
      <c r="O436" t="s">
        <v>1471</v>
      </c>
    </row>
    <row r="437" spans="1:15" x14ac:dyDescent="0.35">
      <c r="A437" t="s">
        <v>1909</v>
      </c>
      <c r="B437" t="s">
        <v>1242</v>
      </c>
      <c r="C437">
        <v>2</v>
      </c>
      <c r="D437" t="s">
        <v>851</v>
      </c>
      <c r="E437" t="s">
        <v>852</v>
      </c>
      <c r="F437">
        <v>2</v>
      </c>
      <c r="G437" s="14">
        <v>240.26</v>
      </c>
      <c r="H437" s="3">
        <v>0.05</v>
      </c>
      <c r="I437" s="14">
        <v>456.49</v>
      </c>
      <c r="J437" s="14">
        <v>95.86</v>
      </c>
      <c r="K437" s="14">
        <v>552.35</v>
      </c>
      <c r="L437" s="14">
        <v>145</v>
      </c>
      <c r="M437" s="14">
        <v>166.49</v>
      </c>
      <c r="N437" t="s">
        <v>1486</v>
      </c>
      <c r="O437" t="s">
        <v>1471</v>
      </c>
    </row>
    <row r="438" spans="1:15" x14ac:dyDescent="0.35">
      <c r="A438" t="s">
        <v>1910</v>
      </c>
      <c r="B438" t="s">
        <v>1242</v>
      </c>
      <c r="C438">
        <v>3</v>
      </c>
      <c r="D438" t="s">
        <v>857</v>
      </c>
      <c r="E438" t="s">
        <v>858</v>
      </c>
      <c r="F438">
        <v>2</v>
      </c>
      <c r="G438" s="14">
        <v>80.73</v>
      </c>
      <c r="H438" s="3">
        <v>0.05</v>
      </c>
      <c r="I438" s="14">
        <v>153.38999999999999</v>
      </c>
      <c r="J438" s="14">
        <v>32.21</v>
      </c>
      <c r="K438" s="14">
        <v>185.6</v>
      </c>
      <c r="L438" s="14">
        <v>46</v>
      </c>
      <c r="M438" s="14">
        <v>61.39</v>
      </c>
      <c r="N438" t="s">
        <v>1470</v>
      </c>
      <c r="O438" t="s">
        <v>1471</v>
      </c>
    </row>
    <row r="439" spans="1:15" x14ac:dyDescent="0.35">
      <c r="A439" t="s">
        <v>1911</v>
      </c>
      <c r="B439" t="s">
        <v>1242</v>
      </c>
      <c r="C439">
        <v>4</v>
      </c>
      <c r="D439" t="s">
        <v>874</v>
      </c>
      <c r="E439" t="s">
        <v>875</v>
      </c>
      <c r="F439">
        <v>2</v>
      </c>
      <c r="G439" s="14">
        <v>310.14999999999998</v>
      </c>
      <c r="H439" s="3">
        <v>0</v>
      </c>
      <c r="I439" s="14">
        <v>620.29999999999995</v>
      </c>
      <c r="J439" s="14">
        <v>130.26</v>
      </c>
      <c r="K439" s="14">
        <v>750.56</v>
      </c>
      <c r="L439" s="14">
        <v>180</v>
      </c>
      <c r="M439" s="14">
        <v>260.3</v>
      </c>
      <c r="N439" t="s">
        <v>1475</v>
      </c>
      <c r="O439" t="s">
        <v>1471</v>
      </c>
    </row>
    <row r="440" spans="1:15" x14ac:dyDescent="0.35">
      <c r="A440" t="s">
        <v>1912</v>
      </c>
      <c r="B440" t="s">
        <v>1242</v>
      </c>
      <c r="C440">
        <v>5</v>
      </c>
      <c r="D440" t="s">
        <v>885</v>
      </c>
      <c r="E440" t="s">
        <v>886</v>
      </c>
      <c r="F440">
        <v>6</v>
      </c>
      <c r="G440" s="14">
        <v>46.84</v>
      </c>
      <c r="H440" s="3">
        <v>0.03</v>
      </c>
      <c r="I440" s="14">
        <v>272.61</v>
      </c>
      <c r="J440" s="14">
        <v>57.25</v>
      </c>
      <c r="K440" s="14">
        <v>329.86</v>
      </c>
      <c r="L440" s="14">
        <v>28</v>
      </c>
      <c r="M440" s="14">
        <v>104.61</v>
      </c>
      <c r="N440" t="s">
        <v>1470</v>
      </c>
      <c r="O440" t="s">
        <v>1471</v>
      </c>
    </row>
    <row r="441" spans="1:15" x14ac:dyDescent="0.35">
      <c r="A441" t="s">
        <v>1913</v>
      </c>
      <c r="B441" t="s">
        <v>1244</v>
      </c>
      <c r="C441">
        <v>1</v>
      </c>
      <c r="D441" t="s">
        <v>839</v>
      </c>
      <c r="E441" t="s">
        <v>840</v>
      </c>
      <c r="F441">
        <v>1</v>
      </c>
      <c r="G441" s="14">
        <v>60.95</v>
      </c>
      <c r="H441" s="3">
        <v>0.05</v>
      </c>
      <c r="I441" s="14">
        <v>57.9</v>
      </c>
      <c r="J441" s="14">
        <v>12.16</v>
      </c>
      <c r="K441" s="14">
        <v>70.06</v>
      </c>
      <c r="L441" s="14">
        <v>35</v>
      </c>
      <c r="M441" s="14">
        <v>22.9</v>
      </c>
      <c r="N441" t="s">
        <v>1486</v>
      </c>
      <c r="O441" t="s">
        <v>1471</v>
      </c>
    </row>
    <row r="442" spans="1:15" x14ac:dyDescent="0.35">
      <c r="A442" t="s">
        <v>1914</v>
      </c>
      <c r="B442" t="s">
        <v>1244</v>
      </c>
      <c r="C442">
        <v>2</v>
      </c>
      <c r="D442" t="s">
        <v>846</v>
      </c>
      <c r="E442" t="s">
        <v>847</v>
      </c>
      <c r="F442">
        <v>8</v>
      </c>
      <c r="G442" s="14">
        <v>37.76</v>
      </c>
      <c r="H442" s="3">
        <v>0.1</v>
      </c>
      <c r="I442" s="14">
        <v>271.87</v>
      </c>
      <c r="J442" s="14">
        <v>57.09</v>
      </c>
      <c r="K442" s="14">
        <v>328.96</v>
      </c>
      <c r="L442" s="14">
        <v>21</v>
      </c>
      <c r="M442" s="14">
        <v>103.87</v>
      </c>
      <c r="N442" t="s">
        <v>1475</v>
      </c>
      <c r="O442" t="s">
        <v>1471</v>
      </c>
    </row>
    <row r="443" spans="1:15" x14ac:dyDescent="0.35">
      <c r="A443" t="s">
        <v>1915</v>
      </c>
      <c r="B443" t="s">
        <v>1244</v>
      </c>
      <c r="C443">
        <v>3</v>
      </c>
      <c r="D443" t="s">
        <v>885</v>
      </c>
      <c r="E443" t="s">
        <v>886</v>
      </c>
      <c r="F443">
        <v>1</v>
      </c>
      <c r="G443" s="14">
        <v>49.69</v>
      </c>
      <c r="H443" s="3">
        <v>0</v>
      </c>
      <c r="I443" s="14">
        <v>49.69</v>
      </c>
      <c r="J443" s="14">
        <v>10.43</v>
      </c>
      <c r="K443" s="14">
        <v>60.12</v>
      </c>
      <c r="L443" s="14">
        <v>28</v>
      </c>
      <c r="M443" s="14">
        <v>21.69</v>
      </c>
      <c r="N443" t="s">
        <v>1470</v>
      </c>
      <c r="O443" t="s">
        <v>1471</v>
      </c>
    </row>
    <row r="444" spans="1:15" x14ac:dyDescent="0.35">
      <c r="A444" t="s">
        <v>1916</v>
      </c>
      <c r="B444" t="s">
        <v>1244</v>
      </c>
      <c r="C444">
        <v>4</v>
      </c>
      <c r="D444" t="s">
        <v>833</v>
      </c>
      <c r="E444" t="s">
        <v>834</v>
      </c>
      <c r="F444">
        <v>5</v>
      </c>
      <c r="G444" s="14">
        <v>159.72</v>
      </c>
      <c r="H444" s="3">
        <v>0.03</v>
      </c>
      <c r="I444" s="14">
        <v>774.64</v>
      </c>
      <c r="J444" s="14">
        <v>162.66999999999999</v>
      </c>
      <c r="K444" s="14">
        <v>937.31</v>
      </c>
      <c r="L444" s="14">
        <v>92</v>
      </c>
      <c r="M444" s="14">
        <v>314.64</v>
      </c>
      <c r="N444" t="s">
        <v>1470</v>
      </c>
      <c r="O444" t="s">
        <v>1471</v>
      </c>
    </row>
    <row r="445" spans="1:15" x14ac:dyDescent="0.35">
      <c r="A445" t="s">
        <v>1917</v>
      </c>
      <c r="B445" t="s">
        <v>1244</v>
      </c>
      <c r="C445">
        <v>5</v>
      </c>
      <c r="D445" t="s">
        <v>822</v>
      </c>
      <c r="E445" t="s">
        <v>823</v>
      </c>
      <c r="F445">
        <v>4</v>
      </c>
      <c r="G445" s="14">
        <v>31.1</v>
      </c>
      <c r="H445" s="3">
        <v>0</v>
      </c>
      <c r="I445" s="14">
        <v>124.4</v>
      </c>
      <c r="J445" s="14">
        <v>26.12</v>
      </c>
      <c r="K445" s="14">
        <v>150.52000000000001</v>
      </c>
      <c r="L445" s="14">
        <v>18</v>
      </c>
      <c r="M445" s="14">
        <v>52.4</v>
      </c>
      <c r="N445" t="s">
        <v>1470</v>
      </c>
      <c r="O445" t="s">
        <v>1471</v>
      </c>
    </row>
    <row r="446" spans="1:15" x14ac:dyDescent="0.35">
      <c r="A446" t="s">
        <v>1918</v>
      </c>
      <c r="B446" t="s">
        <v>1246</v>
      </c>
      <c r="C446">
        <v>1</v>
      </c>
      <c r="D446" t="s">
        <v>851</v>
      </c>
      <c r="E446" t="s">
        <v>852</v>
      </c>
      <c r="F446">
        <v>7</v>
      </c>
      <c r="G446" s="14">
        <v>220.51</v>
      </c>
      <c r="H446" s="3">
        <v>0</v>
      </c>
      <c r="I446" s="14">
        <v>1543.57</v>
      </c>
      <c r="J446" s="14">
        <v>324.14999999999998</v>
      </c>
      <c r="K446" s="14">
        <v>1867.72</v>
      </c>
      <c r="L446" s="14">
        <v>145</v>
      </c>
      <c r="M446" s="14">
        <v>528.57000000000005</v>
      </c>
      <c r="N446" t="s">
        <v>1486</v>
      </c>
      <c r="O446" t="s">
        <v>1471</v>
      </c>
    </row>
    <row r="447" spans="1:15" x14ac:dyDescent="0.35">
      <c r="A447" t="s">
        <v>1919</v>
      </c>
      <c r="B447" t="s">
        <v>1246</v>
      </c>
      <c r="C447">
        <v>2</v>
      </c>
      <c r="D447" t="s">
        <v>862</v>
      </c>
      <c r="E447" t="s">
        <v>863</v>
      </c>
      <c r="F447">
        <v>8</v>
      </c>
      <c r="G447" s="14">
        <v>89.66</v>
      </c>
      <c r="H447" s="3">
        <v>0.03</v>
      </c>
      <c r="I447" s="14">
        <v>695.76</v>
      </c>
      <c r="J447" s="14">
        <v>146.11000000000001</v>
      </c>
      <c r="K447" s="14">
        <v>841.87</v>
      </c>
      <c r="L447" s="14">
        <v>52</v>
      </c>
      <c r="M447" s="14">
        <v>279.76</v>
      </c>
      <c r="N447" t="s">
        <v>1470</v>
      </c>
      <c r="O447" t="s">
        <v>1471</v>
      </c>
    </row>
    <row r="448" spans="1:15" x14ac:dyDescent="0.35">
      <c r="A448" t="s">
        <v>1920</v>
      </c>
      <c r="B448" t="s">
        <v>1246</v>
      </c>
      <c r="C448">
        <v>3</v>
      </c>
      <c r="D448" t="s">
        <v>816</v>
      </c>
      <c r="E448" t="s">
        <v>817</v>
      </c>
      <c r="F448">
        <v>4</v>
      </c>
      <c r="G448" s="14">
        <v>150.84</v>
      </c>
      <c r="H448" s="3">
        <v>0</v>
      </c>
      <c r="I448" s="14">
        <v>603.36</v>
      </c>
      <c r="J448" s="14">
        <v>126.71</v>
      </c>
      <c r="K448" s="14">
        <v>730.07</v>
      </c>
      <c r="L448" s="14">
        <v>105</v>
      </c>
      <c r="M448" s="14">
        <v>183.36</v>
      </c>
      <c r="N448" t="s">
        <v>1486</v>
      </c>
      <c r="O448" t="s">
        <v>1471</v>
      </c>
    </row>
    <row r="449" spans="1:15" x14ac:dyDescent="0.35">
      <c r="A449" t="s">
        <v>1921</v>
      </c>
      <c r="B449" t="s">
        <v>1246</v>
      </c>
      <c r="C449">
        <v>4</v>
      </c>
      <c r="D449" t="s">
        <v>857</v>
      </c>
      <c r="E449" t="s">
        <v>858</v>
      </c>
      <c r="F449">
        <v>3</v>
      </c>
      <c r="G449" s="14">
        <v>81.84</v>
      </c>
      <c r="H449" s="3">
        <v>0</v>
      </c>
      <c r="I449" s="14">
        <v>245.52</v>
      </c>
      <c r="J449" s="14">
        <v>51.56</v>
      </c>
      <c r="K449" s="14">
        <v>297.08</v>
      </c>
      <c r="L449" s="14">
        <v>46</v>
      </c>
      <c r="M449" s="14">
        <v>107.52</v>
      </c>
      <c r="N449" t="s">
        <v>1475</v>
      </c>
      <c r="O449" t="s">
        <v>1471</v>
      </c>
    </row>
    <row r="450" spans="1:15" x14ac:dyDescent="0.35">
      <c r="A450" t="s">
        <v>1922</v>
      </c>
      <c r="B450" t="s">
        <v>1246</v>
      </c>
      <c r="C450">
        <v>5</v>
      </c>
      <c r="D450" t="s">
        <v>808</v>
      </c>
      <c r="E450" t="s">
        <v>809</v>
      </c>
      <c r="F450">
        <v>1</v>
      </c>
      <c r="G450" s="14">
        <v>751.23</v>
      </c>
      <c r="H450" s="3">
        <v>0</v>
      </c>
      <c r="I450" s="14">
        <v>751.23</v>
      </c>
      <c r="J450" s="14">
        <v>157.76</v>
      </c>
      <c r="K450" s="14">
        <v>908.99</v>
      </c>
      <c r="L450" s="14">
        <v>510</v>
      </c>
      <c r="M450" s="14">
        <v>241.23</v>
      </c>
      <c r="N450" t="s">
        <v>1470</v>
      </c>
      <c r="O450" t="s">
        <v>1471</v>
      </c>
    </row>
    <row r="451" spans="1:15" x14ac:dyDescent="0.35">
      <c r="A451" t="s">
        <v>1923</v>
      </c>
      <c r="B451" t="s">
        <v>1248</v>
      </c>
      <c r="C451">
        <v>1</v>
      </c>
      <c r="D451" t="s">
        <v>874</v>
      </c>
      <c r="E451" t="s">
        <v>875</v>
      </c>
      <c r="F451">
        <v>2</v>
      </c>
      <c r="G451" s="14">
        <v>296.44</v>
      </c>
      <c r="H451" s="3">
        <v>0.1</v>
      </c>
      <c r="I451" s="14">
        <v>533.59</v>
      </c>
      <c r="J451" s="14">
        <v>112.05</v>
      </c>
      <c r="K451" s="14">
        <v>645.64</v>
      </c>
      <c r="L451" s="14">
        <v>180</v>
      </c>
      <c r="M451" s="14">
        <v>173.59</v>
      </c>
      <c r="N451" t="s">
        <v>1486</v>
      </c>
      <c r="O451" t="s">
        <v>1471</v>
      </c>
    </row>
    <row r="452" spans="1:15" x14ac:dyDescent="0.35">
      <c r="A452" t="s">
        <v>1924</v>
      </c>
      <c r="B452" t="s">
        <v>1248</v>
      </c>
      <c r="C452">
        <v>2</v>
      </c>
      <c r="D452" t="s">
        <v>912</v>
      </c>
      <c r="E452" t="s">
        <v>913</v>
      </c>
      <c r="F452">
        <v>2</v>
      </c>
      <c r="G452" s="14">
        <v>353.87</v>
      </c>
      <c r="H452" s="3">
        <v>0.05</v>
      </c>
      <c r="I452" s="14">
        <v>672.35</v>
      </c>
      <c r="J452" s="14">
        <v>141.19</v>
      </c>
      <c r="K452" s="14">
        <v>813.54</v>
      </c>
      <c r="L452" s="14">
        <v>225</v>
      </c>
      <c r="M452" s="14">
        <v>222.35</v>
      </c>
      <c r="N452" t="s">
        <v>1475</v>
      </c>
      <c r="O452" t="s">
        <v>1471</v>
      </c>
    </row>
    <row r="453" spans="1:15" x14ac:dyDescent="0.35">
      <c r="A453" t="s">
        <v>1925</v>
      </c>
      <c r="B453" t="s">
        <v>1248</v>
      </c>
      <c r="C453">
        <v>3</v>
      </c>
      <c r="D453" t="s">
        <v>822</v>
      </c>
      <c r="E453" t="s">
        <v>823</v>
      </c>
      <c r="F453">
        <v>4</v>
      </c>
      <c r="G453" s="14">
        <v>29.81</v>
      </c>
      <c r="H453" s="3">
        <v>0</v>
      </c>
      <c r="I453" s="14">
        <v>119.24</v>
      </c>
      <c r="J453" s="14">
        <v>25.04</v>
      </c>
      <c r="K453" s="14">
        <v>144.28</v>
      </c>
      <c r="L453" s="14">
        <v>18</v>
      </c>
      <c r="M453" s="14">
        <v>47.24</v>
      </c>
      <c r="N453" t="s">
        <v>1470</v>
      </c>
      <c r="O453" t="s">
        <v>1471</v>
      </c>
    </row>
    <row r="454" spans="1:15" x14ac:dyDescent="0.35">
      <c r="A454" t="s">
        <v>1926</v>
      </c>
      <c r="B454" t="s">
        <v>1248</v>
      </c>
      <c r="C454">
        <v>4</v>
      </c>
      <c r="D454" t="s">
        <v>878</v>
      </c>
      <c r="E454" t="s">
        <v>879</v>
      </c>
      <c r="F454">
        <v>4</v>
      </c>
      <c r="G454" s="14">
        <v>379.85</v>
      </c>
      <c r="H454" s="3">
        <v>0</v>
      </c>
      <c r="I454" s="14">
        <v>1519.4</v>
      </c>
      <c r="J454" s="14">
        <v>319.07</v>
      </c>
      <c r="K454" s="14">
        <v>1838.47</v>
      </c>
      <c r="L454" s="14">
        <v>210</v>
      </c>
      <c r="M454" s="14">
        <v>679.4</v>
      </c>
      <c r="N454" t="s">
        <v>1486</v>
      </c>
      <c r="O454" t="s">
        <v>1471</v>
      </c>
    </row>
    <row r="455" spans="1:15" x14ac:dyDescent="0.35">
      <c r="A455" t="s">
        <v>1927</v>
      </c>
      <c r="B455" t="s">
        <v>1250</v>
      </c>
      <c r="C455">
        <v>1</v>
      </c>
      <c r="D455" t="s">
        <v>890</v>
      </c>
      <c r="E455" t="s">
        <v>891</v>
      </c>
      <c r="F455">
        <v>7</v>
      </c>
      <c r="G455" s="14">
        <v>18.350000000000001</v>
      </c>
      <c r="H455" s="3">
        <v>0.05</v>
      </c>
      <c r="I455" s="14">
        <v>122.03</v>
      </c>
      <c r="J455" s="14">
        <v>25.63</v>
      </c>
      <c r="K455" s="14">
        <v>147.66</v>
      </c>
      <c r="L455" s="14">
        <v>8</v>
      </c>
      <c r="M455" s="14">
        <v>66.03</v>
      </c>
      <c r="N455" t="s">
        <v>1486</v>
      </c>
      <c r="O455" t="s">
        <v>1471</v>
      </c>
    </row>
    <row r="456" spans="1:15" x14ac:dyDescent="0.35">
      <c r="A456" t="s">
        <v>1928</v>
      </c>
      <c r="B456" t="s">
        <v>1250</v>
      </c>
      <c r="C456">
        <v>2</v>
      </c>
      <c r="D456" t="s">
        <v>874</v>
      </c>
      <c r="E456" t="s">
        <v>875</v>
      </c>
      <c r="F456">
        <v>2</v>
      </c>
      <c r="G456" s="14">
        <v>292.11</v>
      </c>
      <c r="H456" s="3">
        <v>0.03</v>
      </c>
      <c r="I456" s="14">
        <v>566.69000000000005</v>
      </c>
      <c r="J456" s="14">
        <v>119</v>
      </c>
      <c r="K456" s="14">
        <v>685.69</v>
      </c>
      <c r="L456" s="14">
        <v>180</v>
      </c>
      <c r="M456" s="14">
        <v>206.69</v>
      </c>
      <c r="N456" t="s">
        <v>1470</v>
      </c>
      <c r="O456" t="s">
        <v>1471</v>
      </c>
    </row>
    <row r="457" spans="1:15" x14ac:dyDescent="0.35">
      <c r="A457" t="s">
        <v>1929</v>
      </c>
      <c r="B457" t="s">
        <v>1250</v>
      </c>
      <c r="C457">
        <v>3</v>
      </c>
      <c r="D457" t="s">
        <v>857</v>
      </c>
      <c r="E457" t="s">
        <v>858</v>
      </c>
      <c r="F457">
        <v>3</v>
      </c>
      <c r="G457" s="14">
        <v>77.84</v>
      </c>
      <c r="H457" s="3">
        <v>0.1</v>
      </c>
      <c r="I457" s="14">
        <v>210.17</v>
      </c>
      <c r="J457" s="14">
        <v>44.14</v>
      </c>
      <c r="K457" s="14">
        <v>254.31</v>
      </c>
      <c r="L457" s="14">
        <v>46</v>
      </c>
      <c r="M457" s="14">
        <v>72.17</v>
      </c>
      <c r="N457" t="s">
        <v>1470</v>
      </c>
      <c r="O457" t="s">
        <v>1471</v>
      </c>
    </row>
    <row r="458" spans="1:15" x14ac:dyDescent="0.35">
      <c r="A458" t="s">
        <v>1930</v>
      </c>
      <c r="B458" t="s">
        <v>1252</v>
      </c>
      <c r="C458">
        <v>1</v>
      </c>
      <c r="D458" t="s">
        <v>816</v>
      </c>
      <c r="E458" t="s">
        <v>817</v>
      </c>
      <c r="F458">
        <v>1</v>
      </c>
      <c r="G458" s="14">
        <v>166.05</v>
      </c>
      <c r="H458" s="3">
        <v>0.1</v>
      </c>
      <c r="I458" s="14">
        <v>149.44999999999999</v>
      </c>
      <c r="J458" s="14">
        <v>31.38</v>
      </c>
      <c r="K458" s="14">
        <v>180.83</v>
      </c>
      <c r="L458" s="14">
        <v>105</v>
      </c>
      <c r="M458" s="14">
        <v>44.45</v>
      </c>
      <c r="N458" t="s">
        <v>1486</v>
      </c>
      <c r="O458" t="s">
        <v>1471</v>
      </c>
    </row>
    <row r="459" spans="1:15" x14ac:dyDescent="0.35">
      <c r="A459" t="s">
        <v>1931</v>
      </c>
      <c r="B459" t="s">
        <v>1252</v>
      </c>
      <c r="C459">
        <v>2</v>
      </c>
      <c r="D459" t="s">
        <v>878</v>
      </c>
      <c r="E459" t="s">
        <v>879</v>
      </c>
      <c r="F459">
        <v>5</v>
      </c>
      <c r="G459" s="14">
        <v>361.22</v>
      </c>
      <c r="H459" s="3">
        <v>0.1</v>
      </c>
      <c r="I459" s="14">
        <v>1625.49</v>
      </c>
      <c r="J459" s="14">
        <v>341.35</v>
      </c>
      <c r="K459" s="14">
        <v>1966.84</v>
      </c>
      <c r="L459" s="14">
        <v>210</v>
      </c>
      <c r="M459" s="14">
        <v>575.49</v>
      </c>
      <c r="N459" t="s">
        <v>1470</v>
      </c>
      <c r="O459" t="s">
        <v>1471</v>
      </c>
    </row>
    <row r="460" spans="1:15" x14ac:dyDescent="0.35">
      <c r="A460" t="s">
        <v>1932</v>
      </c>
      <c r="B460" t="s">
        <v>1252</v>
      </c>
      <c r="C460">
        <v>3</v>
      </c>
      <c r="D460" t="s">
        <v>828</v>
      </c>
      <c r="E460" t="s">
        <v>829</v>
      </c>
      <c r="F460">
        <v>4</v>
      </c>
      <c r="G460" s="14">
        <v>19.34</v>
      </c>
      <c r="H460" s="3">
        <v>0.03</v>
      </c>
      <c r="I460" s="14">
        <v>75.040000000000006</v>
      </c>
      <c r="J460" s="14">
        <v>15.76</v>
      </c>
      <c r="K460" s="14">
        <v>90.8</v>
      </c>
      <c r="L460" s="14">
        <v>9</v>
      </c>
      <c r="M460" s="14">
        <v>39.04</v>
      </c>
      <c r="N460" t="s">
        <v>1486</v>
      </c>
      <c r="O460" t="s">
        <v>1471</v>
      </c>
    </row>
    <row r="461" spans="1:15" x14ac:dyDescent="0.35">
      <c r="A461" t="s">
        <v>1933</v>
      </c>
      <c r="B461" t="s">
        <v>1252</v>
      </c>
      <c r="C461">
        <v>4</v>
      </c>
      <c r="D461" t="s">
        <v>857</v>
      </c>
      <c r="E461" t="s">
        <v>858</v>
      </c>
      <c r="F461">
        <v>5</v>
      </c>
      <c r="G461" s="14">
        <v>73.959999999999994</v>
      </c>
      <c r="H461" s="3">
        <v>0</v>
      </c>
      <c r="I461" s="14">
        <v>369.8</v>
      </c>
      <c r="J461" s="14">
        <v>77.66</v>
      </c>
      <c r="K461" s="14">
        <v>447.46</v>
      </c>
      <c r="L461" s="14">
        <v>46</v>
      </c>
      <c r="M461" s="14">
        <v>139.80000000000001</v>
      </c>
      <c r="N461" t="s">
        <v>1470</v>
      </c>
      <c r="O461" t="s">
        <v>1471</v>
      </c>
    </row>
    <row r="462" spans="1:15" x14ac:dyDescent="0.35">
      <c r="A462" t="s">
        <v>1934</v>
      </c>
      <c r="B462" t="s">
        <v>1252</v>
      </c>
      <c r="C462">
        <v>5</v>
      </c>
      <c r="D462" t="s">
        <v>839</v>
      </c>
      <c r="E462" t="s">
        <v>840</v>
      </c>
      <c r="F462">
        <v>8</v>
      </c>
      <c r="G462" s="14">
        <v>60.98</v>
      </c>
      <c r="H462" s="3">
        <v>0.1</v>
      </c>
      <c r="I462" s="14">
        <v>439.06</v>
      </c>
      <c r="J462" s="14">
        <v>92.2</v>
      </c>
      <c r="K462" s="14">
        <v>531.26</v>
      </c>
      <c r="L462" s="14">
        <v>35</v>
      </c>
      <c r="M462" s="14">
        <v>159.06</v>
      </c>
      <c r="N462" t="s">
        <v>1470</v>
      </c>
      <c r="O462" t="s">
        <v>1471</v>
      </c>
    </row>
    <row r="463" spans="1:15" x14ac:dyDescent="0.35">
      <c r="A463" t="s">
        <v>1935</v>
      </c>
      <c r="B463" t="s">
        <v>1254</v>
      </c>
      <c r="C463">
        <v>1</v>
      </c>
      <c r="D463" t="s">
        <v>897</v>
      </c>
      <c r="E463" t="s">
        <v>898</v>
      </c>
      <c r="F463">
        <v>8</v>
      </c>
      <c r="G463" s="14">
        <v>46.32</v>
      </c>
      <c r="H463" s="3">
        <v>0</v>
      </c>
      <c r="I463" s="14">
        <v>370.56</v>
      </c>
      <c r="J463" s="14">
        <v>77.819999999999993</v>
      </c>
      <c r="K463" s="14">
        <v>448.38</v>
      </c>
      <c r="L463" s="14">
        <v>24</v>
      </c>
      <c r="M463" s="14">
        <v>178.56</v>
      </c>
      <c r="N463" t="s">
        <v>1475</v>
      </c>
      <c r="O463" t="s">
        <v>1471</v>
      </c>
    </row>
    <row r="464" spans="1:15" x14ac:dyDescent="0.35">
      <c r="A464" t="s">
        <v>1936</v>
      </c>
      <c r="B464" t="s">
        <v>1256</v>
      </c>
      <c r="C464">
        <v>1</v>
      </c>
      <c r="D464" t="s">
        <v>857</v>
      </c>
      <c r="E464" t="s">
        <v>858</v>
      </c>
      <c r="F464">
        <v>2</v>
      </c>
      <c r="G464" s="14">
        <v>77.680000000000007</v>
      </c>
      <c r="H464" s="3">
        <v>0.05</v>
      </c>
      <c r="I464" s="14">
        <v>147.59</v>
      </c>
      <c r="J464" s="14">
        <v>30.99</v>
      </c>
      <c r="K464" s="14">
        <v>178.58</v>
      </c>
      <c r="L464" s="14">
        <v>46</v>
      </c>
      <c r="M464" s="14">
        <v>55.59</v>
      </c>
      <c r="N464" t="s">
        <v>1475</v>
      </c>
      <c r="O464" t="s">
        <v>1471</v>
      </c>
    </row>
    <row r="465" spans="1:15" x14ac:dyDescent="0.35">
      <c r="A465" t="s">
        <v>1937</v>
      </c>
      <c r="B465" t="s">
        <v>1256</v>
      </c>
      <c r="C465">
        <v>2</v>
      </c>
      <c r="D465" t="s">
        <v>868</v>
      </c>
      <c r="E465" t="s">
        <v>869</v>
      </c>
      <c r="F465">
        <v>8</v>
      </c>
      <c r="G465" s="14">
        <v>197.53</v>
      </c>
      <c r="H465" s="3">
        <v>0</v>
      </c>
      <c r="I465" s="14">
        <v>1580.24</v>
      </c>
      <c r="J465" s="14">
        <v>331.85</v>
      </c>
      <c r="K465" s="14">
        <v>1912.09</v>
      </c>
      <c r="L465" s="14">
        <v>110</v>
      </c>
      <c r="M465" s="14">
        <v>700.24</v>
      </c>
      <c r="N465" t="s">
        <v>1475</v>
      </c>
      <c r="O465" t="s">
        <v>1471</v>
      </c>
    </row>
    <row r="466" spans="1:15" x14ac:dyDescent="0.35">
      <c r="A466" t="s">
        <v>1938</v>
      </c>
      <c r="B466" t="s">
        <v>1258</v>
      </c>
      <c r="C466">
        <v>1</v>
      </c>
      <c r="D466" t="s">
        <v>808</v>
      </c>
      <c r="E466" t="s">
        <v>809</v>
      </c>
      <c r="F466">
        <v>7</v>
      </c>
      <c r="G466" s="14">
        <v>668.25</v>
      </c>
      <c r="H466" s="3">
        <v>0</v>
      </c>
      <c r="I466" s="14">
        <v>4677.75</v>
      </c>
      <c r="J466" s="14">
        <v>982.33</v>
      </c>
      <c r="K466" s="14">
        <v>5660.08</v>
      </c>
      <c r="L466" s="14">
        <v>510</v>
      </c>
      <c r="M466" s="14">
        <v>1107.75</v>
      </c>
      <c r="N466" t="s">
        <v>1470</v>
      </c>
      <c r="O466" t="s">
        <v>1471</v>
      </c>
    </row>
    <row r="467" spans="1:15" x14ac:dyDescent="0.35">
      <c r="A467" t="s">
        <v>1939</v>
      </c>
      <c r="B467" t="s">
        <v>1258</v>
      </c>
      <c r="C467">
        <v>2</v>
      </c>
      <c r="D467" t="s">
        <v>828</v>
      </c>
      <c r="E467" t="s">
        <v>829</v>
      </c>
      <c r="F467">
        <v>3</v>
      </c>
      <c r="G467" s="14">
        <v>17.37</v>
      </c>
      <c r="H467" s="3">
        <v>0.1</v>
      </c>
      <c r="I467" s="14">
        <v>46.9</v>
      </c>
      <c r="J467" s="14">
        <v>9.85</v>
      </c>
      <c r="K467" s="14">
        <v>56.75</v>
      </c>
      <c r="L467" s="14">
        <v>9</v>
      </c>
      <c r="M467" s="14">
        <v>19.899999999999999</v>
      </c>
      <c r="N467" t="s">
        <v>1475</v>
      </c>
      <c r="O467" t="s">
        <v>1471</v>
      </c>
    </row>
    <row r="468" spans="1:15" x14ac:dyDescent="0.35">
      <c r="A468" t="s">
        <v>1940</v>
      </c>
      <c r="B468" t="s">
        <v>1260</v>
      </c>
      <c r="C468">
        <v>1</v>
      </c>
      <c r="D468" t="s">
        <v>868</v>
      </c>
      <c r="E468" t="s">
        <v>869</v>
      </c>
      <c r="F468">
        <v>8</v>
      </c>
      <c r="G468" s="14">
        <v>190.15</v>
      </c>
      <c r="H468" s="3">
        <v>0.1</v>
      </c>
      <c r="I468" s="14">
        <v>1369.08</v>
      </c>
      <c r="J468" s="14">
        <v>287.51</v>
      </c>
      <c r="K468" s="14">
        <v>1656.59</v>
      </c>
      <c r="L468" s="14">
        <v>110</v>
      </c>
      <c r="M468" s="14">
        <v>489.08</v>
      </c>
      <c r="N468" t="s">
        <v>1486</v>
      </c>
      <c r="O468" t="s">
        <v>1471</v>
      </c>
    </row>
    <row r="469" spans="1:15" x14ac:dyDescent="0.35">
      <c r="A469" t="s">
        <v>1941</v>
      </c>
      <c r="B469" t="s">
        <v>1260</v>
      </c>
      <c r="C469">
        <v>2</v>
      </c>
      <c r="D469" t="s">
        <v>912</v>
      </c>
      <c r="E469" t="s">
        <v>913</v>
      </c>
      <c r="F469">
        <v>6</v>
      </c>
      <c r="G469" s="14">
        <v>371.31</v>
      </c>
      <c r="H469" s="3">
        <v>0</v>
      </c>
      <c r="I469" s="14">
        <v>2227.86</v>
      </c>
      <c r="J469" s="14">
        <v>467.85</v>
      </c>
      <c r="K469" s="14">
        <v>2695.71</v>
      </c>
      <c r="L469" s="14">
        <v>225</v>
      </c>
      <c r="M469" s="14">
        <v>877.86</v>
      </c>
      <c r="N469" t="s">
        <v>1486</v>
      </c>
      <c r="O469" t="s">
        <v>1471</v>
      </c>
    </row>
    <row r="470" spans="1:15" x14ac:dyDescent="0.35">
      <c r="A470" t="s">
        <v>1942</v>
      </c>
      <c r="B470" t="s">
        <v>1260</v>
      </c>
      <c r="C470">
        <v>3</v>
      </c>
      <c r="D470" t="s">
        <v>839</v>
      </c>
      <c r="E470" t="s">
        <v>840</v>
      </c>
      <c r="F470">
        <v>7</v>
      </c>
      <c r="G470" s="14">
        <v>63.59</v>
      </c>
      <c r="H470" s="3">
        <v>0.05</v>
      </c>
      <c r="I470" s="14">
        <v>422.87</v>
      </c>
      <c r="J470" s="14">
        <v>88.8</v>
      </c>
      <c r="K470" s="14">
        <v>511.67</v>
      </c>
      <c r="L470" s="14">
        <v>35</v>
      </c>
      <c r="M470" s="14">
        <v>177.87</v>
      </c>
      <c r="N470" t="s">
        <v>1486</v>
      </c>
      <c r="O470" t="s">
        <v>1471</v>
      </c>
    </row>
    <row r="471" spans="1:15" x14ac:dyDescent="0.35">
      <c r="A471" t="s">
        <v>1943</v>
      </c>
      <c r="B471" t="s">
        <v>1260</v>
      </c>
      <c r="C471">
        <v>4</v>
      </c>
      <c r="D471" t="s">
        <v>808</v>
      </c>
      <c r="E471" t="s">
        <v>809</v>
      </c>
      <c r="F471">
        <v>4</v>
      </c>
      <c r="G471" s="14">
        <v>757.18</v>
      </c>
      <c r="H471" s="3">
        <v>0.03</v>
      </c>
      <c r="I471" s="14">
        <v>2937.86</v>
      </c>
      <c r="J471" s="14">
        <v>616.95000000000005</v>
      </c>
      <c r="K471" s="14">
        <v>3554.81</v>
      </c>
      <c r="L471" s="14">
        <v>510</v>
      </c>
      <c r="M471" s="14">
        <v>897.86</v>
      </c>
      <c r="N471" t="s">
        <v>1486</v>
      </c>
      <c r="O471" t="s">
        <v>1471</v>
      </c>
    </row>
    <row r="472" spans="1:15" x14ac:dyDescent="0.35">
      <c r="A472" t="s">
        <v>1944</v>
      </c>
      <c r="B472" t="s">
        <v>1262</v>
      </c>
      <c r="C472">
        <v>1</v>
      </c>
      <c r="D472" t="s">
        <v>878</v>
      </c>
      <c r="E472" t="s">
        <v>879</v>
      </c>
      <c r="F472">
        <v>7</v>
      </c>
      <c r="G472" s="14">
        <v>358.8</v>
      </c>
      <c r="H472" s="3">
        <v>0</v>
      </c>
      <c r="I472" s="14">
        <v>2511.6</v>
      </c>
      <c r="J472" s="14">
        <v>527.44000000000005</v>
      </c>
      <c r="K472" s="14">
        <v>3039.04</v>
      </c>
      <c r="L472" s="14">
        <v>210</v>
      </c>
      <c r="M472" s="14">
        <v>1041.5999999999999</v>
      </c>
      <c r="N472" t="s">
        <v>1486</v>
      </c>
      <c r="O472" t="s">
        <v>1473</v>
      </c>
    </row>
    <row r="473" spans="1:15" x14ac:dyDescent="0.35">
      <c r="A473" t="s">
        <v>1945</v>
      </c>
      <c r="B473" t="s">
        <v>1264</v>
      </c>
      <c r="C473">
        <v>1</v>
      </c>
      <c r="D473" t="s">
        <v>828</v>
      </c>
      <c r="E473" t="s">
        <v>829</v>
      </c>
      <c r="F473">
        <v>1</v>
      </c>
      <c r="G473" s="14">
        <v>18.89</v>
      </c>
      <c r="H473" s="3">
        <v>0.03</v>
      </c>
      <c r="I473" s="14">
        <v>18.32</v>
      </c>
      <c r="J473" s="14">
        <v>3.85</v>
      </c>
      <c r="K473" s="14">
        <v>22.17</v>
      </c>
      <c r="L473" s="14">
        <v>9</v>
      </c>
      <c r="M473" s="14">
        <v>9.32</v>
      </c>
      <c r="N473" t="s">
        <v>1470</v>
      </c>
      <c r="O473" t="s">
        <v>1473</v>
      </c>
    </row>
    <row r="474" spans="1:15" x14ac:dyDescent="0.35">
      <c r="A474" t="s">
        <v>1946</v>
      </c>
      <c r="B474" t="s">
        <v>1264</v>
      </c>
      <c r="C474">
        <v>2</v>
      </c>
      <c r="D474" t="s">
        <v>897</v>
      </c>
      <c r="E474" t="s">
        <v>898</v>
      </c>
      <c r="F474">
        <v>2</v>
      </c>
      <c r="G474" s="14">
        <v>42.26</v>
      </c>
      <c r="H474" s="3">
        <v>0</v>
      </c>
      <c r="I474" s="14">
        <v>84.52</v>
      </c>
      <c r="J474" s="14">
        <v>17.75</v>
      </c>
      <c r="K474" s="14">
        <v>102.27</v>
      </c>
      <c r="L474" s="14">
        <v>24</v>
      </c>
      <c r="M474" s="14">
        <v>36.520000000000003</v>
      </c>
      <c r="N474" t="s">
        <v>1486</v>
      </c>
      <c r="O474" t="s">
        <v>1473</v>
      </c>
    </row>
    <row r="475" spans="1:15" x14ac:dyDescent="0.35">
      <c r="A475" t="s">
        <v>1947</v>
      </c>
      <c r="B475" t="s">
        <v>1264</v>
      </c>
      <c r="C475">
        <v>3</v>
      </c>
      <c r="D475" t="s">
        <v>857</v>
      </c>
      <c r="E475" t="s">
        <v>858</v>
      </c>
      <c r="F475">
        <v>5</v>
      </c>
      <c r="G475" s="14">
        <v>83.29</v>
      </c>
      <c r="H475" s="3">
        <v>0.03</v>
      </c>
      <c r="I475" s="14">
        <v>403.96</v>
      </c>
      <c r="J475" s="14">
        <v>84.83</v>
      </c>
      <c r="K475" s="14">
        <v>488.79</v>
      </c>
      <c r="L475" s="14">
        <v>46</v>
      </c>
      <c r="M475" s="14">
        <v>173.96</v>
      </c>
      <c r="N475" t="s">
        <v>1486</v>
      </c>
      <c r="O475" t="s">
        <v>1473</v>
      </c>
    </row>
    <row r="476" spans="1:15" x14ac:dyDescent="0.35">
      <c r="A476" t="s">
        <v>1948</v>
      </c>
      <c r="B476" t="s">
        <v>1264</v>
      </c>
      <c r="C476">
        <v>4</v>
      </c>
      <c r="D476" t="s">
        <v>885</v>
      </c>
      <c r="E476" t="s">
        <v>886</v>
      </c>
      <c r="F476">
        <v>4</v>
      </c>
      <c r="G476" s="14">
        <v>50.37</v>
      </c>
      <c r="H476" s="3">
        <v>0</v>
      </c>
      <c r="I476" s="14">
        <v>201.48</v>
      </c>
      <c r="J476" s="14">
        <v>42.31</v>
      </c>
      <c r="K476" s="14">
        <v>243.79</v>
      </c>
      <c r="L476" s="14">
        <v>28</v>
      </c>
      <c r="M476" s="14">
        <v>89.48</v>
      </c>
      <c r="N476" t="s">
        <v>1475</v>
      </c>
      <c r="O476" t="s">
        <v>1473</v>
      </c>
    </row>
    <row r="477" spans="1:15" x14ac:dyDescent="0.35">
      <c r="A477" t="s">
        <v>1949</v>
      </c>
      <c r="B477" t="s">
        <v>1264</v>
      </c>
      <c r="C477">
        <v>5</v>
      </c>
      <c r="D477" t="s">
        <v>846</v>
      </c>
      <c r="E477" t="s">
        <v>847</v>
      </c>
      <c r="F477">
        <v>7</v>
      </c>
      <c r="G477" s="14">
        <v>37.15</v>
      </c>
      <c r="H477" s="3">
        <v>0</v>
      </c>
      <c r="I477" s="14">
        <v>260.05</v>
      </c>
      <c r="J477" s="14">
        <v>54.61</v>
      </c>
      <c r="K477" s="14">
        <v>314.66000000000003</v>
      </c>
      <c r="L477" s="14">
        <v>21</v>
      </c>
      <c r="M477" s="14">
        <v>113.05</v>
      </c>
      <c r="N477" t="s">
        <v>1486</v>
      </c>
      <c r="O477" t="s">
        <v>1473</v>
      </c>
    </row>
    <row r="478" spans="1:15" x14ac:dyDescent="0.35">
      <c r="A478" t="s">
        <v>1950</v>
      </c>
      <c r="B478" t="s">
        <v>1266</v>
      </c>
      <c r="C478">
        <v>1</v>
      </c>
      <c r="D478" t="s">
        <v>851</v>
      </c>
      <c r="E478" t="s">
        <v>852</v>
      </c>
      <c r="F478">
        <v>8</v>
      </c>
      <c r="G478" s="14">
        <v>248.08</v>
      </c>
      <c r="H478" s="3">
        <v>0</v>
      </c>
      <c r="I478" s="14">
        <v>1984.64</v>
      </c>
      <c r="J478" s="14">
        <v>416.77</v>
      </c>
      <c r="K478" s="14">
        <v>2401.41</v>
      </c>
      <c r="L478" s="14">
        <v>145</v>
      </c>
      <c r="M478" s="14">
        <v>824.64</v>
      </c>
      <c r="N478" t="s">
        <v>1475</v>
      </c>
      <c r="O478" t="s">
        <v>1471</v>
      </c>
    </row>
    <row r="479" spans="1:15" x14ac:dyDescent="0.35">
      <c r="A479" t="s">
        <v>1951</v>
      </c>
      <c r="B479" t="s">
        <v>1266</v>
      </c>
      <c r="C479">
        <v>2</v>
      </c>
      <c r="D479" t="s">
        <v>890</v>
      </c>
      <c r="E479" t="s">
        <v>891</v>
      </c>
      <c r="F479">
        <v>2</v>
      </c>
      <c r="G479" s="14">
        <v>17.52</v>
      </c>
      <c r="H479" s="3">
        <v>0</v>
      </c>
      <c r="I479" s="14">
        <v>35.04</v>
      </c>
      <c r="J479" s="14">
        <v>7.36</v>
      </c>
      <c r="K479" s="14">
        <v>42.4</v>
      </c>
      <c r="L479" s="14">
        <v>8</v>
      </c>
      <c r="M479" s="14">
        <v>19.04</v>
      </c>
      <c r="N479" t="s">
        <v>1470</v>
      </c>
      <c r="O479" t="s">
        <v>1473</v>
      </c>
    </row>
    <row r="480" spans="1:15" x14ac:dyDescent="0.35">
      <c r="A480" t="s">
        <v>1952</v>
      </c>
      <c r="B480" t="s">
        <v>1266</v>
      </c>
      <c r="C480">
        <v>3</v>
      </c>
      <c r="D480" t="s">
        <v>878</v>
      </c>
      <c r="E480" t="s">
        <v>879</v>
      </c>
      <c r="F480">
        <v>4</v>
      </c>
      <c r="G480" s="14">
        <v>365.89</v>
      </c>
      <c r="H480" s="3">
        <v>0.1</v>
      </c>
      <c r="I480" s="14">
        <v>1317.2</v>
      </c>
      <c r="J480" s="14">
        <v>276.61</v>
      </c>
      <c r="K480" s="14">
        <v>1593.81</v>
      </c>
      <c r="L480" s="14">
        <v>210</v>
      </c>
      <c r="M480" s="14">
        <v>477.2</v>
      </c>
      <c r="N480" t="s">
        <v>1470</v>
      </c>
      <c r="O480" t="s">
        <v>1471</v>
      </c>
    </row>
    <row r="481" spans="1:15" x14ac:dyDescent="0.35">
      <c r="A481" t="s">
        <v>1953</v>
      </c>
      <c r="B481" t="s">
        <v>1268</v>
      </c>
      <c r="C481">
        <v>1</v>
      </c>
      <c r="D481" t="s">
        <v>828</v>
      </c>
      <c r="E481" t="s">
        <v>829</v>
      </c>
      <c r="F481">
        <v>1</v>
      </c>
      <c r="G481" s="14">
        <v>16.73</v>
      </c>
      <c r="H481" s="3">
        <v>0</v>
      </c>
      <c r="I481" s="14">
        <v>16.73</v>
      </c>
      <c r="J481" s="14">
        <v>3.51</v>
      </c>
      <c r="K481" s="14">
        <v>20.239999999999998</v>
      </c>
      <c r="L481" s="14">
        <v>9</v>
      </c>
      <c r="M481" s="14">
        <v>7.73</v>
      </c>
      <c r="N481" t="s">
        <v>1470</v>
      </c>
      <c r="O481" t="s">
        <v>1471</v>
      </c>
    </row>
    <row r="482" spans="1:15" x14ac:dyDescent="0.35">
      <c r="A482" t="s">
        <v>1954</v>
      </c>
      <c r="B482" t="s">
        <v>1270</v>
      </c>
      <c r="C482">
        <v>1</v>
      </c>
      <c r="D482" t="s">
        <v>816</v>
      </c>
      <c r="E482" t="s">
        <v>817</v>
      </c>
      <c r="F482">
        <v>1</v>
      </c>
      <c r="G482" s="14">
        <v>153.54</v>
      </c>
      <c r="H482" s="3">
        <v>0.05</v>
      </c>
      <c r="I482" s="14">
        <v>145.86000000000001</v>
      </c>
      <c r="J482" s="14">
        <v>30.63</v>
      </c>
      <c r="K482" s="14">
        <v>176.49</v>
      </c>
      <c r="L482" s="14">
        <v>105</v>
      </c>
      <c r="M482" s="14">
        <v>40.86</v>
      </c>
      <c r="N482" t="s">
        <v>1470</v>
      </c>
      <c r="O482" t="s">
        <v>1471</v>
      </c>
    </row>
    <row r="483" spans="1:15" x14ac:dyDescent="0.35">
      <c r="A483" t="s">
        <v>1955</v>
      </c>
      <c r="B483" t="s">
        <v>1270</v>
      </c>
      <c r="C483">
        <v>2</v>
      </c>
      <c r="D483" t="s">
        <v>878</v>
      </c>
      <c r="E483" t="s">
        <v>879</v>
      </c>
      <c r="F483">
        <v>6</v>
      </c>
      <c r="G483" s="14">
        <v>329.39</v>
      </c>
      <c r="H483" s="3">
        <v>0.05</v>
      </c>
      <c r="I483" s="14">
        <v>1877.52</v>
      </c>
      <c r="J483" s="14">
        <v>394.28</v>
      </c>
      <c r="K483" s="14">
        <v>2271.8000000000002</v>
      </c>
      <c r="L483" s="14">
        <v>210</v>
      </c>
      <c r="M483" s="14">
        <v>617.52</v>
      </c>
      <c r="N483" t="s">
        <v>1486</v>
      </c>
      <c r="O483" t="s">
        <v>1471</v>
      </c>
    </row>
    <row r="484" spans="1:15" x14ac:dyDescent="0.35">
      <c r="A484" t="s">
        <v>1956</v>
      </c>
      <c r="B484" t="s">
        <v>1270</v>
      </c>
      <c r="C484">
        <v>3</v>
      </c>
      <c r="D484" t="s">
        <v>857</v>
      </c>
      <c r="E484" t="s">
        <v>858</v>
      </c>
      <c r="F484">
        <v>3</v>
      </c>
      <c r="G484" s="14">
        <v>79.84</v>
      </c>
      <c r="H484" s="3">
        <v>0</v>
      </c>
      <c r="I484" s="14">
        <v>239.52</v>
      </c>
      <c r="J484" s="14">
        <v>50.3</v>
      </c>
      <c r="K484" s="14">
        <v>289.82</v>
      </c>
      <c r="L484" s="14">
        <v>46</v>
      </c>
      <c r="M484" s="14">
        <v>101.52</v>
      </c>
      <c r="N484" t="s">
        <v>1470</v>
      </c>
      <c r="O484" t="s">
        <v>1471</v>
      </c>
    </row>
    <row r="485" spans="1:15" x14ac:dyDescent="0.35">
      <c r="A485" t="s">
        <v>1957</v>
      </c>
      <c r="B485" t="s">
        <v>1270</v>
      </c>
      <c r="C485">
        <v>4</v>
      </c>
      <c r="D485" t="s">
        <v>868</v>
      </c>
      <c r="E485" t="s">
        <v>869</v>
      </c>
      <c r="F485">
        <v>7</v>
      </c>
      <c r="G485" s="14">
        <v>178.7</v>
      </c>
      <c r="H485" s="3">
        <v>0</v>
      </c>
      <c r="I485" s="14">
        <v>1250.9000000000001</v>
      </c>
      <c r="J485" s="14">
        <v>262.69</v>
      </c>
      <c r="K485" s="14">
        <v>1513.59</v>
      </c>
      <c r="L485" s="14">
        <v>110</v>
      </c>
      <c r="M485" s="14">
        <v>480.9</v>
      </c>
      <c r="N485" t="s">
        <v>1470</v>
      </c>
      <c r="O485" t="s">
        <v>1471</v>
      </c>
    </row>
    <row r="486" spans="1:15" x14ac:dyDescent="0.35">
      <c r="A486" t="s">
        <v>1958</v>
      </c>
      <c r="B486" t="s">
        <v>1270</v>
      </c>
      <c r="C486">
        <v>5</v>
      </c>
      <c r="D486" t="s">
        <v>833</v>
      </c>
      <c r="E486" t="s">
        <v>834</v>
      </c>
      <c r="F486">
        <v>8</v>
      </c>
      <c r="G486" s="14">
        <v>160.46</v>
      </c>
      <c r="H486" s="3">
        <v>0</v>
      </c>
      <c r="I486" s="14">
        <v>1283.68</v>
      </c>
      <c r="J486" s="14">
        <v>269.57</v>
      </c>
      <c r="K486" s="14">
        <v>1553.25</v>
      </c>
      <c r="L486" s="14">
        <v>92</v>
      </c>
      <c r="M486" s="14">
        <v>547.67999999999995</v>
      </c>
      <c r="N486" t="s">
        <v>1475</v>
      </c>
      <c r="O486" t="s">
        <v>1471</v>
      </c>
    </row>
    <row r="487" spans="1:15" x14ac:dyDescent="0.35">
      <c r="A487" t="s">
        <v>1959</v>
      </c>
      <c r="B487" t="s">
        <v>1272</v>
      </c>
      <c r="C487">
        <v>1</v>
      </c>
      <c r="D487" t="s">
        <v>857</v>
      </c>
      <c r="E487" t="s">
        <v>858</v>
      </c>
      <c r="F487">
        <v>5</v>
      </c>
      <c r="G487" s="14">
        <v>80.03</v>
      </c>
      <c r="H487" s="3">
        <v>0.03</v>
      </c>
      <c r="I487" s="14">
        <v>388.15</v>
      </c>
      <c r="J487" s="14">
        <v>81.510000000000005</v>
      </c>
      <c r="K487" s="14">
        <v>469.66</v>
      </c>
      <c r="L487" s="14">
        <v>46</v>
      </c>
      <c r="M487" s="14">
        <v>158.15</v>
      </c>
      <c r="N487" t="s">
        <v>1486</v>
      </c>
      <c r="O487" t="s">
        <v>1471</v>
      </c>
    </row>
    <row r="488" spans="1:15" x14ac:dyDescent="0.35">
      <c r="A488" t="s">
        <v>1960</v>
      </c>
      <c r="B488" t="s">
        <v>1272</v>
      </c>
      <c r="C488">
        <v>2</v>
      </c>
      <c r="D488" t="s">
        <v>897</v>
      </c>
      <c r="E488" t="s">
        <v>898</v>
      </c>
      <c r="F488">
        <v>3</v>
      </c>
      <c r="G488" s="14">
        <v>44.88</v>
      </c>
      <c r="H488" s="3">
        <v>0.1</v>
      </c>
      <c r="I488" s="14">
        <v>121.18</v>
      </c>
      <c r="J488" s="14">
        <v>25.45</v>
      </c>
      <c r="K488" s="14">
        <v>146.63</v>
      </c>
      <c r="L488" s="14">
        <v>24</v>
      </c>
      <c r="M488" s="14">
        <v>49.18</v>
      </c>
      <c r="N488" t="s">
        <v>1475</v>
      </c>
      <c r="O488" t="s">
        <v>1471</v>
      </c>
    </row>
    <row r="489" spans="1:15" x14ac:dyDescent="0.35">
      <c r="A489" t="s">
        <v>1961</v>
      </c>
      <c r="B489" t="s">
        <v>1272</v>
      </c>
      <c r="C489">
        <v>3</v>
      </c>
      <c r="D489" t="s">
        <v>816</v>
      </c>
      <c r="E489" t="s">
        <v>817</v>
      </c>
      <c r="F489">
        <v>4</v>
      </c>
      <c r="G489" s="14">
        <v>150.53</v>
      </c>
      <c r="H489" s="3">
        <v>0</v>
      </c>
      <c r="I489" s="14">
        <v>602.12</v>
      </c>
      <c r="J489" s="14">
        <v>126.45</v>
      </c>
      <c r="K489" s="14">
        <v>728.57</v>
      </c>
      <c r="L489" s="14">
        <v>105</v>
      </c>
      <c r="M489" s="14">
        <v>182.12</v>
      </c>
      <c r="N489" t="s">
        <v>1486</v>
      </c>
      <c r="O489" t="s">
        <v>1471</v>
      </c>
    </row>
    <row r="490" spans="1:15" x14ac:dyDescent="0.35">
      <c r="A490" t="s">
        <v>1962</v>
      </c>
      <c r="B490" t="s">
        <v>1274</v>
      </c>
      <c r="C490">
        <v>1</v>
      </c>
      <c r="D490" t="s">
        <v>890</v>
      </c>
      <c r="E490" t="s">
        <v>891</v>
      </c>
      <c r="F490">
        <v>7</v>
      </c>
      <c r="G490" s="14">
        <v>17.88</v>
      </c>
      <c r="H490" s="3">
        <v>0.03</v>
      </c>
      <c r="I490" s="14">
        <v>121.41</v>
      </c>
      <c r="J490" s="14">
        <v>25.5</v>
      </c>
      <c r="K490" s="14">
        <v>146.91</v>
      </c>
      <c r="L490" s="14">
        <v>8</v>
      </c>
      <c r="M490" s="14">
        <v>65.41</v>
      </c>
      <c r="N490" t="s">
        <v>1486</v>
      </c>
      <c r="O490" t="s">
        <v>1471</v>
      </c>
    </row>
    <row r="491" spans="1:15" x14ac:dyDescent="0.35">
      <c r="A491" t="s">
        <v>1963</v>
      </c>
      <c r="B491" t="s">
        <v>1274</v>
      </c>
      <c r="C491">
        <v>2</v>
      </c>
      <c r="D491" t="s">
        <v>908</v>
      </c>
      <c r="E491" t="s">
        <v>909</v>
      </c>
      <c r="F491">
        <v>8</v>
      </c>
      <c r="G491" s="14">
        <v>18.04</v>
      </c>
      <c r="H491" s="3">
        <v>0</v>
      </c>
      <c r="I491" s="14">
        <v>144.32</v>
      </c>
      <c r="J491" s="14">
        <v>30.31</v>
      </c>
      <c r="K491" s="14">
        <v>174.63</v>
      </c>
      <c r="L491" s="14">
        <v>7</v>
      </c>
      <c r="M491" s="14">
        <v>88.32</v>
      </c>
      <c r="N491" t="s">
        <v>1475</v>
      </c>
      <c r="O491" t="s">
        <v>1471</v>
      </c>
    </row>
    <row r="492" spans="1:15" x14ac:dyDescent="0.35">
      <c r="A492" t="s">
        <v>1964</v>
      </c>
      <c r="B492" t="s">
        <v>1276</v>
      </c>
      <c r="C492">
        <v>1</v>
      </c>
      <c r="D492" t="s">
        <v>822</v>
      </c>
      <c r="E492" t="s">
        <v>823</v>
      </c>
      <c r="F492">
        <v>4</v>
      </c>
      <c r="G492" s="14">
        <v>31.21</v>
      </c>
      <c r="H492" s="3">
        <v>0</v>
      </c>
      <c r="I492" s="14">
        <v>124.84</v>
      </c>
      <c r="J492" s="14">
        <v>26.22</v>
      </c>
      <c r="K492" s="14">
        <v>151.06</v>
      </c>
      <c r="L492" s="14">
        <v>18</v>
      </c>
      <c r="M492" s="14">
        <v>52.84</v>
      </c>
      <c r="N492" t="s">
        <v>1486</v>
      </c>
      <c r="O492" t="s">
        <v>1471</v>
      </c>
    </row>
    <row r="493" spans="1:15" x14ac:dyDescent="0.35">
      <c r="A493" t="s">
        <v>1965</v>
      </c>
      <c r="B493" t="s">
        <v>1276</v>
      </c>
      <c r="C493">
        <v>2</v>
      </c>
      <c r="D493" t="s">
        <v>857</v>
      </c>
      <c r="E493" t="s">
        <v>858</v>
      </c>
      <c r="F493">
        <v>4</v>
      </c>
      <c r="G493" s="14">
        <v>80.98</v>
      </c>
      <c r="H493" s="3">
        <v>0</v>
      </c>
      <c r="I493" s="14">
        <v>323.92</v>
      </c>
      <c r="J493" s="14">
        <v>68.02</v>
      </c>
      <c r="K493" s="14">
        <v>391.94</v>
      </c>
      <c r="L493" s="14">
        <v>46</v>
      </c>
      <c r="M493" s="14">
        <v>139.91999999999999</v>
      </c>
      <c r="N493" t="s">
        <v>1475</v>
      </c>
      <c r="O493" t="s">
        <v>1471</v>
      </c>
    </row>
    <row r="494" spans="1:15" x14ac:dyDescent="0.35">
      <c r="A494" t="s">
        <v>1966</v>
      </c>
      <c r="B494" t="s">
        <v>1276</v>
      </c>
      <c r="C494">
        <v>3</v>
      </c>
      <c r="D494" t="s">
        <v>839</v>
      </c>
      <c r="E494" t="s">
        <v>840</v>
      </c>
      <c r="F494">
        <v>7</v>
      </c>
      <c r="G494" s="14">
        <v>64.05</v>
      </c>
      <c r="H494" s="3">
        <v>0</v>
      </c>
      <c r="I494" s="14">
        <v>448.35</v>
      </c>
      <c r="J494" s="14">
        <v>94.15</v>
      </c>
      <c r="K494" s="14">
        <v>542.5</v>
      </c>
      <c r="L494" s="14">
        <v>35</v>
      </c>
      <c r="M494" s="14">
        <v>203.35</v>
      </c>
      <c r="N494" t="s">
        <v>1470</v>
      </c>
      <c r="O494" t="s">
        <v>1471</v>
      </c>
    </row>
    <row r="495" spans="1:15" x14ac:dyDescent="0.35">
      <c r="A495" t="s">
        <v>1967</v>
      </c>
      <c r="B495" t="s">
        <v>1278</v>
      </c>
      <c r="C495">
        <v>1</v>
      </c>
      <c r="D495" t="s">
        <v>862</v>
      </c>
      <c r="E495" t="s">
        <v>863</v>
      </c>
      <c r="F495">
        <v>2</v>
      </c>
      <c r="G495" s="14">
        <v>88.19</v>
      </c>
      <c r="H495" s="3">
        <v>0.05</v>
      </c>
      <c r="I495" s="14">
        <v>167.56</v>
      </c>
      <c r="J495" s="14">
        <v>35.19</v>
      </c>
      <c r="K495" s="14">
        <v>202.75</v>
      </c>
      <c r="L495" s="14">
        <v>52</v>
      </c>
      <c r="M495" s="14">
        <v>63.56</v>
      </c>
      <c r="N495" t="s">
        <v>1486</v>
      </c>
      <c r="O495" t="s">
        <v>1471</v>
      </c>
    </row>
    <row r="496" spans="1:15" x14ac:dyDescent="0.35">
      <c r="A496" t="s">
        <v>1968</v>
      </c>
      <c r="B496" t="s">
        <v>1280</v>
      </c>
      <c r="C496">
        <v>1</v>
      </c>
      <c r="D496" t="s">
        <v>822</v>
      </c>
      <c r="E496" t="s">
        <v>823</v>
      </c>
      <c r="F496">
        <v>8</v>
      </c>
      <c r="G496" s="14">
        <v>31.02</v>
      </c>
      <c r="H496" s="3">
        <v>0.1</v>
      </c>
      <c r="I496" s="14">
        <v>223.34</v>
      </c>
      <c r="J496" s="14">
        <v>46.9</v>
      </c>
      <c r="K496" s="14">
        <v>270.24</v>
      </c>
      <c r="L496" s="14">
        <v>18</v>
      </c>
      <c r="M496" s="14">
        <v>79.34</v>
      </c>
      <c r="N496" t="s">
        <v>1470</v>
      </c>
      <c r="O496" t="s">
        <v>1471</v>
      </c>
    </row>
    <row r="497" spans="1:15" x14ac:dyDescent="0.35">
      <c r="A497" t="s">
        <v>1969</v>
      </c>
      <c r="B497" t="s">
        <v>1282</v>
      </c>
      <c r="C497">
        <v>1</v>
      </c>
      <c r="D497" t="s">
        <v>808</v>
      </c>
      <c r="E497" t="s">
        <v>809</v>
      </c>
      <c r="F497">
        <v>6</v>
      </c>
      <c r="G497" s="14">
        <v>765.1</v>
      </c>
      <c r="H497" s="3">
        <v>0.1</v>
      </c>
      <c r="I497" s="14">
        <v>4131.54</v>
      </c>
      <c r="J497" s="14">
        <v>867.62</v>
      </c>
      <c r="K497" s="14">
        <v>4999.16</v>
      </c>
      <c r="L497" s="14">
        <v>510</v>
      </c>
      <c r="M497" s="14">
        <v>1071.54</v>
      </c>
      <c r="N497" t="s">
        <v>1475</v>
      </c>
      <c r="O497" t="s">
        <v>1473</v>
      </c>
    </row>
    <row r="498" spans="1:15" x14ac:dyDescent="0.35">
      <c r="A498" t="s">
        <v>1970</v>
      </c>
      <c r="B498" t="s">
        <v>1282</v>
      </c>
      <c r="C498">
        <v>2</v>
      </c>
      <c r="D498" t="s">
        <v>868</v>
      </c>
      <c r="E498" t="s">
        <v>869</v>
      </c>
      <c r="F498">
        <v>3</v>
      </c>
      <c r="G498" s="14">
        <v>181.07</v>
      </c>
      <c r="H498" s="3">
        <v>0</v>
      </c>
      <c r="I498" s="14">
        <v>543.21</v>
      </c>
      <c r="J498" s="14">
        <v>114.07</v>
      </c>
      <c r="K498" s="14">
        <v>657.28</v>
      </c>
      <c r="L498" s="14">
        <v>110</v>
      </c>
      <c r="M498" s="14">
        <v>213.21</v>
      </c>
      <c r="N498" t="s">
        <v>1475</v>
      </c>
      <c r="O498" t="s">
        <v>1471</v>
      </c>
    </row>
    <row r="499" spans="1:15" x14ac:dyDescent="0.35">
      <c r="A499" t="s">
        <v>1971</v>
      </c>
      <c r="B499" t="s">
        <v>1282</v>
      </c>
      <c r="C499">
        <v>3</v>
      </c>
      <c r="D499" t="s">
        <v>816</v>
      </c>
      <c r="E499" t="s">
        <v>817</v>
      </c>
      <c r="F499">
        <v>2</v>
      </c>
      <c r="G499" s="14">
        <v>161.94</v>
      </c>
      <c r="H499" s="3">
        <v>0.05</v>
      </c>
      <c r="I499" s="14">
        <v>307.69</v>
      </c>
      <c r="J499" s="14">
        <v>64.61</v>
      </c>
      <c r="K499" s="14">
        <v>372.3</v>
      </c>
      <c r="L499" s="14">
        <v>105</v>
      </c>
      <c r="M499" s="14">
        <v>97.69</v>
      </c>
      <c r="N499" t="s">
        <v>1470</v>
      </c>
      <c r="O499" t="s">
        <v>1471</v>
      </c>
    </row>
    <row r="500" spans="1:15" x14ac:dyDescent="0.35">
      <c r="A500" t="s">
        <v>1972</v>
      </c>
      <c r="B500" t="s">
        <v>1282</v>
      </c>
      <c r="C500">
        <v>4</v>
      </c>
      <c r="D500" t="s">
        <v>857</v>
      </c>
      <c r="E500" t="s">
        <v>858</v>
      </c>
      <c r="F500">
        <v>3</v>
      </c>
      <c r="G500" s="14">
        <v>76.09</v>
      </c>
      <c r="H500" s="3">
        <v>0.03</v>
      </c>
      <c r="I500" s="14">
        <v>221.42</v>
      </c>
      <c r="J500" s="14">
        <v>46.5</v>
      </c>
      <c r="K500" s="14">
        <v>267.92</v>
      </c>
      <c r="L500" s="14">
        <v>46</v>
      </c>
      <c r="M500" s="14">
        <v>83.42</v>
      </c>
      <c r="N500" t="s">
        <v>1486</v>
      </c>
      <c r="O500" t="s">
        <v>1471</v>
      </c>
    </row>
    <row r="501" spans="1:15" x14ac:dyDescent="0.35">
      <c r="A501" t="s">
        <v>1973</v>
      </c>
      <c r="B501" t="s">
        <v>1282</v>
      </c>
      <c r="C501">
        <v>5</v>
      </c>
      <c r="D501" t="s">
        <v>846</v>
      </c>
      <c r="E501" t="s">
        <v>847</v>
      </c>
      <c r="F501">
        <v>3</v>
      </c>
      <c r="G501" s="14">
        <v>38.61</v>
      </c>
      <c r="H501" s="3">
        <v>0.03</v>
      </c>
      <c r="I501" s="14">
        <v>112.36</v>
      </c>
      <c r="J501" s="14">
        <v>23.6</v>
      </c>
      <c r="K501" s="14">
        <v>135.96</v>
      </c>
      <c r="L501" s="14">
        <v>21</v>
      </c>
      <c r="M501" s="14">
        <v>49.36</v>
      </c>
      <c r="N501" t="s">
        <v>1470</v>
      </c>
      <c r="O501" t="s">
        <v>1471</v>
      </c>
    </row>
    <row r="502" spans="1:15" x14ac:dyDescent="0.35">
      <c r="A502" t="s">
        <v>1974</v>
      </c>
      <c r="B502" t="s">
        <v>1284</v>
      </c>
      <c r="C502">
        <v>1</v>
      </c>
      <c r="D502" t="s">
        <v>862</v>
      </c>
      <c r="E502" t="s">
        <v>863</v>
      </c>
      <c r="F502">
        <v>8</v>
      </c>
      <c r="G502" s="14">
        <v>94.71</v>
      </c>
      <c r="H502" s="3">
        <v>0.1</v>
      </c>
      <c r="I502" s="14">
        <v>681.91</v>
      </c>
      <c r="J502" s="14">
        <v>143.19999999999999</v>
      </c>
      <c r="K502" s="14">
        <v>825.11</v>
      </c>
      <c r="L502" s="14">
        <v>52</v>
      </c>
      <c r="M502" s="14">
        <v>265.91000000000003</v>
      </c>
      <c r="N502" t="s">
        <v>1470</v>
      </c>
      <c r="O502" t="s">
        <v>1471</v>
      </c>
    </row>
    <row r="503" spans="1:15" x14ac:dyDescent="0.35">
      <c r="A503" t="s">
        <v>1975</v>
      </c>
      <c r="B503" t="s">
        <v>1286</v>
      </c>
      <c r="C503">
        <v>1</v>
      </c>
      <c r="D503" t="s">
        <v>874</v>
      </c>
      <c r="E503" t="s">
        <v>875</v>
      </c>
      <c r="F503">
        <v>2</v>
      </c>
      <c r="G503" s="14">
        <v>319.86</v>
      </c>
      <c r="H503" s="3">
        <v>0.05</v>
      </c>
      <c r="I503" s="14">
        <v>607.73</v>
      </c>
      <c r="J503" s="14">
        <v>127.62</v>
      </c>
      <c r="K503" s="14">
        <v>735.35</v>
      </c>
      <c r="L503" s="14">
        <v>180</v>
      </c>
      <c r="M503" s="14">
        <v>247.73</v>
      </c>
      <c r="N503" t="s">
        <v>1486</v>
      </c>
      <c r="O503" t="s">
        <v>1471</v>
      </c>
    </row>
    <row r="504" spans="1:15" x14ac:dyDescent="0.35">
      <c r="A504" t="s">
        <v>1976</v>
      </c>
      <c r="B504" t="s">
        <v>1286</v>
      </c>
      <c r="C504">
        <v>2</v>
      </c>
      <c r="D504" t="s">
        <v>878</v>
      </c>
      <c r="E504" t="s">
        <v>879</v>
      </c>
      <c r="F504">
        <v>8</v>
      </c>
      <c r="G504" s="14">
        <v>337.95</v>
      </c>
      <c r="H504" s="3">
        <v>0.05</v>
      </c>
      <c r="I504" s="14">
        <v>2568.42</v>
      </c>
      <c r="J504" s="14">
        <v>539.37</v>
      </c>
      <c r="K504" s="14">
        <v>3107.79</v>
      </c>
      <c r="L504" s="14">
        <v>210</v>
      </c>
      <c r="M504" s="14">
        <v>888.42</v>
      </c>
      <c r="N504" t="s">
        <v>1470</v>
      </c>
      <c r="O504" t="s">
        <v>1471</v>
      </c>
    </row>
    <row r="505" spans="1:15" x14ac:dyDescent="0.35">
      <c r="A505" t="s">
        <v>1977</v>
      </c>
      <c r="B505" t="s">
        <v>1288</v>
      </c>
      <c r="C505">
        <v>1</v>
      </c>
      <c r="D505" t="s">
        <v>916</v>
      </c>
      <c r="E505" t="s">
        <v>917</v>
      </c>
      <c r="F505">
        <v>3</v>
      </c>
      <c r="G505" s="14">
        <v>398.26</v>
      </c>
      <c r="H505" s="3">
        <v>0.03</v>
      </c>
      <c r="I505" s="14">
        <v>1158.94</v>
      </c>
      <c r="J505" s="14">
        <v>243.38</v>
      </c>
      <c r="K505" s="14">
        <v>1402.32</v>
      </c>
      <c r="L505" s="14">
        <v>245</v>
      </c>
      <c r="M505" s="14">
        <v>423.94</v>
      </c>
      <c r="N505" t="s">
        <v>1486</v>
      </c>
      <c r="O505" t="s">
        <v>1471</v>
      </c>
    </row>
    <row r="506" spans="1:15" x14ac:dyDescent="0.35">
      <c r="A506" t="s">
        <v>1978</v>
      </c>
      <c r="B506" t="s">
        <v>1288</v>
      </c>
      <c r="C506">
        <v>2</v>
      </c>
      <c r="D506" t="s">
        <v>868</v>
      </c>
      <c r="E506" t="s">
        <v>869</v>
      </c>
      <c r="F506">
        <v>8</v>
      </c>
      <c r="G506" s="14">
        <v>196.89</v>
      </c>
      <c r="H506" s="3">
        <v>0.1</v>
      </c>
      <c r="I506" s="14">
        <v>1417.61</v>
      </c>
      <c r="J506" s="14">
        <v>297.7</v>
      </c>
      <c r="K506" s="14">
        <v>1715.31</v>
      </c>
      <c r="L506" s="14">
        <v>110</v>
      </c>
      <c r="M506" s="14">
        <v>537.61</v>
      </c>
      <c r="N506" t="s">
        <v>1475</v>
      </c>
      <c r="O506" t="s">
        <v>1471</v>
      </c>
    </row>
    <row r="507" spans="1:15" x14ac:dyDescent="0.35">
      <c r="A507" t="s">
        <v>1979</v>
      </c>
      <c r="B507" t="s">
        <v>1288</v>
      </c>
      <c r="C507">
        <v>3</v>
      </c>
      <c r="D507" t="s">
        <v>897</v>
      </c>
      <c r="E507" t="s">
        <v>898</v>
      </c>
      <c r="F507">
        <v>2</v>
      </c>
      <c r="G507" s="14">
        <v>42.78</v>
      </c>
      <c r="H507" s="3">
        <v>0.03</v>
      </c>
      <c r="I507" s="14">
        <v>82.99</v>
      </c>
      <c r="J507" s="14">
        <v>17.43</v>
      </c>
      <c r="K507" s="14">
        <v>100.42</v>
      </c>
      <c r="L507" s="14">
        <v>24</v>
      </c>
      <c r="M507" s="14">
        <v>34.99</v>
      </c>
      <c r="N507" t="s">
        <v>1486</v>
      </c>
      <c r="O507" t="s">
        <v>1471</v>
      </c>
    </row>
    <row r="508" spans="1:15" x14ac:dyDescent="0.35">
      <c r="A508" t="s">
        <v>1980</v>
      </c>
      <c r="B508" t="s">
        <v>1290</v>
      </c>
      <c r="C508">
        <v>1</v>
      </c>
      <c r="D508" t="s">
        <v>833</v>
      </c>
      <c r="E508" t="s">
        <v>834</v>
      </c>
      <c r="F508">
        <v>3</v>
      </c>
      <c r="G508" s="14">
        <v>155.43</v>
      </c>
      <c r="H508" s="3">
        <v>0</v>
      </c>
      <c r="I508" s="14">
        <v>466.29</v>
      </c>
      <c r="J508" s="14">
        <v>97.92</v>
      </c>
      <c r="K508" s="14">
        <v>564.21</v>
      </c>
      <c r="L508" s="14">
        <v>92</v>
      </c>
      <c r="M508" s="14">
        <v>190.29</v>
      </c>
      <c r="N508" t="s">
        <v>1486</v>
      </c>
      <c r="O508" t="s">
        <v>1471</v>
      </c>
    </row>
    <row r="509" spans="1:15" x14ac:dyDescent="0.35">
      <c r="A509" t="s">
        <v>1981</v>
      </c>
      <c r="B509" t="s">
        <v>1290</v>
      </c>
      <c r="C509">
        <v>2</v>
      </c>
      <c r="D509" t="s">
        <v>862</v>
      </c>
      <c r="E509" t="s">
        <v>863</v>
      </c>
      <c r="F509">
        <v>1</v>
      </c>
      <c r="G509" s="14">
        <v>90.71</v>
      </c>
      <c r="H509" s="3">
        <v>0</v>
      </c>
      <c r="I509" s="14">
        <v>90.71</v>
      </c>
      <c r="J509" s="14">
        <v>19.05</v>
      </c>
      <c r="K509" s="14">
        <v>109.76</v>
      </c>
      <c r="L509" s="14">
        <v>52</v>
      </c>
      <c r="M509" s="14">
        <v>38.71</v>
      </c>
      <c r="N509" t="s">
        <v>1475</v>
      </c>
      <c r="O509" t="s">
        <v>1471</v>
      </c>
    </row>
    <row r="510" spans="1:15" x14ac:dyDescent="0.35">
      <c r="A510" t="s">
        <v>1982</v>
      </c>
      <c r="B510" t="s">
        <v>1290</v>
      </c>
      <c r="C510">
        <v>3</v>
      </c>
      <c r="D510" t="s">
        <v>885</v>
      </c>
      <c r="E510" t="s">
        <v>886</v>
      </c>
      <c r="F510">
        <v>7</v>
      </c>
      <c r="G510" s="14">
        <v>45.91</v>
      </c>
      <c r="H510" s="3">
        <v>0.1</v>
      </c>
      <c r="I510" s="14">
        <v>289.23</v>
      </c>
      <c r="J510" s="14">
        <v>60.74</v>
      </c>
      <c r="K510" s="14">
        <v>349.97</v>
      </c>
      <c r="L510" s="14">
        <v>28</v>
      </c>
      <c r="M510" s="14">
        <v>93.23</v>
      </c>
      <c r="N510" t="s">
        <v>1475</v>
      </c>
      <c r="O510" t="s">
        <v>1471</v>
      </c>
    </row>
    <row r="511" spans="1:15" x14ac:dyDescent="0.35">
      <c r="A511" t="s">
        <v>1983</v>
      </c>
      <c r="B511" t="s">
        <v>1292</v>
      </c>
      <c r="C511">
        <v>1</v>
      </c>
      <c r="D511" t="s">
        <v>857</v>
      </c>
      <c r="E511" t="s">
        <v>858</v>
      </c>
      <c r="F511">
        <v>2</v>
      </c>
      <c r="G511" s="14">
        <v>83.61</v>
      </c>
      <c r="H511" s="3">
        <v>0</v>
      </c>
      <c r="I511" s="14">
        <v>167.22</v>
      </c>
      <c r="J511" s="14">
        <v>35.119999999999997</v>
      </c>
      <c r="K511" s="14">
        <v>202.34</v>
      </c>
      <c r="L511" s="14">
        <v>46</v>
      </c>
      <c r="M511" s="14">
        <v>75.22</v>
      </c>
      <c r="N511" t="s">
        <v>1486</v>
      </c>
      <c r="O511" t="s">
        <v>1471</v>
      </c>
    </row>
    <row r="512" spans="1:15" x14ac:dyDescent="0.35">
      <c r="A512" t="s">
        <v>1984</v>
      </c>
      <c r="B512" t="s">
        <v>1292</v>
      </c>
      <c r="C512">
        <v>2</v>
      </c>
      <c r="D512" t="s">
        <v>890</v>
      </c>
      <c r="E512" t="s">
        <v>891</v>
      </c>
      <c r="F512">
        <v>3</v>
      </c>
      <c r="G512" s="14">
        <v>20.170000000000002</v>
      </c>
      <c r="H512" s="3">
        <v>0.03</v>
      </c>
      <c r="I512" s="14">
        <v>58.69</v>
      </c>
      <c r="J512" s="14">
        <v>12.32</v>
      </c>
      <c r="K512" s="14">
        <v>71.010000000000005</v>
      </c>
      <c r="L512" s="14">
        <v>8</v>
      </c>
      <c r="M512" s="14">
        <v>34.69</v>
      </c>
      <c r="N512" t="s">
        <v>1486</v>
      </c>
      <c r="O512" t="s">
        <v>1471</v>
      </c>
    </row>
    <row r="513" spans="1:15" x14ac:dyDescent="0.35">
      <c r="A513" t="s">
        <v>1985</v>
      </c>
      <c r="B513" t="s">
        <v>1292</v>
      </c>
      <c r="C513">
        <v>3</v>
      </c>
      <c r="D513" t="s">
        <v>862</v>
      </c>
      <c r="E513" t="s">
        <v>863</v>
      </c>
      <c r="F513">
        <v>6</v>
      </c>
      <c r="G513" s="14">
        <v>91.29</v>
      </c>
      <c r="H513" s="3">
        <v>0.03</v>
      </c>
      <c r="I513" s="14">
        <v>531.30999999999995</v>
      </c>
      <c r="J513" s="14">
        <v>111.58</v>
      </c>
      <c r="K513" s="14">
        <v>642.89</v>
      </c>
      <c r="L513" s="14">
        <v>52</v>
      </c>
      <c r="M513" s="14">
        <v>219.31</v>
      </c>
      <c r="N513" t="s">
        <v>1475</v>
      </c>
      <c r="O513" t="s">
        <v>1471</v>
      </c>
    </row>
    <row r="514" spans="1:15" x14ac:dyDescent="0.35">
      <c r="A514" t="s">
        <v>1986</v>
      </c>
      <c r="B514" t="s">
        <v>1294</v>
      </c>
      <c r="C514">
        <v>1</v>
      </c>
      <c r="D514" t="s">
        <v>839</v>
      </c>
      <c r="E514" t="s">
        <v>840</v>
      </c>
      <c r="F514">
        <v>4</v>
      </c>
      <c r="G514" s="14">
        <v>56.25</v>
      </c>
      <c r="H514" s="3">
        <v>0.1</v>
      </c>
      <c r="I514" s="14">
        <v>202.5</v>
      </c>
      <c r="J514" s="14">
        <v>42.52</v>
      </c>
      <c r="K514" s="14">
        <v>245.02</v>
      </c>
      <c r="L514" s="14">
        <v>35</v>
      </c>
      <c r="M514" s="14">
        <v>62.5</v>
      </c>
      <c r="N514" t="s">
        <v>1475</v>
      </c>
      <c r="O514" t="s">
        <v>1471</v>
      </c>
    </row>
    <row r="515" spans="1:15" x14ac:dyDescent="0.35">
      <c r="A515" t="s">
        <v>1987</v>
      </c>
      <c r="B515" t="s">
        <v>1294</v>
      </c>
      <c r="C515">
        <v>2</v>
      </c>
      <c r="D515" t="s">
        <v>828</v>
      </c>
      <c r="E515" t="s">
        <v>829</v>
      </c>
      <c r="F515">
        <v>7</v>
      </c>
      <c r="G515" s="14">
        <v>18.29</v>
      </c>
      <c r="H515" s="3">
        <v>0</v>
      </c>
      <c r="I515" s="14">
        <v>128.03</v>
      </c>
      <c r="J515" s="14">
        <v>26.89</v>
      </c>
      <c r="K515" s="14">
        <v>154.91999999999999</v>
      </c>
      <c r="L515" s="14">
        <v>9</v>
      </c>
      <c r="M515" s="14">
        <v>65.03</v>
      </c>
      <c r="N515" t="s">
        <v>1470</v>
      </c>
      <c r="O515" t="s">
        <v>1471</v>
      </c>
    </row>
    <row r="516" spans="1:15" x14ac:dyDescent="0.35">
      <c r="A516" t="s">
        <v>1988</v>
      </c>
      <c r="B516" t="s">
        <v>1294</v>
      </c>
      <c r="C516">
        <v>3</v>
      </c>
      <c r="D516" t="s">
        <v>897</v>
      </c>
      <c r="E516" t="s">
        <v>898</v>
      </c>
      <c r="F516">
        <v>8</v>
      </c>
      <c r="G516" s="14">
        <v>45.96</v>
      </c>
      <c r="H516" s="3">
        <v>0.1</v>
      </c>
      <c r="I516" s="14">
        <v>330.91</v>
      </c>
      <c r="J516" s="14">
        <v>69.489999999999995</v>
      </c>
      <c r="K516" s="14">
        <v>400.4</v>
      </c>
      <c r="L516" s="14">
        <v>24</v>
      </c>
      <c r="M516" s="14">
        <v>138.91</v>
      </c>
      <c r="N516" t="s">
        <v>1475</v>
      </c>
      <c r="O516" t="s">
        <v>1471</v>
      </c>
    </row>
    <row r="517" spans="1:15" x14ac:dyDescent="0.35">
      <c r="A517" t="s">
        <v>1989</v>
      </c>
      <c r="B517" t="s">
        <v>1296</v>
      </c>
      <c r="C517">
        <v>1</v>
      </c>
      <c r="D517" t="s">
        <v>916</v>
      </c>
      <c r="E517" t="s">
        <v>917</v>
      </c>
      <c r="F517">
        <v>6</v>
      </c>
      <c r="G517" s="14">
        <v>416.68</v>
      </c>
      <c r="H517" s="3">
        <v>0.1</v>
      </c>
      <c r="I517" s="14">
        <v>2250.0700000000002</v>
      </c>
      <c r="J517" s="14">
        <v>472.51</v>
      </c>
      <c r="K517" s="14">
        <v>2722.58</v>
      </c>
      <c r="L517" s="14">
        <v>245</v>
      </c>
      <c r="M517" s="14">
        <v>780.07</v>
      </c>
      <c r="N517" t="s">
        <v>1475</v>
      </c>
      <c r="O517" t="s">
        <v>1471</v>
      </c>
    </row>
    <row r="518" spans="1:15" x14ac:dyDescent="0.35">
      <c r="A518" t="s">
        <v>1990</v>
      </c>
      <c r="B518" t="s">
        <v>1296</v>
      </c>
      <c r="C518">
        <v>2</v>
      </c>
      <c r="D518" t="s">
        <v>862</v>
      </c>
      <c r="E518" t="s">
        <v>863</v>
      </c>
      <c r="F518">
        <v>2</v>
      </c>
      <c r="G518" s="14">
        <v>83.88</v>
      </c>
      <c r="H518" s="3">
        <v>0</v>
      </c>
      <c r="I518" s="14">
        <v>167.76</v>
      </c>
      <c r="J518" s="14">
        <v>35.229999999999997</v>
      </c>
      <c r="K518" s="14">
        <v>202.99</v>
      </c>
      <c r="L518" s="14">
        <v>52</v>
      </c>
      <c r="M518" s="14">
        <v>63.76</v>
      </c>
      <c r="N518" t="s">
        <v>1486</v>
      </c>
      <c r="O518" t="s">
        <v>1471</v>
      </c>
    </row>
    <row r="519" spans="1:15" x14ac:dyDescent="0.35">
      <c r="A519" t="s">
        <v>1991</v>
      </c>
      <c r="B519" t="s">
        <v>1296</v>
      </c>
      <c r="C519">
        <v>3</v>
      </c>
      <c r="D519" t="s">
        <v>808</v>
      </c>
      <c r="E519" t="s">
        <v>809</v>
      </c>
      <c r="F519">
        <v>4</v>
      </c>
      <c r="G519" s="14">
        <v>751.16</v>
      </c>
      <c r="H519" s="3">
        <v>0</v>
      </c>
      <c r="I519" s="14">
        <v>3004.64</v>
      </c>
      <c r="J519" s="14">
        <v>630.97</v>
      </c>
      <c r="K519" s="14">
        <v>3635.61</v>
      </c>
      <c r="L519" s="14">
        <v>510</v>
      </c>
      <c r="M519" s="14">
        <v>964.64</v>
      </c>
      <c r="N519" t="s">
        <v>1470</v>
      </c>
      <c r="O519" t="s">
        <v>1471</v>
      </c>
    </row>
    <row r="520" spans="1:15" x14ac:dyDescent="0.35">
      <c r="A520" t="s">
        <v>1992</v>
      </c>
      <c r="B520" t="s">
        <v>1298</v>
      </c>
      <c r="C520">
        <v>1</v>
      </c>
      <c r="D520" t="s">
        <v>908</v>
      </c>
      <c r="E520" t="s">
        <v>909</v>
      </c>
      <c r="F520">
        <v>4</v>
      </c>
      <c r="G520" s="14">
        <v>16.84</v>
      </c>
      <c r="H520" s="3">
        <v>0.03</v>
      </c>
      <c r="I520" s="14">
        <v>65.34</v>
      </c>
      <c r="J520" s="14">
        <v>13.72</v>
      </c>
      <c r="K520" s="14">
        <v>79.06</v>
      </c>
      <c r="L520" s="14">
        <v>7</v>
      </c>
      <c r="M520" s="14">
        <v>37.340000000000003</v>
      </c>
      <c r="N520" t="s">
        <v>1486</v>
      </c>
      <c r="O520" t="s">
        <v>1471</v>
      </c>
    </row>
    <row r="521" spans="1:15" x14ac:dyDescent="0.35">
      <c r="A521" t="s">
        <v>1993</v>
      </c>
      <c r="B521" t="s">
        <v>1298</v>
      </c>
      <c r="C521">
        <v>2</v>
      </c>
      <c r="D521" t="s">
        <v>808</v>
      </c>
      <c r="E521" t="s">
        <v>809</v>
      </c>
      <c r="F521">
        <v>2</v>
      </c>
      <c r="G521" s="14">
        <v>663.98</v>
      </c>
      <c r="H521" s="3">
        <v>0</v>
      </c>
      <c r="I521" s="14">
        <v>1327.96</v>
      </c>
      <c r="J521" s="14">
        <v>278.87</v>
      </c>
      <c r="K521" s="14">
        <v>1606.83</v>
      </c>
      <c r="L521" s="14">
        <v>510</v>
      </c>
      <c r="M521" s="14">
        <v>307.95999999999998</v>
      </c>
      <c r="N521" t="s">
        <v>1475</v>
      </c>
      <c r="O521" t="s">
        <v>1471</v>
      </c>
    </row>
    <row r="522" spans="1:15" x14ac:dyDescent="0.35">
      <c r="A522" t="s">
        <v>1994</v>
      </c>
      <c r="B522" t="s">
        <v>1298</v>
      </c>
      <c r="C522">
        <v>3</v>
      </c>
      <c r="D522" t="s">
        <v>897</v>
      </c>
      <c r="E522" t="s">
        <v>898</v>
      </c>
      <c r="F522">
        <v>8</v>
      </c>
      <c r="G522" s="14">
        <v>40.64</v>
      </c>
      <c r="H522" s="3">
        <v>0.03</v>
      </c>
      <c r="I522" s="14">
        <v>315.37</v>
      </c>
      <c r="J522" s="14">
        <v>66.23</v>
      </c>
      <c r="K522" s="14">
        <v>381.6</v>
      </c>
      <c r="L522" s="14">
        <v>24</v>
      </c>
      <c r="M522" s="14">
        <v>123.37</v>
      </c>
      <c r="N522" t="s">
        <v>1475</v>
      </c>
      <c r="O522" t="s">
        <v>1471</v>
      </c>
    </row>
    <row r="523" spans="1:15" x14ac:dyDescent="0.35">
      <c r="A523" t="s">
        <v>1995</v>
      </c>
      <c r="B523" t="s">
        <v>1298</v>
      </c>
      <c r="C523">
        <v>4</v>
      </c>
      <c r="D523" t="s">
        <v>862</v>
      </c>
      <c r="E523" t="s">
        <v>863</v>
      </c>
      <c r="F523">
        <v>7</v>
      </c>
      <c r="G523" s="14">
        <v>82.7</v>
      </c>
      <c r="H523" s="3">
        <v>0</v>
      </c>
      <c r="I523" s="14">
        <v>578.9</v>
      </c>
      <c r="J523" s="14">
        <v>121.57</v>
      </c>
      <c r="K523" s="14">
        <v>700.47</v>
      </c>
      <c r="L523" s="14">
        <v>52</v>
      </c>
      <c r="M523" s="14">
        <v>214.9</v>
      </c>
      <c r="N523" t="s">
        <v>1486</v>
      </c>
      <c r="O523" t="s">
        <v>1471</v>
      </c>
    </row>
    <row r="524" spans="1:15" x14ac:dyDescent="0.35">
      <c r="A524" t="s">
        <v>1996</v>
      </c>
      <c r="B524" t="s">
        <v>1300</v>
      </c>
      <c r="C524">
        <v>1</v>
      </c>
      <c r="D524" t="s">
        <v>897</v>
      </c>
      <c r="E524" t="s">
        <v>898</v>
      </c>
      <c r="F524">
        <v>5</v>
      </c>
      <c r="G524" s="14">
        <v>40.770000000000003</v>
      </c>
      <c r="H524" s="3">
        <v>0.03</v>
      </c>
      <c r="I524" s="14">
        <v>197.73</v>
      </c>
      <c r="J524" s="14">
        <v>41.52</v>
      </c>
      <c r="K524" s="14">
        <v>239.25</v>
      </c>
      <c r="L524" s="14">
        <v>24</v>
      </c>
      <c r="M524" s="14">
        <v>77.73</v>
      </c>
      <c r="N524" t="s">
        <v>1470</v>
      </c>
      <c r="O524" t="s">
        <v>1471</v>
      </c>
    </row>
    <row r="525" spans="1:15" x14ac:dyDescent="0.35">
      <c r="A525" t="s">
        <v>1997</v>
      </c>
      <c r="B525" t="s">
        <v>1300</v>
      </c>
      <c r="C525">
        <v>2</v>
      </c>
      <c r="D525" t="s">
        <v>916</v>
      </c>
      <c r="E525" t="s">
        <v>917</v>
      </c>
      <c r="F525">
        <v>8</v>
      </c>
      <c r="G525" s="14">
        <v>383.74</v>
      </c>
      <c r="H525" s="3">
        <v>0</v>
      </c>
      <c r="I525" s="14">
        <v>3069.92</v>
      </c>
      <c r="J525" s="14">
        <v>644.67999999999995</v>
      </c>
      <c r="K525" s="14">
        <v>3714.6</v>
      </c>
      <c r="L525" s="14">
        <v>245</v>
      </c>
      <c r="M525" s="14">
        <v>1109.92</v>
      </c>
      <c r="N525" t="s">
        <v>1475</v>
      </c>
      <c r="O525" t="s">
        <v>1471</v>
      </c>
    </row>
    <row r="526" spans="1:15" x14ac:dyDescent="0.35">
      <c r="A526" t="s">
        <v>1998</v>
      </c>
      <c r="B526" t="s">
        <v>1300</v>
      </c>
      <c r="C526">
        <v>3</v>
      </c>
      <c r="D526" t="s">
        <v>912</v>
      </c>
      <c r="E526" t="s">
        <v>913</v>
      </c>
      <c r="F526">
        <v>6</v>
      </c>
      <c r="G526" s="14">
        <v>355.84</v>
      </c>
      <c r="H526" s="3">
        <v>0</v>
      </c>
      <c r="I526" s="14">
        <v>2135.04</v>
      </c>
      <c r="J526" s="14">
        <v>448.36</v>
      </c>
      <c r="K526" s="14">
        <v>2583.4</v>
      </c>
      <c r="L526" s="14">
        <v>225</v>
      </c>
      <c r="M526" s="14">
        <v>785.04</v>
      </c>
      <c r="N526" t="s">
        <v>1475</v>
      </c>
      <c r="O526" t="s">
        <v>1471</v>
      </c>
    </row>
    <row r="527" spans="1:15" x14ac:dyDescent="0.35">
      <c r="A527" t="s">
        <v>1999</v>
      </c>
      <c r="B527" t="s">
        <v>1300</v>
      </c>
      <c r="C527">
        <v>4</v>
      </c>
      <c r="D527" t="s">
        <v>828</v>
      </c>
      <c r="E527" t="s">
        <v>829</v>
      </c>
      <c r="F527">
        <v>8</v>
      </c>
      <c r="G527" s="14">
        <v>18.579999999999998</v>
      </c>
      <c r="H527" s="3">
        <v>0.1</v>
      </c>
      <c r="I527" s="14">
        <v>133.78</v>
      </c>
      <c r="J527" s="14">
        <v>28.09</v>
      </c>
      <c r="K527" s="14">
        <v>161.87</v>
      </c>
      <c r="L527" s="14">
        <v>9</v>
      </c>
      <c r="M527" s="14">
        <v>61.78</v>
      </c>
      <c r="N527" t="s">
        <v>1470</v>
      </c>
      <c r="O527" t="s">
        <v>1471</v>
      </c>
    </row>
    <row r="528" spans="1:15" x14ac:dyDescent="0.35">
      <c r="A528" t="s">
        <v>2000</v>
      </c>
      <c r="B528" t="s">
        <v>1302</v>
      </c>
      <c r="C528">
        <v>1</v>
      </c>
      <c r="D528" t="s">
        <v>839</v>
      </c>
      <c r="E528" t="s">
        <v>840</v>
      </c>
      <c r="F528">
        <v>5</v>
      </c>
      <c r="G528" s="14">
        <v>61.99</v>
      </c>
      <c r="H528" s="3">
        <v>0.03</v>
      </c>
      <c r="I528" s="14">
        <v>300.64999999999998</v>
      </c>
      <c r="J528" s="14">
        <v>63.14</v>
      </c>
      <c r="K528" s="14">
        <v>363.79</v>
      </c>
      <c r="L528" s="14">
        <v>35</v>
      </c>
      <c r="M528" s="14">
        <v>125.65</v>
      </c>
      <c r="N528" t="s">
        <v>1470</v>
      </c>
      <c r="O528" t="s">
        <v>1471</v>
      </c>
    </row>
    <row r="529" spans="1:15" x14ac:dyDescent="0.35">
      <c r="A529" t="s">
        <v>2001</v>
      </c>
      <c r="B529" t="s">
        <v>1304</v>
      </c>
      <c r="C529">
        <v>1</v>
      </c>
      <c r="D529" t="s">
        <v>912</v>
      </c>
      <c r="E529" t="s">
        <v>913</v>
      </c>
      <c r="F529">
        <v>6</v>
      </c>
      <c r="G529" s="14">
        <v>378.98</v>
      </c>
      <c r="H529" s="3">
        <v>0.1</v>
      </c>
      <c r="I529" s="14">
        <v>2046.49</v>
      </c>
      <c r="J529" s="14">
        <v>429.76</v>
      </c>
      <c r="K529" s="14">
        <v>2476.25</v>
      </c>
      <c r="L529" s="14">
        <v>225</v>
      </c>
      <c r="M529" s="14">
        <v>696.49</v>
      </c>
      <c r="N529" t="s">
        <v>1475</v>
      </c>
      <c r="O529" t="s">
        <v>1471</v>
      </c>
    </row>
    <row r="530" spans="1:15" x14ac:dyDescent="0.35">
      <c r="A530" t="s">
        <v>2002</v>
      </c>
      <c r="B530" t="s">
        <v>1304</v>
      </c>
      <c r="C530">
        <v>2</v>
      </c>
      <c r="D530" t="s">
        <v>862</v>
      </c>
      <c r="E530" t="s">
        <v>863</v>
      </c>
      <c r="F530">
        <v>7</v>
      </c>
      <c r="G530" s="14">
        <v>97.26</v>
      </c>
      <c r="H530" s="3">
        <v>0.1</v>
      </c>
      <c r="I530" s="14">
        <v>612.74</v>
      </c>
      <c r="J530" s="14">
        <v>128.68</v>
      </c>
      <c r="K530" s="14">
        <v>741.42</v>
      </c>
      <c r="L530" s="14">
        <v>52</v>
      </c>
      <c r="M530" s="14">
        <v>248.74</v>
      </c>
      <c r="N530" t="s">
        <v>1475</v>
      </c>
      <c r="O530" t="s">
        <v>1471</v>
      </c>
    </row>
    <row r="531" spans="1:15" x14ac:dyDescent="0.35">
      <c r="A531" t="s">
        <v>2003</v>
      </c>
      <c r="B531" t="s">
        <v>1306</v>
      </c>
      <c r="C531">
        <v>1</v>
      </c>
      <c r="D531" t="s">
        <v>916</v>
      </c>
      <c r="E531" t="s">
        <v>917</v>
      </c>
      <c r="F531">
        <v>4</v>
      </c>
      <c r="G531" s="14">
        <v>387.37</v>
      </c>
      <c r="H531" s="3">
        <v>0.1</v>
      </c>
      <c r="I531" s="14">
        <v>1394.53</v>
      </c>
      <c r="J531" s="14">
        <v>292.85000000000002</v>
      </c>
      <c r="K531" s="14">
        <v>1687.38</v>
      </c>
      <c r="L531" s="14">
        <v>245</v>
      </c>
      <c r="M531" s="14">
        <v>414.53</v>
      </c>
      <c r="N531" t="s">
        <v>1486</v>
      </c>
      <c r="O531" t="s">
        <v>1471</v>
      </c>
    </row>
    <row r="532" spans="1:15" x14ac:dyDescent="0.35">
      <c r="A532" t="s">
        <v>2004</v>
      </c>
      <c r="B532" t="s">
        <v>1306</v>
      </c>
      <c r="C532">
        <v>2</v>
      </c>
      <c r="D532" t="s">
        <v>833</v>
      </c>
      <c r="E532" t="s">
        <v>834</v>
      </c>
      <c r="F532">
        <v>3</v>
      </c>
      <c r="G532" s="14">
        <v>142.43</v>
      </c>
      <c r="H532" s="3">
        <v>0.05</v>
      </c>
      <c r="I532" s="14">
        <v>405.93</v>
      </c>
      <c r="J532" s="14">
        <v>85.25</v>
      </c>
      <c r="K532" s="14">
        <v>491.18</v>
      </c>
      <c r="L532" s="14">
        <v>92</v>
      </c>
      <c r="M532" s="14">
        <v>129.93</v>
      </c>
      <c r="N532" t="s">
        <v>1470</v>
      </c>
      <c r="O532" t="s">
        <v>1471</v>
      </c>
    </row>
    <row r="533" spans="1:15" x14ac:dyDescent="0.35">
      <c r="A533" t="s">
        <v>2005</v>
      </c>
      <c r="B533" t="s">
        <v>1308</v>
      </c>
      <c r="C533">
        <v>1</v>
      </c>
      <c r="D533" t="s">
        <v>862</v>
      </c>
      <c r="E533" t="s">
        <v>863</v>
      </c>
      <c r="F533">
        <v>4</v>
      </c>
      <c r="G533" s="14">
        <v>85.24</v>
      </c>
      <c r="H533" s="3">
        <v>0</v>
      </c>
      <c r="I533" s="14">
        <v>340.96</v>
      </c>
      <c r="J533" s="14">
        <v>71.599999999999994</v>
      </c>
      <c r="K533" s="14">
        <v>412.56</v>
      </c>
      <c r="L533" s="14">
        <v>52</v>
      </c>
      <c r="M533" s="14">
        <v>132.96</v>
      </c>
      <c r="N533" t="s">
        <v>1486</v>
      </c>
      <c r="O533" t="s">
        <v>1471</v>
      </c>
    </row>
    <row r="534" spans="1:15" x14ac:dyDescent="0.35">
      <c r="A534" t="s">
        <v>2006</v>
      </c>
      <c r="B534" t="s">
        <v>1308</v>
      </c>
      <c r="C534">
        <v>2</v>
      </c>
      <c r="D534" t="s">
        <v>857</v>
      </c>
      <c r="E534" t="s">
        <v>858</v>
      </c>
      <c r="F534">
        <v>6</v>
      </c>
      <c r="G534" s="14">
        <v>82.31</v>
      </c>
      <c r="H534" s="3">
        <v>0</v>
      </c>
      <c r="I534" s="14">
        <v>493.86</v>
      </c>
      <c r="J534" s="14">
        <v>103.71</v>
      </c>
      <c r="K534" s="14">
        <v>597.57000000000005</v>
      </c>
      <c r="L534" s="14">
        <v>46</v>
      </c>
      <c r="M534" s="14">
        <v>217.86</v>
      </c>
      <c r="N534" t="s">
        <v>1475</v>
      </c>
      <c r="O534" t="s">
        <v>1471</v>
      </c>
    </row>
    <row r="535" spans="1:15" x14ac:dyDescent="0.35">
      <c r="A535" t="s">
        <v>2007</v>
      </c>
      <c r="B535" t="s">
        <v>1308</v>
      </c>
      <c r="C535">
        <v>3</v>
      </c>
      <c r="D535" t="s">
        <v>822</v>
      </c>
      <c r="E535" t="s">
        <v>823</v>
      </c>
      <c r="F535">
        <v>6</v>
      </c>
      <c r="G535" s="14">
        <v>28.93</v>
      </c>
      <c r="H535" s="3">
        <v>0.05</v>
      </c>
      <c r="I535" s="14">
        <v>164.9</v>
      </c>
      <c r="J535" s="14">
        <v>34.630000000000003</v>
      </c>
      <c r="K535" s="14">
        <v>199.53</v>
      </c>
      <c r="L535" s="14">
        <v>18</v>
      </c>
      <c r="M535" s="14">
        <v>56.9</v>
      </c>
      <c r="N535" t="s">
        <v>1486</v>
      </c>
      <c r="O535" t="s">
        <v>1471</v>
      </c>
    </row>
    <row r="536" spans="1:15" x14ac:dyDescent="0.35">
      <c r="A536" t="s">
        <v>2008</v>
      </c>
      <c r="B536" t="s">
        <v>1308</v>
      </c>
      <c r="C536">
        <v>4</v>
      </c>
      <c r="D536" t="s">
        <v>851</v>
      </c>
      <c r="E536" t="s">
        <v>852</v>
      </c>
      <c r="F536">
        <v>8</v>
      </c>
      <c r="G536" s="14">
        <v>221.31</v>
      </c>
      <c r="H536" s="3">
        <v>0</v>
      </c>
      <c r="I536" s="14">
        <v>1770.48</v>
      </c>
      <c r="J536" s="14">
        <v>371.8</v>
      </c>
      <c r="K536" s="14">
        <v>2142.2800000000002</v>
      </c>
      <c r="L536" s="14">
        <v>145</v>
      </c>
      <c r="M536" s="14">
        <v>610.48</v>
      </c>
      <c r="N536" t="s">
        <v>1470</v>
      </c>
      <c r="O536" t="s">
        <v>1471</v>
      </c>
    </row>
    <row r="537" spans="1:15" x14ac:dyDescent="0.35">
      <c r="A537" t="s">
        <v>2009</v>
      </c>
      <c r="B537" t="s">
        <v>1310</v>
      </c>
      <c r="C537">
        <v>1</v>
      </c>
      <c r="D537" t="s">
        <v>833</v>
      </c>
      <c r="E537" t="s">
        <v>834</v>
      </c>
      <c r="F537">
        <v>2</v>
      </c>
      <c r="G537" s="14">
        <v>156.03</v>
      </c>
      <c r="H537" s="3">
        <v>0.03</v>
      </c>
      <c r="I537" s="14">
        <v>302.7</v>
      </c>
      <c r="J537" s="14">
        <v>63.57</v>
      </c>
      <c r="K537" s="14">
        <v>366.27</v>
      </c>
      <c r="L537" s="14">
        <v>92</v>
      </c>
      <c r="M537" s="14">
        <v>118.7</v>
      </c>
      <c r="N537" t="s">
        <v>1470</v>
      </c>
      <c r="O537" t="s">
        <v>1473</v>
      </c>
    </row>
    <row r="538" spans="1:15" x14ac:dyDescent="0.35">
      <c r="A538" t="s">
        <v>2010</v>
      </c>
      <c r="B538" t="s">
        <v>1310</v>
      </c>
      <c r="C538">
        <v>2</v>
      </c>
      <c r="D538" t="s">
        <v>828</v>
      </c>
      <c r="E538" t="s">
        <v>829</v>
      </c>
      <c r="F538">
        <v>2</v>
      </c>
      <c r="G538" s="14">
        <v>19.09</v>
      </c>
      <c r="H538" s="3">
        <v>0.05</v>
      </c>
      <c r="I538" s="14">
        <v>36.270000000000003</v>
      </c>
      <c r="J538" s="14">
        <v>7.62</v>
      </c>
      <c r="K538" s="14">
        <v>43.89</v>
      </c>
      <c r="L538" s="14">
        <v>9</v>
      </c>
      <c r="M538" s="14">
        <v>18.27</v>
      </c>
      <c r="N538" t="s">
        <v>1486</v>
      </c>
      <c r="O538" t="s">
        <v>1471</v>
      </c>
    </row>
    <row r="539" spans="1:15" x14ac:dyDescent="0.35">
      <c r="A539" t="s">
        <v>2011</v>
      </c>
      <c r="B539" t="s">
        <v>1310</v>
      </c>
      <c r="C539">
        <v>3</v>
      </c>
      <c r="D539" t="s">
        <v>816</v>
      </c>
      <c r="E539" t="s">
        <v>817</v>
      </c>
      <c r="F539">
        <v>2</v>
      </c>
      <c r="G539" s="14">
        <v>151.06</v>
      </c>
      <c r="H539" s="3">
        <v>0</v>
      </c>
      <c r="I539" s="14">
        <v>302.12</v>
      </c>
      <c r="J539" s="14">
        <v>63.45</v>
      </c>
      <c r="K539" s="14">
        <v>365.57</v>
      </c>
      <c r="L539" s="14">
        <v>105</v>
      </c>
      <c r="M539" s="14">
        <v>92.12</v>
      </c>
      <c r="N539" t="s">
        <v>1486</v>
      </c>
      <c r="O539" t="s">
        <v>1471</v>
      </c>
    </row>
    <row r="540" spans="1:15" x14ac:dyDescent="0.35">
      <c r="A540" t="s">
        <v>2012</v>
      </c>
      <c r="B540" t="s">
        <v>1312</v>
      </c>
      <c r="C540">
        <v>1</v>
      </c>
      <c r="D540" t="s">
        <v>890</v>
      </c>
      <c r="E540" t="s">
        <v>891</v>
      </c>
      <c r="F540">
        <v>8</v>
      </c>
      <c r="G540" s="14">
        <v>19.989999999999998</v>
      </c>
      <c r="H540" s="3">
        <v>0</v>
      </c>
      <c r="I540" s="14">
        <v>159.91999999999999</v>
      </c>
      <c r="J540" s="14">
        <v>33.58</v>
      </c>
      <c r="K540" s="14">
        <v>193.5</v>
      </c>
      <c r="L540" s="14">
        <v>8</v>
      </c>
      <c r="M540" s="14">
        <v>95.92</v>
      </c>
      <c r="N540" t="s">
        <v>1486</v>
      </c>
      <c r="O540" t="s">
        <v>1471</v>
      </c>
    </row>
    <row r="541" spans="1:15" x14ac:dyDescent="0.35">
      <c r="A541" t="s">
        <v>2013</v>
      </c>
      <c r="B541" t="s">
        <v>1312</v>
      </c>
      <c r="C541">
        <v>2</v>
      </c>
      <c r="D541" t="s">
        <v>868</v>
      </c>
      <c r="E541" t="s">
        <v>869</v>
      </c>
      <c r="F541">
        <v>3</v>
      </c>
      <c r="G541" s="14">
        <v>178.06</v>
      </c>
      <c r="H541" s="3">
        <v>0</v>
      </c>
      <c r="I541" s="14">
        <v>534.17999999999995</v>
      </c>
      <c r="J541" s="14">
        <v>112.18</v>
      </c>
      <c r="K541" s="14">
        <v>646.36</v>
      </c>
      <c r="L541" s="14">
        <v>110</v>
      </c>
      <c r="M541" s="14">
        <v>204.18</v>
      </c>
      <c r="N541" t="s">
        <v>1470</v>
      </c>
      <c r="O541" t="s">
        <v>1473</v>
      </c>
    </row>
    <row r="542" spans="1:15" x14ac:dyDescent="0.35">
      <c r="A542" t="s">
        <v>2014</v>
      </c>
      <c r="B542" t="s">
        <v>1312</v>
      </c>
      <c r="C542">
        <v>3</v>
      </c>
      <c r="D542" t="s">
        <v>808</v>
      </c>
      <c r="E542" t="s">
        <v>809</v>
      </c>
      <c r="F542">
        <v>4</v>
      </c>
      <c r="G542" s="14">
        <v>748.12</v>
      </c>
      <c r="H542" s="3">
        <v>0.03</v>
      </c>
      <c r="I542" s="14">
        <v>2902.71</v>
      </c>
      <c r="J542" s="14">
        <v>609.57000000000005</v>
      </c>
      <c r="K542" s="14">
        <v>3512.28</v>
      </c>
      <c r="L542" s="14">
        <v>510</v>
      </c>
      <c r="M542" s="14">
        <v>862.71</v>
      </c>
      <c r="N542" t="s">
        <v>1470</v>
      </c>
      <c r="O542" t="s">
        <v>1471</v>
      </c>
    </row>
    <row r="543" spans="1:15" x14ac:dyDescent="0.35">
      <c r="A543" t="s">
        <v>2015</v>
      </c>
      <c r="B543" t="s">
        <v>1314</v>
      </c>
      <c r="C543">
        <v>1</v>
      </c>
      <c r="D543" t="s">
        <v>857</v>
      </c>
      <c r="E543" t="s">
        <v>858</v>
      </c>
      <c r="F543">
        <v>6</v>
      </c>
      <c r="G543" s="14">
        <v>82.85</v>
      </c>
      <c r="H543" s="3">
        <v>0.03</v>
      </c>
      <c r="I543" s="14">
        <v>482.19</v>
      </c>
      <c r="J543" s="14">
        <v>101.26</v>
      </c>
      <c r="K543" s="14">
        <v>583.45000000000005</v>
      </c>
      <c r="L543" s="14">
        <v>46</v>
      </c>
      <c r="M543" s="14">
        <v>206.19</v>
      </c>
      <c r="N543" t="s">
        <v>1470</v>
      </c>
      <c r="O543" t="s">
        <v>1471</v>
      </c>
    </row>
    <row r="544" spans="1:15" x14ac:dyDescent="0.35">
      <c r="A544" t="s">
        <v>2016</v>
      </c>
      <c r="B544" t="s">
        <v>1316</v>
      </c>
      <c r="C544">
        <v>1</v>
      </c>
      <c r="D544" t="s">
        <v>902</v>
      </c>
      <c r="E544" t="s">
        <v>903</v>
      </c>
      <c r="F544">
        <v>7</v>
      </c>
      <c r="G544" s="14">
        <v>12.74</v>
      </c>
      <c r="H544" s="3">
        <v>0</v>
      </c>
      <c r="I544" s="14">
        <v>89.18</v>
      </c>
      <c r="J544" s="14">
        <v>18.73</v>
      </c>
      <c r="K544" s="14">
        <v>107.91</v>
      </c>
      <c r="L544" s="14">
        <v>4</v>
      </c>
      <c r="M544" s="14">
        <v>61.18</v>
      </c>
      <c r="N544" t="s">
        <v>1470</v>
      </c>
      <c r="O544" t="s">
        <v>1471</v>
      </c>
    </row>
    <row r="545" spans="1:15" x14ac:dyDescent="0.35">
      <c r="A545" t="s">
        <v>2017</v>
      </c>
      <c r="B545" t="s">
        <v>1316</v>
      </c>
      <c r="C545">
        <v>2</v>
      </c>
      <c r="D545" t="s">
        <v>885</v>
      </c>
      <c r="E545" t="s">
        <v>886</v>
      </c>
      <c r="F545">
        <v>8</v>
      </c>
      <c r="G545" s="14">
        <v>53.48</v>
      </c>
      <c r="H545" s="3">
        <v>0.05</v>
      </c>
      <c r="I545" s="14">
        <v>406.45</v>
      </c>
      <c r="J545" s="14">
        <v>85.35</v>
      </c>
      <c r="K545" s="14">
        <v>491.8</v>
      </c>
      <c r="L545" s="14">
        <v>28</v>
      </c>
      <c r="M545" s="14">
        <v>182.45</v>
      </c>
      <c r="N545" t="s">
        <v>1475</v>
      </c>
      <c r="O545" t="s">
        <v>1471</v>
      </c>
    </row>
    <row r="546" spans="1:15" x14ac:dyDescent="0.35">
      <c r="A546" t="s">
        <v>2018</v>
      </c>
      <c r="B546" t="s">
        <v>1318</v>
      </c>
      <c r="C546">
        <v>1</v>
      </c>
      <c r="D546" t="s">
        <v>833</v>
      </c>
      <c r="E546" t="s">
        <v>834</v>
      </c>
      <c r="F546">
        <v>1</v>
      </c>
      <c r="G546" s="14">
        <v>156.33000000000001</v>
      </c>
      <c r="H546" s="3">
        <v>0.05</v>
      </c>
      <c r="I546" s="14">
        <v>148.51</v>
      </c>
      <c r="J546" s="14">
        <v>31.19</v>
      </c>
      <c r="K546" s="14">
        <v>179.7</v>
      </c>
      <c r="L546" s="14">
        <v>92</v>
      </c>
      <c r="M546" s="14">
        <v>56.51</v>
      </c>
      <c r="N546" t="s">
        <v>1486</v>
      </c>
      <c r="O546" t="s">
        <v>1471</v>
      </c>
    </row>
    <row r="547" spans="1:15" x14ac:dyDescent="0.35">
      <c r="A547" t="s">
        <v>2019</v>
      </c>
      <c r="B547" t="s">
        <v>1318</v>
      </c>
      <c r="C547">
        <v>2</v>
      </c>
      <c r="D547" t="s">
        <v>868</v>
      </c>
      <c r="E547" t="s">
        <v>869</v>
      </c>
      <c r="F547">
        <v>7</v>
      </c>
      <c r="G547" s="14">
        <v>207.29</v>
      </c>
      <c r="H547" s="3">
        <v>0</v>
      </c>
      <c r="I547" s="14">
        <v>1451.03</v>
      </c>
      <c r="J547" s="14">
        <v>304.72000000000003</v>
      </c>
      <c r="K547" s="14">
        <v>1755.75</v>
      </c>
      <c r="L547" s="14">
        <v>110</v>
      </c>
      <c r="M547" s="14">
        <v>681.03</v>
      </c>
      <c r="N547" t="s">
        <v>1470</v>
      </c>
      <c r="O547" t="s">
        <v>1471</v>
      </c>
    </row>
    <row r="548" spans="1:15" x14ac:dyDescent="0.35">
      <c r="A548" t="s">
        <v>2020</v>
      </c>
      <c r="B548" t="s">
        <v>1318</v>
      </c>
      <c r="C548">
        <v>3</v>
      </c>
      <c r="D548" t="s">
        <v>816</v>
      </c>
      <c r="E548" t="s">
        <v>817</v>
      </c>
      <c r="F548">
        <v>3</v>
      </c>
      <c r="G548" s="14">
        <v>172.11</v>
      </c>
      <c r="H548" s="3">
        <v>0</v>
      </c>
      <c r="I548" s="14">
        <v>516.33000000000004</v>
      </c>
      <c r="J548" s="14">
        <v>108.43</v>
      </c>
      <c r="K548" s="14">
        <v>624.76</v>
      </c>
      <c r="L548" s="14">
        <v>105</v>
      </c>
      <c r="M548" s="14">
        <v>201.33</v>
      </c>
      <c r="N548" t="s">
        <v>1475</v>
      </c>
      <c r="O548" t="s">
        <v>1473</v>
      </c>
    </row>
    <row r="549" spans="1:15" x14ac:dyDescent="0.35">
      <c r="A549" t="s">
        <v>2021</v>
      </c>
      <c r="B549" t="s">
        <v>1318</v>
      </c>
      <c r="C549">
        <v>4</v>
      </c>
      <c r="D549" t="s">
        <v>902</v>
      </c>
      <c r="E549" t="s">
        <v>903</v>
      </c>
      <c r="F549">
        <v>5</v>
      </c>
      <c r="G549" s="14">
        <v>11.95</v>
      </c>
      <c r="H549" s="3">
        <v>0.1</v>
      </c>
      <c r="I549" s="14">
        <v>53.77</v>
      </c>
      <c r="J549" s="14">
        <v>11.29</v>
      </c>
      <c r="K549" s="14">
        <v>65.06</v>
      </c>
      <c r="L549" s="14">
        <v>4</v>
      </c>
      <c r="M549" s="14">
        <v>33.770000000000003</v>
      </c>
      <c r="N549" t="s">
        <v>1475</v>
      </c>
      <c r="O549" t="s">
        <v>1471</v>
      </c>
    </row>
    <row r="550" spans="1:15" x14ac:dyDescent="0.35">
      <c r="A550" t="s">
        <v>2022</v>
      </c>
      <c r="B550" t="s">
        <v>1320</v>
      </c>
      <c r="C550">
        <v>1</v>
      </c>
      <c r="D550" t="s">
        <v>874</v>
      </c>
      <c r="E550" t="s">
        <v>875</v>
      </c>
      <c r="F550">
        <v>1</v>
      </c>
      <c r="G550" s="14">
        <v>319.58999999999997</v>
      </c>
      <c r="H550" s="3">
        <v>0.05</v>
      </c>
      <c r="I550" s="14">
        <v>303.61</v>
      </c>
      <c r="J550" s="14">
        <v>63.76</v>
      </c>
      <c r="K550" s="14">
        <v>367.37</v>
      </c>
      <c r="L550" s="14">
        <v>180</v>
      </c>
      <c r="M550" s="14">
        <v>123.61</v>
      </c>
      <c r="N550" t="s">
        <v>1475</v>
      </c>
      <c r="O550" t="s">
        <v>1473</v>
      </c>
    </row>
    <row r="551" spans="1:15" x14ac:dyDescent="0.35">
      <c r="A551" t="s">
        <v>2023</v>
      </c>
      <c r="B551" t="s">
        <v>1320</v>
      </c>
      <c r="C551">
        <v>2</v>
      </c>
      <c r="D551" t="s">
        <v>878</v>
      </c>
      <c r="E551" t="s">
        <v>879</v>
      </c>
      <c r="F551">
        <v>8</v>
      </c>
      <c r="G551" s="14">
        <v>361.53</v>
      </c>
      <c r="H551" s="3">
        <v>0.05</v>
      </c>
      <c r="I551" s="14">
        <v>2747.63</v>
      </c>
      <c r="J551" s="14">
        <v>577</v>
      </c>
      <c r="K551" s="14">
        <v>3324.63</v>
      </c>
      <c r="L551" s="14">
        <v>210</v>
      </c>
      <c r="M551" s="14">
        <v>1067.6300000000001</v>
      </c>
      <c r="N551" t="s">
        <v>1475</v>
      </c>
      <c r="O551" t="s">
        <v>1471</v>
      </c>
    </row>
    <row r="552" spans="1:15" x14ac:dyDescent="0.35">
      <c r="A552" t="s">
        <v>2024</v>
      </c>
      <c r="B552" t="s">
        <v>1320</v>
      </c>
      <c r="C552">
        <v>3</v>
      </c>
      <c r="D552" t="s">
        <v>890</v>
      </c>
      <c r="E552" t="s">
        <v>891</v>
      </c>
      <c r="F552">
        <v>6</v>
      </c>
      <c r="G552" s="14">
        <v>20.52</v>
      </c>
      <c r="H552" s="3">
        <v>0.1</v>
      </c>
      <c r="I552" s="14">
        <v>110.81</v>
      </c>
      <c r="J552" s="14">
        <v>23.27</v>
      </c>
      <c r="K552" s="14">
        <v>134.08000000000001</v>
      </c>
      <c r="L552" s="14">
        <v>8</v>
      </c>
      <c r="M552" s="14">
        <v>62.81</v>
      </c>
      <c r="N552" t="s">
        <v>1470</v>
      </c>
      <c r="O552" t="s">
        <v>1471</v>
      </c>
    </row>
    <row r="553" spans="1:15" x14ac:dyDescent="0.35">
      <c r="A553" t="s">
        <v>2025</v>
      </c>
      <c r="B553" t="s">
        <v>1322</v>
      </c>
      <c r="C553">
        <v>1</v>
      </c>
      <c r="D553" t="s">
        <v>816</v>
      </c>
      <c r="E553" t="s">
        <v>817</v>
      </c>
      <c r="F553">
        <v>6</v>
      </c>
      <c r="G553" s="14">
        <v>157.44</v>
      </c>
      <c r="H553" s="3">
        <v>0.1</v>
      </c>
      <c r="I553" s="14">
        <v>850.18</v>
      </c>
      <c r="J553" s="14">
        <v>178.54</v>
      </c>
      <c r="K553" s="14">
        <v>1028.72</v>
      </c>
      <c r="L553" s="14">
        <v>105</v>
      </c>
      <c r="M553" s="14">
        <v>220.18</v>
      </c>
      <c r="N553" t="s">
        <v>1475</v>
      </c>
      <c r="O553" t="s">
        <v>1473</v>
      </c>
    </row>
    <row r="554" spans="1:15" x14ac:dyDescent="0.35">
      <c r="A554" t="s">
        <v>2026</v>
      </c>
      <c r="B554" t="s">
        <v>1324</v>
      </c>
      <c r="C554">
        <v>1</v>
      </c>
      <c r="D554" t="s">
        <v>908</v>
      </c>
      <c r="E554" t="s">
        <v>909</v>
      </c>
      <c r="F554">
        <v>5</v>
      </c>
      <c r="G554" s="14">
        <v>17.25</v>
      </c>
      <c r="H554" s="3">
        <v>0.05</v>
      </c>
      <c r="I554" s="14">
        <v>81.94</v>
      </c>
      <c r="J554" s="14">
        <v>17.21</v>
      </c>
      <c r="K554" s="14">
        <v>99.15</v>
      </c>
      <c r="L554" s="14">
        <v>7</v>
      </c>
      <c r="M554" s="14">
        <v>46.94</v>
      </c>
      <c r="N554" t="s">
        <v>1475</v>
      </c>
      <c r="O554" t="s">
        <v>1471</v>
      </c>
    </row>
    <row r="555" spans="1:15" x14ac:dyDescent="0.35">
      <c r="A555" t="s">
        <v>2027</v>
      </c>
      <c r="B555" t="s">
        <v>1324</v>
      </c>
      <c r="C555">
        <v>2</v>
      </c>
      <c r="D555" t="s">
        <v>868</v>
      </c>
      <c r="E555" t="s">
        <v>869</v>
      </c>
      <c r="F555">
        <v>3</v>
      </c>
      <c r="G555" s="14">
        <v>174.68</v>
      </c>
      <c r="H555" s="3">
        <v>0.05</v>
      </c>
      <c r="I555" s="14">
        <v>497.84</v>
      </c>
      <c r="J555" s="14">
        <v>104.55</v>
      </c>
      <c r="K555" s="14">
        <v>602.39</v>
      </c>
      <c r="L555" s="14">
        <v>110</v>
      </c>
      <c r="M555" s="14">
        <v>167.84</v>
      </c>
      <c r="N555" t="s">
        <v>1475</v>
      </c>
      <c r="O555" t="s">
        <v>1471</v>
      </c>
    </row>
    <row r="556" spans="1:15" x14ac:dyDescent="0.35">
      <c r="A556" t="s">
        <v>2028</v>
      </c>
      <c r="B556" t="s">
        <v>1324</v>
      </c>
      <c r="C556">
        <v>3</v>
      </c>
      <c r="D556" t="s">
        <v>862</v>
      </c>
      <c r="E556" t="s">
        <v>863</v>
      </c>
      <c r="F556">
        <v>7</v>
      </c>
      <c r="G556" s="14">
        <v>97.69</v>
      </c>
      <c r="H556" s="3">
        <v>0</v>
      </c>
      <c r="I556" s="14">
        <v>683.83</v>
      </c>
      <c r="J556" s="14">
        <v>143.6</v>
      </c>
      <c r="K556" s="14">
        <v>827.43</v>
      </c>
      <c r="L556" s="14">
        <v>52</v>
      </c>
      <c r="M556" s="14">
        <v>319.83</v>
      </c>
      <c r="N556" t="s">
        <v>1475</v>
      </c>
      <c r="O556" t="s">
        <v>1471</v>
      </c>
    </row>
    <row r="557" spans="1:15" x14ac:dyDescent="0.35">
      <c r="A557" t="s">
        <v>2029</v>
      </c>
      <c r="B557" t="s">
        <v>1324</v>
      </c>
      <c r="C557">
        <v>4</v>
      </c>
      <c r="D557" t="s">
        <v>874</v>
      </c>
      <c r="E557" t="s">
        <v>875</v>
      </c>
      <c r="F557">
        <v>5</v>
      </c>
      <c r="G557" s="14">
        <v>308.82</v>
      </c>
      <c r="H557" s="3">
        <v>0</v>
      </c>
      <c r="I557" s="14">
        <v>1544.1</v>
      </c>
      <c r="J557" s="14">
        <v>324.26</v>
      </c>
      <c r="K557" s="14">
        <v>1868.36</v>
      </c>
      <c r="L557" s="14">
        <v>180</v>
      </c>
      <c r="M557" s="14">
        <v>644.1</v>
      </c>
      <c r="N557" t="s">
        <v>1486</v>
      </c>
      <c r="O557" t="s">
        <v>1471</v>
      </c>
    </row>
    <row r="558" spans="1:15" x14ac:dyDescent="0.35">
      <c r="A558" t="s">
        <v>2030</v>
      </c>
      <c r="B558" t="s">
        <v>1324</v>
      </c>
      <c r="C558">
        <v>5</v>
      </c>
      <c r="D558" t="s">
        <v>828</v>
      </c>
      <c r="E558" t="s">
        <v>829</v>
      </c>
      <c r="F558">
        <v>8</v>
      </c>
      <c r="G558" s="14">
        <v>17.53</v>
      </c>
      <c r="H558" s="3">
        <v>0.1</v>
      </c>
      <c r="I558" s="14">
        <v>126.22</v>
      </c>
      <c r="J558" s="14">
        <v>26.51</v>
      </c>
      <c r="K558" s="14">
        <v>152.72999999999999</v>
      </c>
      <c r="L558" s="14">
        <v>9</v>
      </c>
      <c r="M558" s="14">
        <v>54.22</v>
      </c>
      <c r="N558" t="s">
        <v>1486</v>
      </c>
      <c r="O558" t="s">
        <v>1471</v>
      </c>
    </row>
    <row r="559" spans="1:15" x14ac:dyDescent="0.35">
      <c r="A559" t="s">
        <v>2031</v>
      </c>
      <c r="B559" t="s">
        <v>1326</v>
      </c>
      <c r="C559">
        <v>1</v>
      </c>
      <c r="D559" t="s">
        <v>912</v>
      </c>
      <c r="E559" t="s">
        <v>913</v>
      </c>
      <c r="F559">
        <v>4</v>
      </c>
      <c r="G559" s="14">
        <v>343.09</v>
      </c>
      <c r="H559" s="3">
        <v>0</v>
      </c>
      <c r="I559" s="14">
        <v>1372.36</v>
      </c>
      <c r="J559" s="14">
        <v>288.2</v>
      </c>
      <c r="K559" s="14">
        <v>1660.56</v>
      </c>
      <c r="L559" s="14">
        <v>225</v>
      </c>
      <c r="M559" s="14">
        <v>472.36</v>
      </c>
      <c r="N559" t="s">
        <v>1475</v>
      </c>
      <c r="O559" t="s">
        <v>1471</v>
      </c>
    </row>
    <row r="560" spans="1:15" x14ac:dyDescent="0.35">
      <c r="A560" t="s">
        <v>2032</v>
      </c>
      <c r="B560" t="s">
        <v>1326</v>
      </c>
      <c r="C560">
        <v>2</v>
      </c>
      <c r="D560" t="s">
        <v>833</v>
      </c>
      <c r="E560" t="s">
        <v>834</v>
      </c>
      <c r="F560">
        <v>7</v>
      </c>
      <c r="G560" s="14">
        <v>151.02000000000001</v>
      </c>
      <c r="H560" s="3">
        <v>0</v>
      </c>
      <c r="I560" s="14">
        <v>1057.1400000000001</v>
      </c>
      <c r="J560" s="14">
        <v>222</v>
      </c>
      <c r="K560" s="14">
        <v>1279.1400000000001</v>
      </c>
      <c r="L560" s="14">
        <v>92</v>
      </c>
      <c r="M560" s="14">
        <v>413.14</v>
      </c>
      <c r="N560" t="s">
        <v>1486</v>
      </c>
      <c r="O560" t="s">
        <v>1471</v>
      </c>
    </row>
    <row r="561" spans="1:15" x14ac:dyDescent="0.35">
      <c r="A561" t="s">
        <v>2033</v>
      </c>
      <c r="B561" t="s">
        <v>1326</v>
      </c>
      <c r="C561">
        <v>3</v>
      </c>
      <c r="D561" t="s">
        <v>846</v>
      </c>
      <c r="E561" t="s">
        <v>847</v>
      </c>
      <c r="F561">
        <v>6</v>
      </c>
      <c r="G561" s="14">
        <v>39.07</v>
      </c>
      <c r="H561" s="3">
        <v>0</v>
      </c>
      <c r="I561" s="14">
        <v>234.42</v>
      </c>
      <c r="J561" s="14">
        <v>49.23</v>
      </c>
      <c r="K561" s="14">
        <v>283.64999999999998</v>
      </c>
      <c r="L561" s="14">
        <v>21</v>
      </c>
      <c r="M561" s="14">
        <v>108.42</v>
      </c>
      <c r="N561" t="s">
        <v>1475</v>
      </c>
      <c r="O561" t="s">
        <v>1471</v>
      </c>
    </row>
    <row r="562" spans="1:15" x14ac:dyDescent="0.35">
      <c r="A562" t="s">
        <v>2034</v>
      </c>
      <c r="B562" t="s">
        <v>1326</v>
      </c>
      <c r="C562">
        <v>4</v>
      </c>
      <c r="D562" t="s">
        <v>885</v>
      </c>
      <c r="E562" t="s">
        <v>886</v>
      </c>
      <c r="F562">
        <v>2</v>
      </c>
      <c r="G562" s="14">
        <v>45.89</v>
      </c>
      <c r="H562" s="3">
        <v>0.03</v>
      </c>
      <c r="I562" s="14">
        <v>89.03</v>
      </c>
      <c r="J562" s="14">
        <v>18.7</v>
      </c>
      <c r="K562" s="14">
        <v>107.73</v>
      </c>
      <c r="L562" s="14">
        <v>28</v>
      </c>
      <c r="M562" s="14">
        <v>33.03</v>
      </c>
      <c r="N562" t="s">
        <v>1486</v>
      </c>
      <c r="O562" t="s">
        <v>1471</v>
      </c>
    </row>
    <row r="563" spans="1:15" x14ac:dyDescent="0.35">
      <c r="A563" t="s">
        <v>2035</v>
      </c>
      <c r="B563" t="s">
        <v>1326</v>
      </c>
      <c r="C563">
        <v>5</v>
      </c>
      <c r="D563" t="s">
        <v>890</v>
      </c>
      <c r="E563" t="s">
        <v>891</v>
      </c>
      <c r="F563">
        <v>2</v>
      </c>
      <c r="G563" s="14">
        <v>18.739999999999998</v>
      </c>
      <c r="H563" s="3">
        <v>0.05</v>
      </c>
      <c r="I563" s="14">
        <v>35.61</v>
      </c>
      <c r="J563" s="14">
        <v>7.48</v>
      </c>
      <c r="K563" s="14">
        <v>43.09</v>
      </c>
      <c r="L563" s="14">
        <v>8</v>
      </c>
      <c r="M563" s="14">
        <v>19.61</v>
      </c>
      <c r="N563" t="s">
        <v>1470</v>
      </c>
      <c r="O563" t="s">
        <v>1471</v>
      </c>
    </row>
    <row r="564" spans="1:15" x14ac:dyDescent="0.35">
      <c r="A564" t="s">
        <v>2036</v>
      </c>
      <c r="B564" t="s">
        <v>1328</v>
      </c>
      <c r="C564">
        <v>1</v>
      </c>
      <c r="D564" t="s">
        <v>857</v>
      </c>
      <c r="E564" t="s">
        <v>858</v>
      </c>
      <c r="F564">
        <v>8</v>
      </c>
      <c r="G564" s="14">
        <v>81.73</v>
      </c>
      <c r="H564" s="3">
        <v>0.03</v>
      </c>
      <c r="I564" s="14">
        <v>634.22</v>
      </c>
      <c r="J564" s="14">
        <v>133.19</v>
      </c>
      <c r="K564" s="14">
        <v>767.41</v>
      </c>
      <c r="L564" s="14">
        <v>46</v>
      </c>
      <c r="M564" s="14">
        <v>266.22000000000003</v>
      </c>
      <c r="N564" t="s">
        <v>1475</v>
      </c>
      <c r="O564" t="s">
        <v>1473</v>
      </c>
    </row>
    <row r="565" spans="1:15" x14ac:dyDescent="0.35">
      <c r="A565" t="s">
        <v>2037</v>
      </c>
      <c r="B565" t="s">
        <v>1328</v>
      </c>
      <c r="C565">
        <v>2</v>
      </c>
      <c r="D565" t="s">
        <v>897</v>
      </c>
      <c r="E565" t="s">
        <v>898</v>
      </c>
      <c r="F565">
        <v>7</v>
      </c>
      <c r="G565" s="14">
        <v>47</v>
      </c>
      <c r="H565" s="3">
        <v>0</v>
      </c>
      <c r="I565" s="14">
        <v>329</v>
      </c>
      <c r="J565" s="14">
        <v>69.09</v>
      </c>
      <c r="K565" s="14">
        <v>398.09</v>
      </c>
      <c r="L565" s="14">
        <v>24</v>
      </c>
      <c r="M565" s="14">
        <v>161</v>
      </c>
      <c r="N565" t="s">
        <v>1475</v>
      </c>
      <c r="O565" t="s">
        <v>1471</v>
      </c>
    </row>
    <row r="566" spans="1:15" x14ac:dyDescent="0.35">
      <c r="A566" t="s">
        <v>2038</v>
      </c>
      <c r="B566" t="s">
        <v>1328</v>
      </c>
      <c r="C566">
        <v>3</v>
      </c>
      <c r="D566" t="s">
        <v>890</v>
      </c>
      <c r="E566" t="s">
        <v>891</v>
      </c>
      <c r="F566">
        <v>3</v>
      </c>
      <c r="G566" s="14">
        <v>20.79</v>
      </c>
      <c r="H566" s="3">
        <v>0.05</v>
      </c>
      <c r="I566" s="14">
        <v>59.25</v>
      </c>
      <c r="J566" s="14">
        <v>12.44</v>
      </c>
      <c r="K566" s="14">
        <v>71.69</v>
      </c>
      <c r="L566" s="14">
        <v>8</v>
      </c>
      <c r="M566" s="14">
        <v>35.25</v>
      </c>
      <c r="N566" t="s">
        <v>1475</v>
      </c>
      <c r="O566" t="s">
        <v>1471</v>
      </c>
    </row>
    <row r="567" spans="1:15" x14ac:dyDescent="0.35">
      <c r="A567" t="s">
        <v>2039</v>
      </c>
      <c r="B567" t="s">
        <v>1328</v>
      </c>
      <c r="C567">
        <v>4</v>
      </c>
      <c r="D567" t="s">
        <v>846</v>
      </c>
      <c r="E567" t="s">
        <v>847</v>
      </c>
      <c r="F567">
        <v>8</v>
      </c>
      <c r="G567" s="14">
        <v>39.200000000000003</v>
      </c>
      <c r="H567" s="3">
        <v>0.1</v>
      </c>
      <c r="I567" s="14">
        <v>282.24</v>
      </c>
      <c r="J567" s="14">
        <v>59.27</v>
      </c>
      <c r="K567" s="14">
        <v>341.51</v>
      </c>
      <c r="L567" s="14">
        <v>21</v>
      </c>
      <c r="M567" s="14">
        <v>114.24</v>
      </c>
      <c r="N567" t="s">
        <v>1486</v>
      </c>
      <c r="O567" t="s">
        <v>1473</v>
      </c>
    </row>
    <row r="568" spans="1:15" x14ac:dyDescent="0.35">
      <c r="A568" t="s">
        <v>2040</v>
      </c>
      <c r="B568" t="s">
        <v>1330</v>
      </c>
      <c r="C568">
        <v>1</v>
      </c>
      <c r="D568" t="s">
        <v>916</v>
      </c>
      <c r="E568" t="s">
        <v>917</v>
      </c>
      <c r="F568">
        <v>7</v>
      </c>
      <c r="G568" s="14">
        <v>375</v>
      </c>
      <c r="H568" s="3">
        <v>0</v>
      </c>
      <c r="I568" s="14">
        <v>2625</v>
      </c>
      <c r="J568" s="14">
        <v>551.25</v>
      </c>
      <c r="K568" s="14">
        <v>3176.25</v>
      </c>
      <c r="L568" s="14">
        <v>245</v>
      </c>
      <c r="M568" s="14">
        <v>910</v>
      </c>
      <c r="N568" t="s">
        <v>1475</v>
      </c>
      <c r="O568" t="s">
        <v>1471</v>
      </c>
    </row>
    <row r="569" spans="1:15" x14ac:dyDescent="0.35">
      <c r="A569" t="s">
        <v>2041</v>
      </c>
      <c r="B569" t="s">
        <v>1332</v>
      </c>
      <c r="C569">
        <v>1</v>
      </c>
      <c r="D569" t="s">
        <v>828</v>
      </c>
      <c r="E569" t="s">
        <v>829</v>
      </c>
      <c r="F569">
        <v>6</v>
      </c>
      <c r="G569" s="14">
        <v>17.55</v>
      </c>
      <c r="H569" s="3">
        <v>0</v>
      </c>
      <c r="I569" s="14">
        <v>105.3</v>
      </c>
      <c r="J569" s="14">
        <v>22.11</v>
      </c>
      <c r="K569" s="14">
        <v>127.41</v>
      </c>
      <c r="L569" s="14">
        <v>9</v>
      </c>
      <c r="M569" s="14">
        <v>51.3</v>
      </c>
      <c r="N569" t="s">
        <v>1470</v>
      </c>
      <c r="O569" t="s">
        <v>1471</v>
      </c>
    </row>
    <row r="570" spans="1:15" x14ac:dyDescent="0.35">
      <c r="A570" t="s">
        <v>2042</v>
      </c>
      <c r="B570" t="s">
        <v>1332</v>
      </c>
      <c r="C570">
        <v>2</v>
      </c>
      <c r="D570" t="s">
        <v>808</v>
      </c>
      <c r="E570" t="s">
        <v>809</v>
      </c>
      <c r="F570">
        <v>3</v>
      </c>
      <c r="G570" s="14">
        <v>660.96</v>
      </c>
      <c r="H570" s="3">
        <v>0.05</v>
      </c>
      <c r="I570" s="14">
        <v>1883.74</v>
      </c>
      <c r="J570" s="14">
        <v>395.59</v>
      </c>
      <c r="K570" s="14">
        <v>2279.33</v>
      </c>
      <c r="L570" s="14">
        <v>510</v>
      </c>
      <c r="M570" s="14">
        <v>353.74</v>
      </c>
      <c r="N570" t="s">
        <v>1470</v>
      </c>
      <c r="O570" t="s">
        <v>1471</v>
      </c>
    </row>
    <row r="571" spans="1:15" x14ac:dyDescent="0.35">
      <c r="A571" t="s">
        <v>2043</v>
      </c>
      <c r="B571" t="s">
        <v>1334</v>
      </c>
      <c r="C571">
        <v>1</v>
      </c>
      <c r="D571" t="s">
        <v>846</v>
      </c>
      <c r="E571" t="s">
        <v>847</v>
      </c>
      <c r="F571">
        <v>3</v>
      </c>
      <c r="G571" s="14">
        <v>41.63</v>
      </c>
      <c r="H571" s="3">
        <v>0.03</v>
      </c>
      <c r="I571" s="14">
        <v>121.14</v>
      </c>
      <c r="J571" s="14">
        <v>25.44</v>
      </c>
      <c r="K571" s="14">
        <v>146.58000000000001</v>
      </c>
      <c r="L571" s="14">
        <v>21</v>
      </c>
      <c r="M571" s="14">
        <v>58.14</v>
      </c>
      <c r="N571" t="s">
        <v>1486</v>
      </c>
      <c r="O571" t="s">
        <v>1471</v>
      </c>
    </row>
    <row r="572" spans="1:15" x14ac:dyDescent="0.35">
      <c r="A572" t="s">
        <v>2044</v>
      </c>
      <c r="B572" t="s">
        <v>1334</v>
      </c>
      <c r="C572">
        <v>2</v>
      </c>
      <c r="D572" t="s">
        <v>874</v>
      </c>
      <c r="E572" t="s">
        <v>875</v>
      </c>
      <c r="F572">
        <v>2</v>
      </c>
      <c r="G572" s="14">
        <v>321.93</v>
      </c>
      <c r="H572" s="3">
        <v>0.03</v>
      </c>
      <c r="I572" s="14">
        <v>624.54</v>
      </c>
      <c r="J572" s="14">
        <v>131.15</v>
      </c>
      <c r="K572" s="14">
        <v>755.69</v>
      </c>
      <c r="L572" s="14">
        <v>180</v>
      </c>
      <c r="M572" s="14">
        <v>264.54000000000002</v>
      </c>
      <c r="N572" t="s">
        <v>1470</v>
      </c>
      <c r="O572" t="s">
        <v>1471</v>
      </c>
    </row>
    <row r="573" spans="1:15" x14ac:dyDescent="0.35">
      <c r="A573" t="s">
        <v>2045</v>
      </c>
      <c r="B573" t="s">
        <v>1334</v>
      </c>
      <c r="C573">
        <v>3</v>
      </c>
      <c r="D573" t="s">
        <v>912</v>
      </c>
      <c r="E573" t="s">
        <v>913</v>
      </c>
      <c r="F573">
        <v>8</v>
      </c>
      <c r="G573" s="14">
        <v>377.64</v>
      </c>
      <c r="H573" s="3">
        <v>0.03</v>
      </c>
      <c r="I573" s="14">
        <v>2930.49</v>
      </c>
      <c r="J573" s="14">
        <v>615.4</v>
      </c>
      <c r="K573" s="14">
        <v>3545.89</v>
      </c>
      <c r="L573" s="14">
        <v>225</v>
      </c>
      <c r="M573" s="14">
        <v>1130.49</v>
      </c>
      <c r="N573" t="s">
        <v>1470</v>
      </c>
      <c r="O573" t="s">
        <v>1471</v>
      </c>
    </row>
    <row r="574" spans="1:15" x14ac:dyDescent="0.35">
      <c r="A574" t="s">
        <v>2046</v>
      </c>
      <c r="B574" t="s">
        <v>1336</v>
      </c>
      <c r="C574">
        <v>1</v>
      </c>
      <c r="D574" t="s">
        <v>833</v>
      </c>
      <c r="E574" t="s">
        <v>834</v>
      </c>
      <c r="F574">
        <v>8</v>
      </c>
      <c r="G574" s="14">
        <v>157.51</v>
      </c>
      <c r="H574" s="3">
        <v>0.1</v>
      </c>
      <c r="I574" s="14">
        <v>1134.07</v>
      </c>
      <c r="J574" s="14">
        <v>238.15</v>
      </c>
      <c r="K574" s="14">
        <v>1372.22</v>
      </c>
      <c r="L574" s="14">
        <v>92</v>
      </c>
      <c r="M574" s="14">
        <v>398.07</v>
      </c>
      <c r="N574" t="s">
        <v>1470</v>
      </c>
      <c r="O574" t="s">
        <v>1471</v>
      </c>
    </row>
    <row r="575" spans="1:15" x14ac:dyDescent="0.35">
      <c r="A575" t="s">
        <v>2047</v>
      </c>
      <c r="B575" t="s">
        <v>1336</v>
      </c>
      <c r="C575">
        <v>2</v>
      </c>
      <c r="D575" t="s">
        <v>868</v>
      </c>
      <c r="E575" t="s">
        <v>869</v>
      </c>
      <c r="F575">
        <v>2</v>
      </c>
      <c r="G575" s="14">
        <v>201.09</v>
      </c>
      <c r="H575" s="3">
        <v>0.1</v>
      </c>
      <c r="I575" s="14">
        <v>361.96</v>
      </c>
      <c r="J575" s="14">
        <v>76.010000000000005</v>
      </c>
      <c r="K575" s="14">
        <v>437.97</v>
      </c>
      <c r="L575" s="14">
        <v>110</v>
      </c>
      <c r="M575" s="14">
        <v>141.96</v>
      </c>
      <c r="N575" t="s">
        <v>1475</v>
      </c>
      <c r="O575" t="s">
        <v>1471</v>
      </c>
    </row>
    <row r="576" spans="1:15" x14ac:dyDescent="0.35">
      <c r="A576" t="s">
        <v>2048</v>
      </c>
      <c r="B576" t="s">
        <v>1338</v>
      </c>
      <c r="C576">
        <v>1</v>
      </c>
      <c r="D576" t="s">
        <v>868</v>
      </c>
      <c r="E576" t="s">
        <v>869</v>
      </c>
      <c r="F576">
        <v>1</v>
      </c>
      <c r="G576" s="14">
        <v>206.47</v>
      </c>
      <c r="H576" s="3">
        <v>0.03</v>
      </c>
      <c r="I576" s="14">
        <v>200.28</v>
      </c>
      <c r="J576" s="14">
        <v>42.06</v>
      </c>
      <c r="K576" s="14">
        <v>242.34</v>
      </c>
      <c r="L576" s="14">
        <v>110</v>
      </c>
      <c r="M576" s="14">
        <v>90.28</v>
      </c>
      <c r="N576" t="s">
        <v>1475</v>
      </c>
      <c r="O576" t="s">
        <v>1471</v>
      </c>
    </row>
    <row r="577" spans="1:15" x14ac:dyDescent="0.35">
      <c r="A577" t="s">
        <v>2049</v>
      </c>
      <c r="B577" t="s">
        <v>1338</v>
      </c>
      <c r="C577">
        <v>2</v>
      </c>
      <c r="D577" t="s">
        <v>822</v>
      </c>
      <c r="E577" t="s">
        <v>823</v>
      </c>
      <c r="F577">
        <v>3</v>
      </c>
      <c r="G577" s="14">
        <v>30.37</v>
      </c>
      <c r="H577" s="3">
        <v>0.05</v>
      </c>
      <c r="I577" s="14">
        <v>86.55</v>
      </c>
      <c r="J577" s="14">
        <v>18.18</v>
      </c>
      <c r="K577" s="14">
        <v>104.73</v>
      </c>
      <c r="L577" s="14">
        <v>18</v>
      </c>
      <c r="M577" s="14">
        <v>32.549999999999997</v>
      </c>
      <c r="N577" t="s">
        <v>1475</v>
      </c>
      <c r="O577" t="s">
        <v>1471</v>
      </c>
    </row>
    <row r="578" spans="1:15" x14ac:dyDescent="0.35">
      <c r="A578" t="s">
        <v>2050</v>
      </c>
      <c r="B578" t="s">
        <v>1338</v>
      </c>
      <c r="C578">
        <v>3</v>
      </c>
      <c r="D578" t="s">
        <v>862</v>
      </c>
      <c r="E578" t="s">
        <v>863</v>
      </c>
      <c r="F578">
        <v>2</v>
      </c>
      <c r="G578" s="14">
        <v>92.2</v>
      </c>
      <c r="H578" s="3">
        <v>0</v>
      </c>
      <c r="I578" s="14">
        <v>184.4</v>
      </c>
      <c r="J578" s="14">
        <v>38.72</v>
      </c>
      <c r="K578" s="14">
        <v>223.12</v>
      </c>
      <c r="L578" s="14">
        <v>52</v>
      </c>
      <c r="M578" s="14">
        <v>80.400000000000006</v>
      </c>
      <c r="N578" t="s">
        <v>1486</v>
      </c>
      <c r="O578" t="s">
        <v>1473</v>
      </c>
    </row>
    <row r="579" spans="1:15" x14ac:dyDescent="0.35">
      <c r="A579" t="s">
        <v>2051</v>
      </c>
      <c r="B579" t="s">
        <v>1338</v>
      </c>
      <c r="C579">
        <v>4</v>
      </c>
      <c r="D579" t="s">
        <v>908</v>
      </c>
      <c r="E579" t="s">
        <v>909</v>
      </c>
      <c r="F579">
        <v>1</v>
      </c>
      <c r="G579" s="14">
        <v>19.66</v>
      </c>
      <c r="H579" s="3">
        <v>0.05</v>
      </c>
      <c r="I579" s="14">
        <v>18.68</v>
      </c>
      <c r="J579" s="14">
        <v>3.92</v>
      </c>
      <c r="K579" s="14">
        <v>22.6</v>
      </c>
      <c r="L579" s="14">
        <v>7</v>
      </c>
      <c r="M579" s="14">
        <v>11.68</v>
      </c>
      <c r="N579" t="s">
        <v>1486</v>
      </c>
      <c r="O579" t="s">
        <v>1471</v>
      </c>
    </row>
    <row r="580" spans="1:15" x14ac:dyDescent="0.35">
      <c r="A580" t="s">
        <v>2052</v>
      </c>
      <c r="B580" t="s">
        <v>1340</v>
      </c>
      <c r="C580">
        <v>1</v>
      </c>
      <c r="D580" t="s">
        <v>828</v>
      </c>
      <c r="E580" t="s">
        <v>829</v>
      </c>
      <c r="F580">
        <v>3</v>
      </c>
      <c r="G580" s="14">
        <v>19.68</v>
      </c>
      <c r="H580" s="3">
        <v>0</v>
      </c>
      <c r="I580" s="14">
        <v>59.04</v>
      </c>
      <c r="J580" s="14">
        <v>12.4</v>
      </c>
      <c r="K580" s="14">
        <v>71.44</v>
      </c>
      <c r="L580" s="14">
        <v>9</v>
      </c>
      <c r="M580" s="14">
        <v>32.04</v>
      </c>
      <c r="N580" t="s">
        <v>1486</v>
      </c>
      <c r="O580" t="s">
        <v>1471</v>
      </c>
    </row>
    <row r="581" spans="1:15" x14ac:dyDescent="0.35">
      <c r="A581" t="s">
        <v>2053</v>
      </c>
      <c r="B581" t="s">
        <v>1342</v>
      </c>
      <c r="C581">
        <v>1</v>
      </c>
      <c r="D581" t="s">
        <v>822</v>
      </c>
      <c r="E581" t="s">
        <v>823</v>
      </c>
      <c r="F581">
        <v>6</v>
      </c>
      <c r="G581" s="14">
        <v>28.78</v>
      </c>
      <c r="H581" s="3">
        <v>0</v>
      </c>
      <c r="I581" s="14">
        <v>172.68</v>
      </c>
      <c r="J581" s="14">
        <v>36.26</v>
      </c>
      <c r="K581" s="14">
        <v>208.94</v>
      </c>
      <c r="L581" s="14">
        <v>18</v>
      </c>
      <c r="M581" s="14">
        <v>64.680000000000007</v>
      </c>
      <c r="N581" t="s">
        <v>1470</v>
      </c>
      <c r="O581" t="s">
        <v>1471</v>
      </c>
    </row>
    <row r="582" spans="1:15" x14ac:dyDescent="0.35">
      <c r="A582" t="s">
        <v>2054</v>
      </c>
      <c r="B582" t="s">
        <v>1342</v>
      </c>
      <c r="C582">
        <v>2</v>
      </c>
      <c r="D582" t="s">
        <v>808</v>
      </c>
      <c r="E582" t="s">
        <v>809</v>
      </c>
      <c r="F582">
        <v>6</v>
      </c>
      <c r="G582" s="14">
        <v>698.07</v>
      </c>
      <c r="H582" s="3">
        <v>0.03</v>
      </c>
      <c r="I582" s="14">
        <v>4062.77</v>
      </c>
      <c r="J582" s="14">
        <v>853.18</v>
      </c>
      <c r="K582" s="14">
        <v>4915.95</v>
      </c>
      <c r="L582" s="14">
        <v>510</v>
      </c>
      <c r="M582" s="14">
        <v>1002.77</v>
      </c>
      <c r="N582" t="s">
        <v>1486</v>
      </c>
      <c r="O582" t="s">
        <v>1471</v>
      </c>
    </row>
    <row r="583" spans="1:15" x14ac:dyDescent="0.35">
      <c r="A583" t="s">
        <v>2055</v>
      </c>
      <c r="B583" t="s">
        <v>1342</v>
      </c>
      <c r="C583">
        <v>3</v>
      </c>
      <c r="D583" t="s">
        <v>868</v>
      </c>
      <c r="E583" t="s">
        <v>869</v>
      </c>
      <c r="F583">
        <v>7</v>
      </c>
      <c r="G583" s="14">
        <v>182.63</v>
      </c>
      <c r="H583" s="3">
        <v>0</v>
      </c>
      <c r="I583" s="14">
        <v>1278.4100000000001</v>
      </c>
      <c r="J583" s="14">
        <v>268.47000000000003</v>
      </c>
      <c r="K583" s="14">
        <v>1546.88</v>
      </c>
      <c r="L583" s="14">
        <v>110</v>
      </c>
      <c r="M583" s="14">
        <v>508.41</v>
      </c>
      <c r="N583" t="s">
        <v>1486</v>
      </c>
      <c r="O583" t="s">
        <v>1471</v>
      </c>
    </row>
    <row r="584" spans="1:15" x14ac:dyDescent="0.35">
      <c r="A584" t="s">
        <v>2056</v>
      </c>
      <c r="B584" t="s">
        <v>1342</v>
      </c>
      <c r="C584">
        <v>4</v>
      </c>
      <c r="D584" t="s">
        <v>862</v>
      </c>
      <c r="E584" t="s">
        <v>863</v>
      </c>
      <c r="F584">
        <v>3</v>
      </c>
      <c r="G584" s="14">
        <v>84.81</v>
      </c>
      <c r="H584" s="3">
        <v>0</v>
      </c>
      <c r="I584" s="14">
        <v>254.43</v>
      </c>
      <c r="J584" s="14">
        <v>53.43</v>
      </c>
      <c r="K584" s="14">
        <v>307.86</v>
      </c>
      <c r="L584" s="14">
        <v>52</v>
      </c>
      <c r="M584" s="14">
        <v>98.43</v>
      </c>
      <c r="N584" t="s">
        <v>1486</v>
      </c>
      <c r="O584" t="s">
        <v>1471</v>
      </c>
    </row>
    <row r="585" spans="1:15" x14ac:dyDescent="0.35">
      <c r="A585" t="s">
        <v>2057</v>
      </c>
      <c r="B585" t="s">
        <v>1344</v>
      </c>
      <c r="C585">
        <v>1</v>
      </c>
      <c r="D585" t="s">
        <v>816</v>
      </c>
      <c r="E585" t="s">
        <v>817</v>
      </c>
      <c r="F585">
        <v>6</v>
      </c>
      <c r="G585" s="14">
        <v>151.47</v>
      </c>
      <c r="H585" s="3">
        <v>0.1</v>
      </c>
      <c r="I585" s="14">
        <v>817.94</v>
      </c>
      <c r="J585" s="14">
        <v>171.77</v>
      </c>
      <c r="K585" s="14">
        <v>989.71</v>
      </c>
      <c r="L585" s="14">
        <v>105</v>
      </c>
      <c r="M585" s="14">
        <v>187.94</v>
      </c>
      <c r="N585" t="s">
        <v>1486</v>
      </c>
      <c r="O585" t="s">
        <v>1471</v>
      </c>
    </row>
    <row r="586" spans="1:15" x14ac:dyDescent="0.35">
      <c r="A586" t="s">
        <v>2058</v>
      </c>
      <c r="B586" t="s">
        <v>1344</v>
      </c>
      <c r="C586">
        <v>2</v>
      </c>
      <c r="D586" t="s">
        <v>828</v>
      </c>
      <c r="E586" t="s">
        <v>829</v>
      </c>
      <c r="F586">
        <v>6</v>
      </c>
      <c r="G586" s="14">
        <v>17.02</v>
      </c>
      <c r="H586" s="3">
        <v>0</v>
      </c>
      <c r="I586" s="14">
        <v>102.12</v>
      </c>
      <c r="J586" s="14">
        <v>21.45</v>
      </c>
      <c r="K586" s="14">
        <v>123.57</v>
      </c>
      <c r="L586" s="14">
        <v>9</v>
      </c>
      <c r="M586" s="14">
        <v>48.12</v>
      </c>
      <c r="N586" t="s">
        <v>1470</v>
      </c>
      <c r="O586" t="s">
        <v>1471</v>
      </c>
    </row>
    <row r="587" spans="1:15" x14ac:dyDescent="0.35">
      <c r="A587" t="s">
        <v>2059</v>
      </c>
      <c r="B587" t="s">
        <v>1346</v>
      </c>
      <c r="C587">
        <v>1</v>
      </c>
      <c r="D587" t="s">
        <v>846</v>
      </c>
      <c r="E587" t="s">
        <v>847</v>
      </c>
      <c r="F587">
        <v>4</v>
      </c>
      <c r="G587" s="14">
        <v>41.16</v>
      </c>
      <c r="H587" s="3">
        <v>0.05</v>
      </c>
      <c r="I587" s="14">
        <v>156.41</v>
      </c>
      <c r="J587" s="14">
        <v>32.85</v>
      </c>
      <c r="K587" s="14">
        <v>189.26</v>
      </c>
      <c r="L587" s="14">
        <v>21</v>
      </c>
      <c r="M587" s="14">
        <v>72.41</v>
      </c>
      <c r="N587" t="s">
        <v>1486</v>
      </c>
      <c r="O587" t="s">
        <v>1471</v>
      </c>
    </row>
    <row r="588" spans="1:15" x14ac:dyDescent="0.35">
      <c r="A588" t="s">
        <v>2060</v>
      </c>
      <c r="B588" t="s">
        <v>1348</v>
      </c>
      <c r="C588">
        <v>1</v>
      </c>
      <c r="D588" t="s">
        <v>828</v>
      </c>
      <c r="E588" t="s">
        <v>829</v>
      </c>
      <c r="F588">
        <v>5</v>
      </c>
      <c r="G588" s="14">
        <v>16.760000000000002</v>
      </c>
      <c r="H588" s="3">
        <v>0.03</v>
      </c>
      <c r="I588" s="14">
        <v>81.290000000000006</v>
      </c>
      <c r="J588" s="14">
        <v>17.07</v>
      </c>
      <c r="K588" s="14">
        <v>98.36</v>
      </c>
      <c r="L588" s="14">
        <v>9</v>
      </c>
      <c r="M588" s="14">
        <v>36.29</v>
      </c>
      <c r="N588" t="s">
        <v>1475</v>
      </c>
      <c r="O588" t="s">
        <v>1471</v>
      </c>
    </row>
    <row r="589" spans="1:15" x14ac:dyDescent="0.35">
      <c r="A589" t="s">
        <v>2061</v>
      </c>
      <c r="B589" t="s">
        <v>1348</v>
      </c>
      <c r="C589">
        <v>2</v>
      </c>
      <c r="D589" t="s">
        <v>897</v>
      </c>
      <c r="E589" t="s">
        <v>898</v>
      </c>
      <c r="F589">
        <v>1</v>
      </c>
      <c r="G589" s="14">
        <v>43.71</v>
      </c>
      <c r="H589" s="3">
        <v>0</v>
      </c>
      <c r="I589" s="14">
        <v>43.71</v>
      </c>
      <c r="J589" s="14">
        <v>9.18</v>
      </c>
      <c r="K589" s="14">
        <v>52.89</v>
      </c>
      <c r="L589" s="14">
        <v>24</v>
      </c>
      <c r="M589" s="14">
        <v>19.71</v>
      </c>
      <c r="N589" t="s">
        <v>1486</v>
      </c>
      <c r="O589" t="s">
        <v>1471</v>
      </c>
    </row>
    <row r="590" spans="1:15" x14ac:dyDescent="0.35">
      <c r="A590" t="s">
        <v>2062</v>
      </c>
      <c r="B590" t="s">
        <v>1348</v>
      </c>
      <c r="C590">
        <v>3</v>
      </c>
      <c r="D590" t="s">
        <v>912</v>
      </c>
      <c r="E590" t="s">
        <v>913</v>
      </c>
      <c r="F590">
        <v>2</v>
      </c>
      <c r="G590" s="14">
        <v>336.55</v>
      </c>
      <c r="H590" s="3">
        <v>0.05</v>
      </c>
      <c r="I590" s="14">
        <v>639.44000000000005</v>
      </c>
      <c r="J590" s="14">
        <v>134.28</v>
      </c>
      <c r="K590" s="14">
        <v>773.72</v>
      </c>
      <c r="L590" s="14">
        <v>225</v>
      </c>
      <c r="M590" s="14">
        <v>189.44</v>
      </c>
      <c r="N590" t="s">
        <v>1475</v>
      </c>
      <c r="O590" t="s">
        <v>1471</v>
      </c>
    </row>
    <row r="591" spans="1:15" x14ac:dyDescent="0.35">
      <c r="A591" t="s">
        <v>2063</v>
      </c>
      <c r="B591" t="s">
        <v>1348</v>
      </c>
      <c r="C591">
        <v>4</v>
      </c>
      <c r="D591" t="s">
        <v>862</v>
      </c>
      <c r="E591" t="s">
        <v>863</v>
      </c>
      <c r="F591">
        <v>7</v>
      </c>
      <c r="G591" s="14">
        <v>89.02</v>
      </c>
      <c r="H591" s="3">
        <v>0.1</v>
      </c>
      <c r="I591" s="14">
        <v>560.83000000000004</v>
      </c>
      <c r="J591" s="14">
        <v>117.77</v>
      </c>
      <c r="K591" s="14">
        <v>678.6</v>
      </c>
      <c r="L591" s="14">
        <v>52</v>
      </c>
      <c r="M591" s="14">
        <v>196.83</v>
      </c>
      <c r="N591" t="s">
        <v>1475</v>
      </c>
      <c r="O591" t="s">
        <v>1471</v>
      </c>
    </row>
    <row r="592" spans="1:15" x14ac:dyDescent="0.35">
      <c r="A592" t="s">
        <v>2064</v>
      </c>
      <c r="B592" t="s">
        <v>1350</v>
      </c>
      <c r="C592">
        <v>1</v>
      </c>
      <c r="D592" t="s">
        <v>908</v>
      </c>
      <c r="E592" t="s">
        <v>909</v>
      </c>
      <c r="F592">
        <v>3</v>
      </c>
      <c r="G592" s="14">
        <v>19.09</v>
      </c>
      <c r="H592" s="3">
        <v>0.05</v>
      </c>
      <c r="I592" s="14">
        <v>54.41</v>
      </c>
      <c r="J592" s="14">
        <v>11.43</v>
      </c>
      <c r="K592" s="14">
        <v>65.84</v>
      </c>
      <c r="L592" s="14">
        <v>7</v>
      </c>
      <c r="M592" s="14">
        <v>33.409999999999997</v>
      </c>
      <c r="N592" t="s">
        <v>1470</v>
      </c>
      <c r="O592" t="s">
        <v>1473</v>
      </c>
    </row>
    <row r="593" spans="1:15" x14ac:dyDescent="0.35">
      <c r="A593" t="s">
        <v>2065</v>
      </c>
      <c r="B593" t="s">
        <v>1350</v>
      </c>
      <c r="C593">
        <v>2</v>
      </c>
      <c r="D593" t="s">
        <v>890</v>
      </c>
      <c r="E593" t="s">
        <v>891</v>
      </c>
      <c r="F593">
        <v>1</v>
      </c>
      <c r="G593" s="14">
        <v>17.48</v>
      </c>
      <c r="H593" s="3">
        <v>0.03</v>
      </c>
      <c r="I593" s="14">
        <v>16.96</v>
      </c>
      <c r="J593" s="14">
        <v>3.56</v>
      </c>
      <c r="K593" s="14">
        <v>20.52</v>
      </c>
      <c r="L593" s="14">
        <v>8</v>
      </c>
      <c r="M593" s="14">
        <v>8.9600000000000009</v>
      </c>
      <c r="N593" t="s">
        <v>1475</v>
      </c>
      <c r="O593" t="s">
        <v>1471</v>
      </c>
    </row>
    <row r="594" spans="1:15" x14ac:dyDescent="0.35">
      <c r="A594" t="s">
        <v>2066</v>
      </c>
      <c r="B594" t="s">
        <v>1350</v>
      </c>
      <c r="C594">
        <v>3</v>
      </c>
      <c r="D594" t="s">
        <v>839</v>
      </c>
      <c r="E594" t="s">
        <v>840</v>
      </c>
      <c r="F594">
        <v>1</v>
      </c>
      <c r="G594" s="14">
        <v>54.92</v>
      </c>
      <c r="H594" s="3">
        <v>0.03</v>
      </c>
      <c r="I594" s="14">
        <v>53.27</v>
      </c>
      <c r="J594" s="14">
        <v>11.19</v>
      </c>
      <c r="K594" s="14">
        <v>64.459999999999994</v>
      </c>
      <c r="L594" s="14">
        <v>35</v>
      </c>
      <c r="M594" s="14">
        <v>18.27</v>
      </c>
      <c r="N594" t="s">
        <v>1470</v>
      </c>
      <c r="O594" t="s">
        <v>1471</v>
      </c>
    </row>
    <row r="595" spans="1:15" x14ac:dyDescent="0.35">
      <c r="A595" t="s">
        <v>2067</v>
      </c>
      <c r="B595" t="s">
        <v>1352</v>
      </c>
      <c r="C595">
        <v>1</v>
      </c>
      <c r="D595" t="s">
        <v>846</v>
      </c>
      <c r="E595" t="s">
        <v>847</v>
      </c>
      <c r="F595">
        <v>5</v>
      </c>
      <c r="G595" s="14">
        <v>36.200000000000003</v>
      </c>
      <c r="H595" s="3">
        <v>0.1</v>
      </c>
      <c r="I595" s="14">
        <v>162.9</v>
      </c>
      <c r="J595" s="14">
        <v>34.21</v>
      </c>
      <c r="K595" s="14">
        <v>197.11</v>
      </c>
      <c r="L595" s="14">
        <v>21</v>
      </c>
      <c r="M595" s="14">
        <v>57.9</v>
      </c>
      <c r="N595" t="s">
        <v>1475</v>
      </c>
      <c r="O595" t="s">
        <v>1471</v>
      </c>
    </row>
    <row r="596" spans="1:15" x14ac:dyDescent="0.35">
      <c r="A596" t="s">
        <v>2068</v>
      </c>
      <c r="B596" t="s">
        <v>1352</v>
      </c>
      <c r="C596">
        <v>2</v>
      </c>
      <c r="D596" t="s">
        <v>862</v>
      </c>
      <c r="E596" t="s">
        <v>863</v>
      </c>
      <c r="F596">
        <v>2</v>
      </c>
      <c r="G596" s="14">
        <v>88.21</v>
      </c>
      <c r="H596" s="3">
        <v>0</v>
      </c>
      <c r="I596" s="14">
        <v>176.42</v>
      </c>
      <c r="J596" s="14">
        <v>37.049999999999997</v>
      </c>
      <c r="K596" s="14">
        <v>213.47</v>
      </c>
      <c r="L596" s="14">
        <v>52</v>
      </c>
      <c r="M596" s="14">
        <v>72.42</v>
      </c>
      <c r="N596" t="s">
        <v>1486</v>
      </c>
      <c r="O596" t="s">
        <v>1471</v>
      </c>
    </row>
    <row r="597" spans="1:15" x14ac:dyDescent="0.35">
      <c r="A597" t="s">
        <v>2069</v>
      </c>
      <c r="B597" t="s">
        <v>1352</v>
      </c>
      <c r="C597">
        <v>3</v>
      </c>
      <c r="D597" t="s">
        <v>857</v>
      </c>
      <c r="E597" t="s">
        <v>858</v>
      </c>
      <c r="F597">
        <v>7</v>
      </c>
      <c r="G597" s="14">
        <v>75.680000000000007</v>
      </c>
      <c r="H597" s="3">
        <v>0.05</v>
      </c>
      <c r="I597" s="14">
        <v>503.27</v>
      </c>
      <c r="J597" s="14">
        <v>105.69</v>
      </c>
      <c r="K597" s="14">
        <v>608.96</v>
      </c>
      <c r="L597" s="14">
        <v>46</v>
      </c>
      <c r="M597" s="14">
        <v>181.27</v>
      </c>
      <c r="N597" t="s">
        <v>1470</v>
      </c>
      <c r="O597" t="s">
        <v>1471</v>
      </c>
    </row>
    <row r="598" spans="1:15" x14ac:dyDescent="0.35">
      <c r="A598" t="s">
        <v>2070</v>
      </c>
      <c r="B598" t="s">
        <v>1354</v>
      </c>
      <c r="C598">
        <v>1</v>
      </c>
      <c r="D598" t="s">
        <v>890</v>
      </c>
      <c r="E598" t="s">
        <v>891</v>
      </c>
      <c r="F598">
        <v>5</v>
      </c>
      <c r="G598" s="14">
        <v>18.32</v>
      </c>
      <c r="H598" s="3">
        <v>0</v>
      </c>
      <c r="I598" s="14">
        <v>91.6</v>
      </c>
      <c r="J598" s="14">
        <v>19.239999999999998</v>
      </c>
      <c r="K598" s="14">
        <v>110.84</v>
      </c>
      <c r="L598" s="14">
        <v>8</v>
      </c>
      <c r="M598" s="14">
        <v>51.6</v>
      </c>
      <c r="N598" t="s">
        <v>1470</v>
      </c>
      <c r="O598" t="s">
        <v>1471</v>
      </c>
    </row>
    <row r="599" spans="1:15" x14ac:dyDescent="0.35">
      <c r="A599" t="s">
        <v>2071</v>
      </c>
      <c r="B599" t="s">
        <v>1354</v>
      </c>
      <c r="C599">
        <v>2</v>
      </c>
      <c r="D599" t="s">
        <v>916</v>
      </c>
      <c r="E599" t="s">
        <v>917</v>
      </c>
      <c r="F599">
        <v>6</v>
      </c>
      <c r="G599" s="14">
        <v>368.22</v>
      </c>
      <c r="H599" s="3">
        <v>0.1</v>
      </c>
      <c r="I599" s="14">
        <v>1988.39</v>
      </c>
      <c r="J599" s="14">
        <v>417.56</v>
      </c>
      <c r="K599" s="14">
        <v>2405.9499999999998</v>
      </c>
      <c r="L599" s="14">
        <v>245</v>
      </c>
      <c r="M599" s="14">
        <v>518.39</v>
      </c>
      <c r="N599" t="s">
        <v>1486</v>
      </c>
      <c r="O599" t="s">
        <v>1471</v>
      </c>
    </row>
    <row r="600" spans="1:15" x14ac:dyDescent="0.35">
      <c r="A600" t="s">
        <v>2072</v>
      </c>
      <c r="B600" t="s">
        <v>1354</v>
      </c>
      <c r="C600">
        <v>3</v>
      </c>
      <c r="D600" t="s">
        <v>808</v>
      </c>
      <c r="E600" t="s">
        <v>809</v>
      </c>
      <c r="F600">
        <v>8</v>
      </c>
      <c r="G600" s="14">
        <v>643.62</v>
      </c>
      <c r="H600" s="3">
        <v>0</v>
      </c>
      <c r="I600" s="14">
        <v>5148.96</v>
      </c>
      <c r="J600" s="14">
        <v>1081.28</v>
      </c>
      <c r="K600" s="14">
        <v>6230.24</v>
      </c>
      <c r="L600" s="14">
        <v>510</v>
      </c>
      <c r="M600" s="14">
        <v>1068.96</v>
      </c>
      <c r="N600" t="s">
        <v>1475</v>
      </c>
      <c r="O600" t="s">
        <v>1471</v>
      </c>
    </row>
    <row r="601" spans="1:15" x14ac:dyDescent="0.35">
      <c r="A601" t="s">
        <v>2073</v>
      </c>
      <c r="B601" t="s">
        <v>1356</v>
      </c>
      <c r="C601">
        <v>1</v>
      </c>
      <c r="D601" t="s">
        <v>878</v>
      </c>
      <c r="E601" t="s">
        <v>879</v>
      </c>
      <c r="F601">
        <v>2</v>
      </c>
      <c r="G601" s="14">
        <v>370.54</v>
      </c>
      <c r="H601" s="3">
        <v>0.1</v>
      </c>
      <c r="I601" s="14">
        <v>666.97</v>
      </c>
      <c r="J601" s="14">
        <v>140.06</v>
      </c>
      <c r="K601" s="14">
        <v>807.03</v>
      </c>
      <c r="L601" s="14">
        <v>210</v>
      </c>
      <c r="M601" s="14">
        <v>246.97</v>
      </c>
      <c r="N601" t="s">
        <v>1475</v>
      </c>
      <c r="O601" t="s">
        <v>1471</v>
      </c>
    </row>
    <row r="602" spans="1:15" x14ac:dyDescent="0.35">
      <c r="A602" t="s">
        <v>2074</v>
      </c>
      <c r="B602" t="s">
        <v>1356</v>
      </c>
      <c r="C602">
        <v>2</v>
      </c>
      <c r="D602" t="s">
        <v>808</v>
      </c>
      <c r="E602" t="s">
        <v>809</v>
      </c>
      <c r="F602">
        <v>8</v>
      </c>
      <c r="G602" s="14">
        <v>727.66</v>
      </c>
      <c r="H602" s="3">
        <v>0</v>
      </c>
      <c r="I602" s="14">
        <v>5821.28</v>
      </c>
      <c r="J602" s="14">
        <v>1222.47</v>
      </c>
      <c r="K602" s="14">
        <v>7043.75</v>
      </c>
      <c r="L602" s="14">
        <v>510</v>
      </c>
      <c r="M602" s="14">
        <v>1741.28</v>
      </c>
      <c r="N602" t="s">
        <v>1470</v>
      </c>
      <c r="O602" t="s">
        <v>1471</v>
      </c>
    </row>
    <row r="603" spans="1:15" x14ac:dyDescent="0.35">
      <c r="A603" t="s">
        <v>2075</v>
      </c>
      <c r="B603" t="s">
        <v>1356</v>
      </c>
      <c r="C603">
        <v>3</v>
      </c>
      <c r="D603" t="s">
        <v>874</v>
      </c>
      <c r="E603" t="s">
        <v>875</v>
      </c>
      <c r="F603">
        <v>7</v>
      </c>
      <c r="G603" s="14">
        <v>284.62</v>
      </c>
      <c r="H603" s="3">
        <v>0.1</v>
      </c>
      <c r="I603" s="14">
        <v>1793.11</v>
      </c>
      <c r="J603" s="14">
        <v>376.55</v>
      </c>
      <c r="K603" s="14">
        <v>2169.66</v>
      </c>
      <c r="L603" s="14">
        <v>180</v>
      </c>
      <c r="M603" s="14">
        <v>533.11</v>
      </c>
      <c r="N603" t="s">
        <v>1486</v>
      </c>
      <c r="O603" t="s">
        <v>1471</v>
      </c>
    </row>
    <row r="604" spans="1:15" x14ac:dyDescent="0.35">
      <c r="A604" t="s">
        <v>2076</v>
      </c>
      <c r="B604" t="s">
        <v>1356</v>
      </c>
      <c r="C604">
        <v>4</v>
      </c>
      <c r="D604" t="s">
        <v>846</v>
      </c>
      <c r="E604" t="s">
        <v>847</v>
      </c>
      <c r="F604">
        <v>8</v>
      </c>
      <c r="G604" s="14">
        <v>35.950000000000003</v>
      </c>
      <c r="H604" s="3">
        <v>0.1</v>
      </c>
      <c r="I604" s="14">
        <v>258.83999999999997</v>
      </c>
      <c r="J604" s="14">
        <v>54.36</v>
      </c>
      <c r="K604" s="14">
        <v>313.2</v>
      </c>
      <c r="L604" s="14">
        <v>21</v>
      </c>
      <c r="M604" s="14">
        <v>90.84</v>
      </c>
      <c r="N604" t="s">
        <v>1486</v>
      </c>
      <c r="O604" t="s">
        <v>1471</v>
      </c>
    </row>
    <row r="605" spans="1:15" x14ac:dyDescent="0.35">
      <c r="A605" t="s">
        <v>2077</v>
      </c>
      <c r="B605" t="s">
        <v>1358</v>
      </c>
      <c r="C605">
        <v>1</v>
      </c>
      <c r="D605" t="s">
        <v>822</v>
      </c>
      <c r="E605" t="s">
        <v>823</v>
      </c>
      <c r="F605">
        <v>5</v>
      </c>
      <c r="G605" s="14">
        <v>30.9</v>
      </c>
      <c r="H605" s="3">
        <v>0</v>
      </c>
      <c r="I605" s="14">
        <v>154.5</v>
      </c>
      <c r="J605" s="14">
        <v>32.450000000000003</v>
      </c>
      <c r="K605" s="14">
        <v>186.95</v>
      </c>
      <c r="L605" s="14">
        <v>18</v>
      </c>
      <c r="M605" s="14">
        <v>64.5</v>
      </c>
      <c r="N605" t="s">
        <v>1486</v>
      </c>
      <c r="O605" t="s">
        <v>1473</v>
      </c>
    </row>
    <row r="606" spans="1:15" x14ac:dyDescent="0.35">
      <c r="A606" t="s">
        <v>2078</v>
      </c>
      <c r="B606" t="s">
        <v>1358</v>
      </c>
      <c r="C606">
        <v>2</v>
      </c>
      <c r="D606" t="s">
        <v>874</v>
      </c>
      <c r="E606" t="s">
        <v>875</v>
      </c>
      <c r="F606">
        <v>1</v>
      </c>
      <c r="G606" s="14">
        <v>290.19</v>
      </c>
      <c r="H606" s="3">
        <v>0.1</v>
      </c>
      <c r="I606" s="14">
        <v>261.17</v>
      </c>
      <c r="J606" s="14">
        <v>54.85</v>
      </c>
      <c r="K606" s="14">
        <v>316.02</v>
      </c>
      <c r="L606" s="14">
        <v>180</v>
      </c>
      <c r="M606" s="14">
        <v>81.17</v>
      </c>
      <c r="N606" t="s">
        <v>1475</v>
      </c>
      <c r="O606" t="s">
        <v>1471</v>
      </c>
    </row>
    <row r="607" spans="1:15" x14ac:dyDescent="0.35">
      <c r="A607" t="s">
        <v>2079</v>
      </c>
      <c r="B607" t="s">
        <v>1360</v>
      </c>
      <c r="C607">
        <v>1</v>
      </c>
      <c r="D607" t="s">
        <v>878</v>
      </c>
      <c r="E607" t="s">
        <v>879</v>
      </c>
      <c r="F607">
        <v>2</v>
      </c>
      <c r="G607" s="14">
        <v>375.73</v>
      </c>
      <c r="H607" s="3">
        <v>0.05</v>
      </c>
      <c r="I607" s="14">
        <v>713.89</v>
      </c>
      <c r="J607" s="14">
        <v>149.91999999999999</v>
      </c>
      <c r="K607" s="14">
        <v>863.81</v>
      </c>
      <c r="L607" s="14">
        <v>210</v>
      </c>
      <c r="M607" s="14">
        <v>293.89</v>
      </c>
      <c r="N607" t="s">
        <v>1475</v>
      </c>
      <c r="O607" t="s">
        <v>1471</v>
      </c>
    </row>
    <row r="608" spans="1:15" x14ac:dyDescent="0.35">
      <c r="A608" t="s">
        <v>2080</v>
      </c>
      <c r="B608" t="s">
        <v>1360</v>
      </c>
      <c r="C608">
        <v>2</v>
      </c>
      <c r="D608" t="s">
        <v>908</v>
      </c>
      <c r="E608" t="s">
        <v>909</v>
      </c>
      <c r="F608">
        <v>4</v>
      </c>
      <c r="G608" s="14">
        <v>18.7</v>
      </c>
      <c r="H608" s="3">
        <v>0.05</v>
      </c>
      <c r="I608" s="14">
        <v>71.06</v>
      </c>
      <c r="J608" s="14">
        <v>14.92</v>
      </c>
      <c r="K608" s="14">
        <v>85.98</v>
      </c>
      <c r="L608" s="14">
        <v>7</v>
      </c>
      <c r="M608" s="14">
        <v>43.06</v>
      </c>
      <c r="N608" t="s">
        <v>1475</v>
      </c>
      <c r="O608" t="s">
        <v>1471</v>
      </c>
    </row>
    <row r="609" spans="1:15" x14ac:dyDescent="0.35">
      <c r="A609" t="s">
        <v>2081</v>
      </c>
      <c r="B609" t="s">
        <v>1362</v>
      </c>
      <c r="C609">
        <v>1</v>
      </c>
      <c r="D609" t="s">
        <v>822</v>
      </c>
      <c r="E609" t="s">
        <v>823</v>
      </c>
      <c r="F609">
        <v>3</v>
      </c>
      <c r="G609" s="14">
        <v>30.57</v>
      </c>
      <c r="H609" s="3">
        <v>0</v>
      </c>
      <c r="I609" s="14">
        <v>91.71</v>
      </c>
      <c r="J609" s="14">
        <v>19.260000000000002</v>
      </c>
      <c r="K609" s="14">
        <v>110.97</v>
      </c>
      <c r="L609" s="14">
        <v>18</v>
      </c>
      <c r="M609" s="14">
        <v>37.71</v>
      </c>
      <c r="N609" t="s">
        <v>1470</v>
      </c>
      <c r="O609" t="s">
        <v>1473</v>
      </c>
    </row>
    <row r="610" spans="1:15" x14ac:dyDescent="0.35">
      <c r="A610" t="s">
        <v>2082</v>
      </c>
      <c r="B610" t="s">
        <v>1362</v>
      </c>
      <c r="C610">
        <v>2</v>
      </c>
      <c r="D610" t="s">
        <v>851</v>
      </c>
      <c r="E610" t="s">
        <v>852</v>
      </c>
      <c r="F610">
        <v>5</v>
      </c>
      <c r="G610" s="14">
        <v>218.59</v>
      </c>
      <c r="H610" s="3">
        <v>0.1</v>
      </c>
      <c r="I610" s="14">
        <v>983.66</v>
      </c>
      <c r="J610" s="14">
        <v>206.57</v>
      </c>
      <c r="K610" s="14">
        <v>1190.23</v>
      </c>
      <c r="L610" s="14">
        <v>145</v>
      </c>
      <c r="M610" s="14">
        <v>258.64999999999998</v>
      </c>
      <c r="N610" t="s">
        <v>1486</v>
      </c>
      <c r="O610" t="s">
        <v>1473</v>
      </c>
    </row>
    <row r="611" spans="1:15" x14ac:dyDescent="0.35">
      <c r="A611" t="s">
        <v>2083</v>
      </c>
      <c r="B611" t="s">
        <v>1364</v>
      </c>
      <c r="C611">
        <v>1</v>
      </c>
      <c r="D611" t="s">
        <v>857</v>
      </c>
      <c r="E611" t="s">
        <v>858</v>
      </c>
      <c r="F611">
        <v>8</v>
      </c>
      <c r="G611" s="14">
        <v>72.709999999999994</v>
      </c>
      <c r="H611" s="3">
        <v>0.03</v>
      </c>
      <c r="I611" s="14">
        <v>564.23</v>
      </c>
      <c r="J611" s="14">
        <v>118.49</v>
      </c>
      <c r="K611" s="14">
        <v>682.72</v>
      </c>
      <c r="L611" s="14">
        <v>46</v>
      </c>
      <c r="M611" s="14">
        <v>196.23</v>
      </c>
      <c r="N611" t="s">
        <v>1475</v>
      </c>
      <c r="O611" t="s">
        <v>1471</v>
      </c>
    </row>
    <row r="612" spans="1:15" x14ac:dyDescent="0.35">
      <c r="A612" t="s">
        <v>2084</v>
      </c>
      <c r="B612" t="s">
        <v>1364</v>
      </c>
      <c r="C612">
        <v>2</v>
      </c>
      <c r="D612" t="s">
        <v>816</v>
      </c>
      <c r="E612" t="s">
        <v>817</v>
      </c>
      <c r="F612">
        <v>6</v>
      </c>
      <c r="G612" s="14">
        <v>158.66</v>
      </c>
      <c r="H612" s="3">
        <v>0.03</v>
      </c>
      <c r="I612" s="14">
        <v>923.4</v>
      </c>
      <c r="J612" s="14">
        <v>193.91</v>
      </c>
      <c r="K612" s="14">
        <v>1117.31</v>
      </c>
      <c r="L612" s="14">
        <v>105</v>
      </c>
      <c r="M612" s="14">
        <v>293.39999999999998</v>
      </c>
      <c r="N612" t="s">
        <v>1470</v>
      </c>
      <c r="O612" t="s">
        <v>1471</v>
      </c>
    </row>
    <row r="613" spans="1:15" x14ac:dyDescent="0.35">
      <c r="A613" t="s">
        <v>2085</v>
      </c>
      <c r="B613" t="s">
        <v>1364</v>
      </c>
      <c r="C613">
        <v>3</v>
      </c>
      <c r="D613" t="s">
        <v>902</v>
      </c>
      <c r="E613" t="s">
        <v>903</v>
      </c>
      <c r="F613">
        <v>8</v>
      </c>
      <c r="G613" s="14">
        <v>12.11</v>
      </c>
      <c r="H613" s="3">
        <v>0.05</v>
      </c>
      <c r="I613" s="14">
        <v>92.04</v>
      </c>
      <c r="J613" s="14">
        <v>19.329999999999998</v>
      </c>
      <c r="K613" s="14">
        <v>111.37</v>
      </c>
      <c r="L613" s="14">
        <v>4</v>
      </c>
      <c r="M613" s="14">
        <v>60.04</v>
      </c>
      <c r="N613" t="s">
        <v>1486</v>
      </c>
      <c r="O613" t="s">
        <v>1471</v>
      </c>
    </row>
    <row r="614" spans="1:15" x14ac:dyDescent="0.35">
      <c r="A614" t="s">
        <v>2086</v>
      </c>
      <c r="B614" t="s">
        <v>1364</v>
      </c>
      <c r="C614">
        <v>4</v>
      </c>
      <c r="D614" t="s">
        <v>851</v>
      </c>
      <c r="E614" t="s">
        <v>852</v>
      </c>
      <c r="F614">
        <v>1</v>
      </c>
      <c r="G614" s="14">
        <v>222.14</v>
      </c>
      <c r="H614" s="3">
        <v>0.03</v>
      </c>
      <c r="I614" s="14">
        <v>215.48</v>
      </c>
      <c r="J614" s="14">
        <v>45.25</v>
      </c>
      <c r="K614" s="14">
        <v>260.73</v>
      </c>
      <c r="L614" s="14">
        <v>145</v>
      </c>
      <c r="M614" s="14">
        <v>70.48</v>
      </c>
      <c r="N614" t="s">
        <v>1475</v>
      </c>
      <c r="O614" t="s">
        <v>1471</v>
      </c>
    </row>
    <row r="615" spans="1:15" x14ac:dyDescent="0.35">
      <c r="A615" t="s">
        <v>2087</v>
      </c>
      <c r="B615" t="s">
        <v>1364</v>
      </c>
      <c r="C615">
        <v>5</v>
      </c>
      <c r="D615" t="s">
        <v>808</v>
      </c>
      <c r="E615" t="s">
        <v>809</v>
      </c>
      <c r="F615">
        <v>7</v>
      </c>
      <c r="G615" s="14">
        <v>667.57</v>
      </c>
      <c r="H615" s="3">
        <v>0</v>
      </c>
      <c r="I615" s="14">
        <v>4672.99</v>
      </c>
      <c r="J615" s="14">
        <v>981.33</v>
      </c>
      <c r="K615" s="14">
        <v>5654.32</v>
      </c>
      <c r="L615" s="14">
        <v>510</v>
      </c>
      <c r="M615" s="14">
        <v>1102.99</v>
      </c>
      <c r="N615" t="s">
        <v>1475</v>
      </c>
      <c r="O615" t="s">
        <v>1471</v>
      </c>
    </row>
    <row r="616" spans="1:15" x14ac:dyDescent="0.35">
      <c r="A616" t="s">
        <v>2088</v>
      </c>
      <c r="B616" t="s">
        <v>1366</v>
      </c>
      <c r="C616">
        <v>1</v>
      </c>
      <c r="D616" t="s">
        <v>822</v>
      </c>
      <c r="E616" t="s">
        <v>823</v>
      </c>
      <c r="F616">
        <v>4</v>
      </c>
      <c r="G616" s="14">
        <v>27.71</v>
      </c>
      <c r="H616" s="3">
        <v>0</v>
      </c>
      <c r="I616" s="14">
        <v>110.84</v>
      </c>
      <c r="J616" s="14">
        <v>23.28</v>
      </c>
      <c r="K616" s="14">
        <v>134.12</v>
      </c>
      <c r="L616" s="14">
        <v>18</v>
      </c>
      <c r="M616" s="14">
        <v>38.840000000000003</v>
      </c>
      <c r="N616" t="s">
        <v>1470</v>
      </c>
      <c r="O616" t="s">
        <v>1471</v>
      </c>
    </row>
    <row r="617" spans="1:15" x14ac:dyDescent="0.35">
      <c r="A617" t="s">
        <v>2089</v>
      </c>
      <c r="B617" t="s">
        <v>1366</v>
      </c>
      <c r="C617">
        <v>2</v>
      </c>
      <c r="D617" t="s">
        <v>828</v>
      </c>
      <c r="E617" t="s">
        <v>829</v>
      </c>
      <c r="F617">
        <v>1</v>
      </c>
      <c r="G617" s="14">
        <v>18.12</v>
      </c>
      <c r="H617" s="3">
        <v>0</v>
      </c>
      <c r="I617" s="14">
        <v>18.12</v>
      </c>
      <c r="J617" s="14">
        <v>3.81</v>
      </c>
      <c r="K617" s="14">
        <v>21.93</v>
      </c>
      <c r="L617" s="14">
        <v>9</v>
      </c>
      <c r="M617" s="14">
        <v>9.1199999999999992</v>
      </c>
      <c r="N617" t="s">
        <v>1475</v>
      </c>
      <c r="O617" t="s">
        <v>1471</v>
      </c>
    </row>
    <row r="618" spans="1:15" x14ac:dyDescent="0.35">
      <c r="A618" t="s">
        <v>2090</v>
      </c>
      <c r="B618" t="s">
        <v>1366</v>
      </c>
      <c r="C618">
        <v>3</v>
      </c>
      <c r="D618" t="s">
        <v>868</v>
      </c>
      <c r="E618" t="s">
        <v>869</v>
      </c>
      <c r="F618">
        <v>5</v>
      </c>
      <c r="G618" s="14">
        <v>182.29</v>
      </c>
      <c r="H618" s="3">
        <v>0.03</v>
      </c>
      <c r="I618" s="14">
        <v>884.11</v>
      </c>
      <c r="J618" s="14">
        <v>185.66</v>
      </c>
      <c r="K618" s="14">
        <v>1069.77</v>
      </c>
      <c r="L618" s="14">
        <v>110</v>
      </c>
      <c r="M618" s="14">
        <v>334.11</v>
      </c>
      <c r="N618" t="s">
        <v>1486</v>
      </c>
      <c r="O618" t="s">
        <v>1473</v>
      </c>
    </row>
    <row r="619" spans="1:15" x14ac:dyDescent="0.35">
      <c r="A619" t="s">
        <v>2091</v>
      </c>
      <c r="B619" t="s">
        <v>1366</v>
      </c>
      <c r="C619">
        <v>4</v>
      </c>
      <c r="D619" t="s">
        <v>816</v>
      </c>
      <c r="E619" t="s">
        <v>817</v>
      </c>
      <c r="F619">
        <v>6</v>
      </c>
      <c r="G619" s="14">
        <v>161.15</v>
      </c>
      <c r="H619" s="3">
        <v>0</v>
      </c>
      <c r="I619" s="14">
        <v>966.9</v>
      </c>
      <c r="J619" s="14">
        <v>203.05</v>
      </c>
      <c r="K619" s="14">
        <v>1169.95</v>
      </c>
      <c r="L619" s="14">
        <v>105</v>
      </c>
      <c r="M619" s="14">
        <v>336.9</v>
      </c>
      <c r="N619" t="s">
        <v>1486</v>
      </c>
      <c r="O619" t="s">
        <v>1471</v>
      </c>
    </row>
    <row r="620" spans="1:15" x14ac:dyDescent="0.35">
      <c r="A620" t="s">
        <v>2092</v>
      </c>
      <c r="B620" t="s">
        <v>1368</v>
      </c>
      <c r="C620">
        <v>1</v>
      </c>
      <c r="D620" t="s">
        <v>828</v>
      </c>
      <c r="E620" t="s">
        <v>829</v>
      </c>
      <c r="F620">
        <v>8</v>
      </c>
      <c r="G620" s="14">
        <v>18.440000000000001</v>
      </c>
      <c r="H620" s="3">
        <v>0</v>
      </c>
      <c r="I620" s="14">
        <v>147.52000000000001</v>
      </c>
      <c r="J620" s="14">
        <v>30.98</v>
      </c>
      <c r="K620" s="14">
        <v>178.5</v>
      </c>
      <c r="L620" s="14">
        <v>9</v>
      </c>
      <c r="M620" s="14">
        <v>75.52</v>
      </c>
      <c r="N620" t="s">
        <v>1486</v>
      </c>
      <c r="O620" t="s">
        <v>1471</v>
      </c>
    </row>
    <row r="621" spans="1:15" x14ac:dyDescent="0.35">
      <c r="A621" t="s">
        <v>2093</v>
      </c>
      <c r="B621" t="s">
        <v>1368</v>
      </c>
      <c r="C621">
        <v>2</v>
      </c>
      <c r="D621" t="s">
        <v>878</v>
      </c>
      <c r="E621" t="s">
        <v>879</v>
      </c>
      <c r="F621">
        <v>6</v>
      </c>
      <c r="G621" s="14">
        <v>377</v>
      </c>
      <c r="H621" s="3">
        <v>0.1</v>
      </c>
      <c r="I621" s="14">
        <v>2035.8</v>
      </c>
      <c r="J621" s="14">
        <v>427.52</v>
      </c>
      <c r="K621" s="14">
        <v>2463.3200000000002</v>
      </c>
      <c r="L621" s="14">
        <v>210</v>
      </c>
      <c r="M621" s="14">
        <v>775.8</v>
      </c>
      <c r="N621" t="s">
        <v>1486</v>
      </c>
      <c r="O621" t="s">
        <v>1471</v>
      </c>
    </row>
    <row r="622" spans="1:15" x14ac:dyDescent="0.35">
      <c r="A622" t="s">
        <v>2094</v>
      </c>
      <c r="B622" t="s">
        <v>1368</v>
      </c>
      <c r="C622">
        <v>3</v>
      </c>
      <c r="D622" t="s">
        <v>816</v>
      </c>
      <c r="E622" t="s">
        <v>817</v>
      </c>
      <c r="F622">
        <v>8</v>
      </c>
      <c r="G622" s="14">
        <v>147.85</v>
      </c>
      <c r="H622" s="3">
        <v>0.05</v>
      </c>
      <c r="I622" s="14">
        <v>1123.6600000000001</v>
      </c>
      <c r="J622" s="14">
        <v>235.97</v>
      </c>
      <c r="K622" s="14">
        <v>1359.63</v>
      </c>
      <c r="L622" s="14">
        <v>105</v>
      </c>
      <c r="M622" s="14">
        <v>283.66000000000003</v>
      </c>
      <c r="N622" t="s">
        <v>1475</v>
      </c>
      <c r="O622" t="s">
        <v>1471</v>
      </c>
    </row>
    <row r="623" spans="1:15" x14ac:dyDescent="0.35">
      <c r="A623" t="s">
        <v>2095</v>
      </c>
      <c r="B623" t="s">
        <v>1368</v>
      </c>
      <c r="C623">
        <v>4</v>
      </c>
      <c r="D623" t="s">
        <v>908</v>
      </c>
      <c r="E623" t="s">
        <v>909</v>
      </c>
      <c r="F623">
        <v>1</v>
      </c>
      <c r="G623" s="14">
        <v>17.52</v>
      </c>
      <c r="H623" s="3">
        <v>0.03</v>
      </c>
      <c r="I623" s="14">
        <v>16.989999999999998</v>
      </c>
      <c r="J623" s="14">
        <v>3.57</v>
      </c>
      <c r="K623" s="14">
        <v>20.56</v>
      </c>
      <c r="L623" s="14">
        <v>7</v>
      </c>
      <c r="M623" s="14">
        <v>9.99</v>
      </c>
      <c r="N623" t="s">
        <v>1470</v>
      </c>
      <c r="O623" t="s">
        <v>1471</v>
      </c>
    </row>
    <row r="624" spans="1:15" x14ac:dyDescent="0.35">
      <c r="A624" t="s">
        <v>2096</v>
      </c>
      <c r="B624" t="s">
        <v>1370</v>
      </c>
      <c r="C624">
        <v>1</v>
      </c>
      <c r="D624" t="s">
        <v>916</v>
      </c>
      <c r="E624" t="s">
        <v>917</v>
      </c>
      <c r="F624">
        <v>1</v>
      </c>
      <c r="G624" s="14">
        <v>399.64</v>
      </c>
      <c r="H624" s="3">
        <v>0.03</v>
      </c>
      <c r="I624" s="14">
        <v>387.65</v>
      </c>
      <c r="J624" s="14">
        <v>81.41</v>
      </c>
      <c r="K624" s="14">
        <v>469.06</v>
      </c>
      <c r="L624" s="14">
        <v>245</v>
      </c>
      <c r="M624" s="14">
        <v>142.65</v>
      </c>
      <c r="N624" t="s">
        <v>1470</v>
      </c>
      <c r="O624" t="s">
        <v>1471</v>
      </c>
    </row>
    <row r="625" spans="1:15" x14ac:dyDescent="0.35">
      <c r="A625" t="s">
        <v>2097</v>
      </c>
      <c r="B625" t="s">
        <v>1370</v>
      </c>
      <c r="C625">
        <v>2</v>
      </c>
      <c r="D625" t="s">
        <v>828</v>
      </c>
      <c r="E625" t="s">
        <v>829</v>
      </c>
      <c r="F625">
        <v>6</v>
      </c>
      <c r="G625" s="14">
        <v>18.670000000000002</v>
      </c>
      <c r="H625" s="3">
        <v>0.1</v>
      </c>
      <c r="I625" s="14">
        <v>100.82</v>
      </c>
      <c r="J625" s="14">
        <v>21.17</v>
      </c>
      <c r="K625" s="14">
        <v>121.99</v>
      </c>
      <c r="L625" s="14">
        <v>9</v>
      </c>
      <c r="M625" s="14">
        <v>46.82</v>
      </c>
      <c r="N625" t="s">
        <v>1486</v>
      </c>
      <c r="O625" t="s">
        <v>1471</v>
      </c>
    </row>
    <row r="626" spans="1:15" x14ac:dyDescent="0.35">
      <c r="A626" t="s">
        <v>2098</v>
      </c>
      <c r="B626" t="s">
        <v>1372</v>
      </c>
      <c r="C626">
        <v>1</v>
      </c>
      <c r="D626" t="s">
        <v>846</v>
      </c>
      <c r="E626" t="s">
        <v>847</v>
      </c>
      <c r="F626">
        <v>2</v>
      </c>
      <c r="G626" s="14">
        <v>36.6</v>
      </c>
      <c r="H626" s="3">
        <v>0.05</v>
      </c>
      <c r="I626" s="14">
        <v>69.540000000000006</v>
      </c>
      <c r="J626" s="14">
        <v>14.6</v>
      </c>
      <c r="K626" s="14">
        <v>84.14</v>
      </c>
      <c r="L626" s="14">
        <v>21</v>
      </c>
      <c r="M626" s="14">
        <v>27.54</v>
      </c>
      <c r="N626" t="s">
        <v>1475</v>
      </c>
      <c r="O626" t="s">
        <v>1471</v>
      </c>
    </row>
    <row r="627" spans="1:15" x14ac:dyDescent="0.35">
      <c r="A627" t="s">
        <v>2099</v>
      </c>
      <c r="B627" t="s">
        <v>1372</v>
      </c>
      <c r="C627">
        <v>2</v>
      </c>
      <c r="D627" t="s">
        <v>912</v>
      </c>
      <c r="E627" t="s">
        <v>913</v>
      </c>
      <c r="F627">
        <v>3</v>
      </c>
      <c r="G627" s="14">
        <v>361.12</v>
      </c>
      <c r="H627" s="3">
        <v>0</v>
      </c>
      <c r="I627" s="14">
        <v>1083.3599999999999</v>
      </c>
      <c r="J627" s="14">
        <v>227.51</v>
      </c>
      <c r="K627" s="14">
        <v>1310.87</v>
      </c>
      <c r="L627" s="14">
        <v>225</v>
      </c>
      <c r="M627" s="14">
        <v>408.36</v>
      </c>
      <c r="N627" t="s">
        <v>1470</v>
      </c>
      <c r="O627" t="s">
        <v>1471</v>
      </c>
    </row>
    <row r="628" spans="1:15" x14ac:dyDescent="0.35">
      <c r="A628" t="s">
        <v>2100</v>
      </c>
      <c r="B628" t="s">
        <v>1372</v>
      </c>
      <c r="C628">
        <v>3</v>
      </c>
      <c r="D628" t="s">
        <v>916</v>
      </c>
      <c r="E628" t="s">
        <v>917</v>
      </c>
      <c r="F628">
        <v>8</v>
      </c>
      <c r="G628" s="14">
        <v>380.43</v>
      </c>
      <c r="H628" s="3">
        <v>0</v>
      </c>
      <c r="I628" s="14">
        <v>3043.44</v>
      </c>
      <c r="J628" s="14">
        <v>639.12</v>
      </c>
      <c r="K628" s="14">
        <v>3682.56</v>
      </c>
      <c r="L628" s="14">
        <v>245</v>
      </c>
      <c r="M628" s="14">
        <v>1083.44</v>
      </c>
      <c r="N628" t="s">
        <v>1486</v>
      </c>
      <c r="O628" t="s">
        <v>1471</v>
      </c>
    </row>
    <row r="629" spans="1:15" x14ac:dyDescent="0.35">
      <c r="A629" t="s">
        <v>2101</v>
      </c>
      <c r="B629" t="s">
        <v>1372</v>
      </c>
      <c r="C629">
        <v>4</v>
      </c>
      <c r="D629" t="s">
        <v>862</v>
      </c>
      <c r="E629" t="s">
        <v>863</v>
      </c>
      <c r="F629">
        <v>7</v>
      </c>
      <c r="G629" s="14">
        <v>90.1</v>
      </c>
      <c r="H629" s="3">
        <v>0.1</v>
      </c>
      <c r="I629" s="14">
        <v>567.63</v>
      </c>
      <c r="J629" s="14">
        <v>119.2</v>
      </c>
      <c r="K629" s="14">
        <v>686.83</v>
      </c>
      <c r="L629" s="14">
        <v>52</v>
      </c>
      <c r="M629" s="14">
        <v>203.63</v>
      </c>
      <c r="N629" t="s">
        <v>1470</v>
      </c>
      <c r="O629" t="s">
        <v>1471</v>
      </c>
    </row>
    <row r="630" spans="1:15" x14ac:dyDescent="0.35">
      <c r="A630" t="s">
        <v>2102</v>
      </c>
      <c r="B630" t="s">
        <v>1372</v>
      </c>
      <c r="C630">
        <v>5</v>
      </c>
      <c r="D630" t="s">
        <v>908</v>
      </c>
      <c r="E630" t="s">
        <v>909</v>
      </c>
      <c r="F630">
        <v>3</v>
      </c>
      <c r="G630" s="14">
        <v>17.04</v>
      </c>
      <c r="H630" s="3">
        <v>0</v>
      </c>
      <c r="I630" s="14">
        <v>51.12</v>
      </c>
      <c r="J630" s="14">
        <v>10.74</v>
      </c>
      <c r="K630" s="14">
        <v>61.86</v>
      </c>
      <c r="L630" s="14">
        <v>7</v>
      </c>
      <c r="M630" s="14">
        <v>30.12</v>
      </c>
      <c r="N630" t="s">
        <v>1475</v>
      </c>
      <c r="O630" t="s">
        <v>1471</v>
      </c>
    </row>
    <row r="631" spans="1:15" x14ac:dyDescent="0.35">
      <c r="A631" t="s">
        <v>2103</v>
      </c>
      <c r="B631" t="s">
        <v>1374</v>
      </c>
      <c r="C631">
        <v>1</v>
      </c>
      <c r="D631" t="s">
        <v>902</v>
      </c>
      <c r="E631" t="s">
        <v>903</v>
      </c>
      <c r="F631">
        <v>3</v>
      </c>
      <c r="G631" s="14">
        <v>11.16</v>
      </c>
      <c r="H631" s="3">
        <v>0.05</v>
      </c>
      <c r="I631" s="14">
        <v>31.81</v>
      </c>
      <c r="J631" s="14">
        <v>6.68</v>
      </c>
      <c r="K631" s="14">
        <v>38.49</v>
      </c>
      <c r="L631" s="14">
        <v>4</v>
      </c>
      <c r="M631" s="14">
        <v>19.809999999999999</v>
      </c>
      <c r="N631" t="s">
        <v>1475</v>
      </c>
      <c r="O631" t="s">
        <v>1473</v>
      </c>
    </row>
    <row r="632" spans="1:15" x14ac:dyDescent="0.35">
      <c r="A632" t="s">
        <v>2104</v>
      </c>
      <c r="B632" t="s">
        <v>1376</v>
      </c>
      <c r="C632">
        <v>1</v>
      </c>
      <c r="D632" t="s">
        <v>874</v>
      </c>
      <c r="E632" t="s">
        <v>875</v>
      </c>
      <c r="F632">
        <v>4</v>
      </c>
      <c r="G632" s="14">
        <v>327.64</v>
      </c>
      <c r="H632" s="3">
        <v>0.1</v>
      </c>
      <c r="I632" s="14">
        <v>1179.5</v>
      </c>
      <c r="J632" s="14">
        <v>247.69</v>
      </c>
      <c r="K632" s="14">
        <v>1427.19</v>
      </c>
      <c r="L632" s="14">
        <v>180</v>
      </c>
      <c r="M632" s="14">
        <v>459.5</v>
      </c>
      <c r="N632" t="s">
        <v>1486</v>
      </c>
      <c r="O632" t="s">
        <v>1471</v>
      </c>
    </row>
    <row r="633" spans="1:15" x14ac:dyDescent="0.35">
      <c r="A633" t="s">
        <v>2105</v>
      </c>
      <c r="B633" t="s">
        <v>1376</v>
      </c>
      <c r="C633">
        <v>2</v>
      </c>
      <c r="D633" t="s">
        <v>868</v>
      </c>
      <c r="E633" t="s">
        <v>869</v>
      </c>
      <c r="F633">
        <v>4</v>
      </c>
      <c r="G633" s="14">
        <v>196.6</v>
      </c>
      <c r="H633" s="3">
        <v>0.1</v>
      </c>
      <c r="I633" s="14">
        <v>707.76</v>
      </c>
      <c r="J633" s="14">
        <v>148.63</v>
      </c>
      <c r="K633" s="14">
        <v>856.39</v>
      </c>
      <c r="L633" s="14">
        <v>110</v>
      </c>
      <c r="M633" s="14">
        <v>267.76</v>
      </c>
      <c r="N633" t="s">
        <v>1475</v>
      </c>
      <c r="O633" t="s">
        <v>1473</v>
      </c>
    </row>
    <row r="634" spans="1:15" x14ac:dyDescent="0.35">
      <c r="A634" t="s">
        <v>2106</v>
      </c>
      <c r="B634" t="s">
        <v>1376</v>
      </c>
      <c r="C634">
        <v>3</v>
      </c>
      <c r="D634" t="s">
        <v>916</v>
      </c>
      <c r="E634" t="s">
        <v>917</v>
      </c>
      <c r="F634">
        <v>6</v>
      </c>
      <c r="G634" s="14">
        <v>428.27</v>
      </c>
      <c r="H634" s="3">
        <v>0.05</v>
      </c>
      <c r="I634" s="14">
        <v>2441.14</v>
      </c>
      <c r="J634" s="14">
        <v>512.64</v>
      </c>
      <c r="K634" s="14">
        <v>2953.78</v>
      </c>
      <c r="L634" s="14">
        <v>245</v>
      </c>
      <c r="M634" s="14">
        <v>971.14</v>
      </c>
      <c r="N634" t="s">
        <v>1470</v>
      </c>
      <c r="O634" t="s">
        <v>1471</v>
      </c>
    </row>
    <row r="635" spans="1:15" x14ac:dyDescent="0.35">
      <c r="A635" t="s">
        <v>2107</v>
      </c>
      <c r="B635" t="s">
        <v>1376</v>
      </c>
      <c r="C635">
        <v>4</v>
      </c>
      <c r="D635" t="s">
        <v>885</v>
      </c>
      <c r="E635" t="s">
        <v>886</v>
      </c>
      <c r="F635">
        <v>6</v>
      </c>
      <c r="G635" s="14">
        <v>46.51</v>
      </c>
      <c r="H635" s="3">
        <v>0.03</v>
      </c>
      <c r="I635" s="14">
        <v>270.69</v>
      </c>
      <c r="J635" s="14">
        <v>56.84</v>
      </c>
      <c r="K635" s="14">
        <v>327.52999999999997</v>
      </c>
      <c r="L635" s="14">
        <v>28</v>
      </c>
      <c r="M635" s="14">
        <v>102.69</v>
      </c>
      <c r="N635" t="s">
        <v>1486</v>
      </c>
      <c r="O635" t="s">
        <v>1471</v>
      </c>
    </row>
    <row r="636" spans="1:15" x14ac:dyDescent="0.35">
      <c r="A636" t="s">
        <v>2108</v>
      </c>
      <c r="B636" t="s">
        <v>1378</v>
      </c>
      <c r="C636">
        <v>1</v>
      </c>
      <c r="D636" t="s">
        <v>851</v>
      </c>
      <c r="E636" t="s">
        <v>852</v>
      </c>
      <c r="F636">
        <v>8</v>
      </c>
      <c r="G636" s="14">
        <v>236.4</v>
      </c>
      <c r="H636" s="3">
        <v>0</v>
      </c>
      <c r="I636" s="14">
        <v>1891.2</v>
      </c>
      <c r="J636" s="14">
        <v>397.15</v>
      </c>
      <c r="K636" s="14">
        <v>2288.35</v>
      </c>
      <c r="L636" s="14">
        <v>145</v>
      </c>
      <c r="M636" s="14">
        <v>731.2</v>
      </c>
      <c r="N636" t="s">
        <v>1470</v>
      </c>
      <c r="O636" t="s">
        <v>1471</v>
      </c>
    </row>
    <row r="637" spans="1:15" x14ac:dyDescent="0.35">
      <c r="A637" t="s">
        <v>2109</v>
      </c>
      <c r="B637" t="s">
        <v>1378</v>
      </c>
      <c r="C637">
        <v>2</v>
      </c>
      <c r="D637" t="s">
        <v>868</v>
      </c>
      <c r="E637" t="s">
        <v>869</v>
      </c>
      <c r="F637">
        <v>7</v>
      </c>
      <c r="G637" s="14">
        <v>180.86</v>
      </c>
      <c r="H637" s="3">
        <v>0</v>
      </c>
      <c r="I637" s="14">
        <v>1266.02</v>
      </c>
      <c r="J637" s="14">
        <v>265.86</v>
      </c>
      <c r="K637" s="14">
        <v>1531.88</v>
      </c>
      <c r="L637" s="14">
        <v>110</v>
      </c>
      <c r="M637" s="14">
        <v>496.02</v>
      </c>
      <c r="N637" t="s">
        <v>1486</v>
      </c>
      <c r="O637" t="s">
        <v>1471</v>
      </c>
    </row>
    <row r="638" spans="1:15" x14ac:dyDescent="0.35">
      <c r="A638" t="s">
        <v>2110</v>
      </c>
      <c r="B638" t="s">
        <v>1380</v>
      </c>
      <c r="C638">
        <v>1</v>
      </c>
      <c r="D638" t="s">
        <v>808</v>
      </c>
      <c r="E638" t="s">
        <v>809</v>
      </c>
      <c r="F638">
        <v>2</v>
      </c>
      <c r="G638" s="14">
        <v>661</v>
      </c>
      <c r="H638" s="3">
        <v>0.03</v>
      </c>
      <c r="I638" s="14">
        <v>1282.3399999999999</v>
      </c>
      <c r="J638" s="14">
        <v>269.29000000000002</v>
      </c>
      <c r="K638" s="14">
        <v>1551.63</v>
      </c>
      <c r="L638" s="14">
        <v>510</v>
      </c>
      <c r="M638" s="14">
        <v>262.33999999999997</v>
      </c>
      <c r="N638" t="s">
        <v>1486</v>
      </c>
      <c r="O638" t="s">
        <v>1471</v>
      </c>
    </row>
    <row r="639" spans="1:15" x14ac:dyDescent="0.35">
      <c r="A639" t="s">
        <v>2111</v>
      </c>
      <c r="B639" t="s">
        <v>1380</v>
      </c>
      <c r="C639">
        <v>2</v>
      </c>
      <c r="D639" t="s">
        <v>874</v>
      </c>
      <c r="E639" t="s">
        <v>875</v>
      </c>
      <c r="F639">
        <v>1</v>
      </c>
      <c r="G639" s="14">
        <v>327.57</v>
      </c>
      <c r="H639" s="3">
        <v>0</v>
      </c>
      <c r="I639" s="14">
        <v>327.57</v>
      </c>
      <c r="J639" s="14">
        <v>68.790000000000006</v>
      </c>
      <c r="K639" s="14">
        <v>396.36</v>
      </c>
      <c r="L639" s="14">
        <v>180</v>
      </c>
      <c r="M639" s="14">
        <v>147.57</v>
      </c>
      <c r="N639" t="s">
        <v>1486</v>
      </c>
      <c r="O639" t="s">
        <v>1471</v>
      </c>
    </row>
    <row r="640" spans="1:15" x14ac:dyDescent="0.35">
      <c r="A640" t="s">
        <v>2112</v>
      </c>
      <c r="B640" t="s">
        <v>1380</v>
      </c>
      <c r="C640">
        <v>3</v>
      </c>
      <c r="D640" t="s">
        <v>851</v>
      </c>
      <c r="E640" t="s">
        <v>852</v>
      </c>
      <c r="F640">
        <v>5</v>
      </c>
      <c r="G640" s="14">
        <v>240.31</v>
      </c>
      <c r="H640" s="3">
        <v>0</v>
      </c>
      <c r="I640" s="14">
        <v>1201.55</v>
      </c>
      <c r="J640" s="14">
        <v>252.33</v>
      </c>
      <c r="K640" s="14">
        <v>1453.88</v>
      </c>
      <c r="L640" s="14">
        <v>145</v>
      </c>
      <c r="M640" s="14">
        <v>476.55</v>
      </c>
      <c r="N640" t="s">
        <v>1475</v>
      </c>
      <c r="O640" t="s">
        <v>1471</v>
      </c>
    </row>
    <row r="641" spans="1:15" x14ac:dyDescent="0.35">
      <c r="A641" t="s">
        <v>2113</v>
      </c>
      <c r="B641" t="s">
        <v>1382</v>
      </c>
      <c r="C641">
        <v>1</v>
      </c>
      <c r="D641" t="s">
        <v>839</v>
      </c>
      <c r="E641" t="s">
        <v>840</v>
      </c>
      <c r="F641">
        <v>5</v>
      </c>
      <c r="G641" s="14">
        <v>63.95</v>
      </c>
      <c r="H641" s="3">
        <v>0</v>
      </c>
      <c r="I641" s="14">
        <v>319.75</v>
      </c>
      <c r="J641" s="14">
        <v>67.150000000000006</v>
      </c>
      <c r="K641" s="14">
        <v>386.9</v>
      </c>
      <c r="L641" s="14">
        <v>35</v>
      </c>
      <c r="M641" s="14">
        <v>144.75</v>
      </c>
      <c r="N641" t="s">
        <v>1475</v>
      </c>
      <c r="O641" t="s">
        <v>1471</v>
      </c>
    </row>
    <row r="642" spans="1:15" x14ac:dyDescent="0.35">
      <c r="A642" t="s">
        <v>2114</v>
      </c>
      <c r="B642" t="s">
        <v>1384</v>
      </c>
      <c r="C642">
        <v>1</v>
      </c>
      <c r="D642" t="s">
        <v>846</v>
      </c>
      <c r="E642" t="s">
        <v>847</v>
      </c>
      <c r="F642">
        <v>5</v>
      </c>
      <c r="G642" s="14">
        <v>39.08</v>
      </c>
      <c r="H642" s="3">
        <v>0</v>
      </c>
      <c r="I642" s="14">
        <v>195.4</v>
      </c>
      <c r="J642" s="14">
        <v>41.03</v>
      </c>
      <c r="K642" s="14">
        <v>236.43</v>
      </c>
      <c r="L642" s="14">
        <v>21</v>
      </c>
      <c r="M642" s="14">
        <v>90.4</v>
      </c>
      <c r="N642" t="s">
        <v>1470</v>
      </c>
      <c r="O642" t="s">
        <v>1473</v>
      </c>
    </row>
    <row r="643" spans="1:15" x14ac:dyDescent="0.35">
      <c r="A643" t="s">
        <v>2115</v>
      </c>
      <c r="B643" t="s">
        <v>1384</v>
      </c>
      <c r="C643">
        <v>2</v>
      </c>
      <c r="D643" t="s">
        <v>839</v>
      </c>
      <c r="E643" t="s">
        <v>840</v>
      </c>
      <c r="F643">
        <v>7</v>
      </c>
      <c r="G643" s="14">
        <v>63.61</v>
      </c>
      <c r="H643" s="3">
        <v>0</v>
      </c>
      <c r="I643" s="14">
        <v>445.27</v>
      </c>
      <c r="J643" s="14">
        <v>93.51</v>
      </c>
      <c r="K643" s="14">
        <v>538.78</v>
      </c>
      <c r="L643" s="14">
        <v>35</v>
      </c>
      <c r="M643" s="14">
        <v>200.27</v>
      </c>
      <c r="N643" t="s">
        <v>1486</v>
      </c>
      <c r="O643" t="s">
        <v>1473</v>
      </c>
    </row>
    <row r="644" spans="1:15" x14ac:dyDescent="0.35">
      <c r="A644" t="s">
        <v>2116</v>
      </c>
      <c r="B644" t="s">
        <v>1384</v>
      </c>
      <c r="C644">
        <v>3</v>
      </c>
      <c r="D644" t="s">
        <v>833</v>
      </c>
      <c r="E644" t="s">
        <v>834</v>
      </c>
      <c r="F644">
        <v>3</v>
      </c>
      <c r="G644" s="14">
        <v>158.4</v>
      </c>
      <c r="H644" s="3">
        <v>0</v>
      </c>
      <c r="I644" s="14">
        <v>475.2</v>
      </c>
      <c r="J644" s="14">
        <v>99.79</v>
      </c>
      <c r="K644" s="14">
        <v>574.99</v>
      </c>
      <c r="L644" s="14">
        <v>92</v>
      </c>
      <c r="M644" s="14">
        <v>199.2</v>
      </c>
      <c r="N644" t="s">
        <v>1475</v>
      </c>
      <c r="O644" t="s">
        <v>1473</v>
      </c>
    </row>
    <row r="645" spans="1:15" x14ac:dyDescent="0.35">
      <c r="A645" t="s">
        <v>2117</v>
      </c>
      <c r="B645" t="s">
        <v>1386</v>
      </c>
      <c r="C645">
        <v>1</v>
      </c>
      <c r="D645" t="s">
        <v>868</v>
      </c>
      <c r="E645" t="s">
        <v>869</v>
      </c>
      <c r="F645">
        <v>7</v>
      </c>
      <c r="G645" s="14">
        <v>207.12</v>
      </c>
      <c r="H645" s="3">
        <v>0</v>
      </c>
      <c r="I645" s="14">
        <v>1449.84</v>
      </c>
      <c r="J645" s="14">
        <v>304.47000000000003</v>
      </c>
      <c r="K645" s="14">
        <v>1754.31</v>
      </c>
      <c r="L645" s="14">
        <v>110</v>
      </c>
      <c r="M645" s="14">
        <v>679.84</v>
      </c>
      <c r="N645" t="s">
        <v>1486</v>
      </c>
      <c r="O645" t="s">
        <v>1471</v>
      </c>
    </row>
    <row r="646" spans="1:15" x14ac:dyDescent="0.35">
      <c r="A646" t="s">
        <v>2118</v>
      </c>
      <c r="B646" t="s">
        <v>1386</v>
      </c>
      <c r="C646">
        <v>2</v>
      </c>
      <c r="D646" t="s">
        <v>912</v>
      </c>
      <c r="E646" t="s">
        <v>913</v>
      </c>
      <c r="F646">
        <v>4</v>
      </c>
      <c r="G646" s="14">
        <v>374.76</v>
      </c>
      <c r="H646" s="3">
        <v>0</v>
      </c>
      <c r="I646" s="14">
        <v>1499.04</v>
      </c>
      <c r="J646" s="14">
        <v>314.8</v>
      </c>
      <c r="K646" s="14">
        <v>1813.84</v>
      </c>
      <c r="L646" s="14">
        <v>225</v>
      </c>
      <c r="M646" s="14">
        <v>599.04</v>
      </c>
      <c r="N646" t="s">
        <v>1486</v>
      </c>
      <c r="O646" t="s">
        <v>1471</v>
      </c>
    </row>
    <row r="647" spans="1:15" x14ac:dyDescent="0.35">
      <c r="A647" t="s">
        <v>2119</v>
      </c>
      <c r="B647" t="s">
        <v>1386</v>
      </c>
      <c r="C647">
        <v>3</v>
      </c>
      <c r="D647" t="s">
        <v>816</v>
      </c>
      <c r="E647" t="s">
        <v>817</v>
      </c>
      <c r="F647">
        <v>5</v>
      </c>
      <c r="G647" s="14">
        <v>171.26</v>
      </c>
      <c r="H647" s="3">
        <v>0.05</v>
      </c>
      <c r="I647" s="14">
        <v>813.48</v>
      </c>
      <c r="J647" s="14">
        <v>170.83</v>
      </c>
      <c r="K647" s="14">
        <v>984.31</v>
      </c>
      <c r="L647" s="14">
        <v>105</v>
      </c>
      <c r="M647" s="14">
        <v>288.48</v>
      </c>
      <c r="N647" t="s">
        <v>1475</v>
      </c>
      <c r="O647" t="s">
        <v>1471</v>
      </c>
    </row>
    <row r="648" spans="1:15" x14ac:dyDescent="0.35">
      <c r="A648" t="s">
        <v>2120</v>
      </c>
      <c r="B648" t="s">
        <v>1388</v>
      </c>
      <c r="C648">
        <v>1</v>
      </c>
      <c r="D648" t="s">
        <v>897</v>
      </c>
      <c r="E648" t="s">
        <v>898</v>
      </c>
      <c r="F648">
        <v>2</v>
      </c>
      <c r="G648" s="14">
        <v>41.81</v>
      </c>
      <c r="H648" s="3">
        <v>0.03</v>
      </c>
      <c r="I648" s="14">
        <v>81.11</v>
      </c>
      <c r="J648" s="14">
        <v>17.03</v>
      </c>
      <c r="K648" s="14">
        <v>98.14</v>
      </c>
      <c r="L648" s="14">
        <v>24</v>
      </c>
      <c r="M648" s="14">
        <v>33.11</v>
      </c>
      <c r="N648" t="s">
        <v>1475</v>
      </c>
      <c r="O648" t="s">
        <v>1471</v>
      </c>
    </row>
    <row r="649" spans="1:15" x14ac:dyDescent="0.35">
      <c r="A649" t="s">
        <v>2121</v>
      </c>
      <c r="B649" t="s">
        <v>1390</v>
      </c>
      <c r="C649">
        <v>1</v>
      </c>
      <c r="D649" t="s">
        <v>902</v>
      </c>
      <c r="E649" t="s">
        <v>903</v>
      </c>
      <c r="F649">
        <v>8</v>
      </c>
      <c r="G649" s="14">
        <v>11.43</v>
      </c>
      <c r="H649" s="3">
        <v>0.1</v>
      </c>
      <c r="I649" s="14">
        <v>82.3</v>
      </c>
      <c r="J649" s="14">
        <v>17.28</v>
      </c>
      <c r="K649" s="14">
        <v>99.58</v>
      </c>
      <c r="L649" s="14">
        <v>4</v>
      </c>
      <c r="M649" s="14">
        <v>50.3</v>
      </c>
      <c r="N649" t="s">
        <v>1470</v>
      </c>
      <c r="O649" t="s">
        <v>1471</v>
      </c>
    </row>
    <row r="650" spans="1:15" x14ac:dyDescent="0.35">
      <c r="A650" t="s">
        <v>2122</v>
      </c>
      <c r="B650" t="s">
        <v>1390</v>
      </c>
      <c r="C650">
        <v>2</v>
      </c>
      <c r="D650" t="s">
        <v>897</v>
      </c>
      <c r="E650" t="s">
        <v>898</v>
      </c>
      <c r="F650">
        <v>8</v>
      </c>
      <c r="G650" s="14">
        <v>44.23</v>
      </c>
      <c r="H650" s="3">
        <v>0.05</v>
      </c>
      <c r="I650" s="14">
        <v>336.15</v>
      </c>
      <c r="J650" s="14">
        <v>70.59</v>
      </c>
      <c r="K650" s="14">
        <v>406.74</v>
      </c>
      <c r="L650" s="14">
        <v>24</v>
      </c>
      <c r="M650" s="14">
        <v>144.15</v>
      </c>
      <c r="N650" t="s">
        <v>1470</v>
      </c>
      <c r="O650" t="s">
        <v>1471</v>
      </c>
    </row>
    <row r="651" spans="1:15" x14ac:dyDescent="0.35">
      <c r="A651" t="s">
        <v>2123</v>
      </c>
      <c r="B651" t="s">
        <v>1390</v>
      </c>
      <c r="C651">
        <v>3</v>
      </c>
      <c r="D651" t="s">
        <v>912</v>
      </c>
      <c r="E651" t="s">
        <v>913</v>
      </c>
      <c r="F651">
        <v>1</v>
      </c>
      <c r="G651" s="14">
        <v>334.1</v>
      </c>
      <c r="H651" s="3">
        <v>0</v>
      </c>
      <c r="I651" s="14">
        <v>334.1</v>
      </c>
      <c r="J651" s="14">
        <v>70.16</v>
      </c>
      <c r="K651" s="14">
        <v>404.26</v>
      </c>
      <c r="L651" s="14">
        <v>225</v>
      </c>
      <c r="M651" s="14">
        <v>109.1</v>
      </c>
      <c r="N651" t="s">
        <v>1470</v>
      </c>
      <c r="O651" t="s">
        <v>1471</v>
      </c>
    </row>
    <row r="652" spans="1:15" x14ac:dyDescent="0.35">
      <c r="A652" t="s">
        <v>2124</v>
      </c>
      <c r="B652" t="s">
        <v>1390</v>
      </c>
      <c r="C652">
        <v>4</v>
      </c>
      <c r="D652" t="s">
        <v>878</v>
      </c>
      <c r="E652" t="s">
        <v>879</v>
      </c>
      <c r="F652">
        <v>4</v>
      </c>
      <c r="G652" s="14">
        <v>340.3</v>
      </c>
      <c r="H652" s="3">
        <v>0.03</v>
      </c>
      <c r="I652" s="14">
        <v>1320.36</v>
      </c>
      <c r="J652" s="14">
        <v>277.27999999999997</v>
      </c>
      <c r="K652" s="14">
        <v>1597.64</v>
      </c>
      <c r="L652" s="14">
        <v>210</v>
      </c>
      <c r="M652" s="14">
        <v>480.36</v>
      </c>
      <c r="N652" t="s">
        <v>1475</v>
      </c>
      <c r="O652" t="s">
        <v>1471</v>
      </c>
    </row>
    <row r="653" spans="1:15" x14ac:dyDescent="0.35">
      <c r="A653" t="s">
        <v>2125</v>
      </c>
      <c r="B653" t="s">
        <v>1392</v>
      </c>
      <c r="C653">
        <v>1</v>
      </c>
      <c r="D653" t="s">
        <v>908</v>
      </c>
      <c r="E653" t="s">
        <v>909</v>
      </c>
      <c r="F653">
        <v>2</v>
      </c>
      <c r="G653" s="14">
        <v>17</v>
      </c>
      <c r="H653" s="3">
        <v>0</v>
      </c>
      <c r="I653" s="14">
        <v>34</v>
      </c>
      <c r="J653" s="14">
        <v>7.14</v>
      </c>
      <c r="K653" s="14">
        <v>41.14</v>
      </c>
      <c r="L653" s="14">
        <v>7</v>
      </c>
      <c r="M653" s="14">
        <v>20</v>
      </c>
      <c r="N653" t="s">
        <v>1470</v>
      </c>
      <c r="O653" t="s">
        <v>1471</v>
      </c>
    </row>
    <row r="654" spans="1:15" x14ac:dyDescent="0.35">
      <c r="A654" t="s">
        <v>2126</v>
      </c>
      <c r="B654" t="s">
        <v>1392</v>
      </c>
      <c r="C654">
        <v>2</v>
      </c>
      <c r="D654" t="s">
        <v>874</v>
      </c>
      <c r="E654" t="s">
        <v>875</v>
      </c>
      <c r="F654">
        <v>4</v>
      </c>
      <c r="G654" s="14">
        <v>306.51</v>
      </c>
      <c r="H654" s="3">
        <v>0.03</v>
      </c>
      <c r="I654" s="14">
        <v>1189.26</v>
      </c>
      <c r="J654" s="14">
        <v>249.74</v>
      </c>
      <c r="K654" s="14">
        <v>1439</v>
      </c>
      <c r="L654" s="14">
        <v>180</v>
      </c>
      <c r="M654" s="14">
        <v>469.26</v>
      </c>
      <c r="N654" t="s">
        <v>1475</v>
      </c>
      <c r="O654" t="s">
        <v>1471</v>
      </c>
    </row>
    <row r="655" spans="1:15" x14ac:dyDescent="0.35">
      <c r="A655" t="s">
        <v>2127</v>
      </c>
      <c r="B655" t="s">
        <v>1392</v>
      </c>
      <c r="C655">
        <v>3</v>
      </c>
      <c r="D655" t="s">
        <v>885</v>
      </c>
      <c r="E655" t="s">
        <v>886</v>
      </c>
      <c r="F655">
        <v>8</v>
      </c>
      <c r="G655" s="14">
        <v>49.2</v>
      </c>
      <c r="H655" s="3">
        <v>0.03</v>
      </c>
      <c r="I655" s="14">
        <v>381.79</v>
      </c>
      <c r="J655" s="14">
        <v>80.180000000000007</v>
      </c>
      <c r="K655" s="14">
        <v>461.97</v>
      </c>
      <c r="L655" s="14">
        <v>28</v>
      </c>
      <c r="M655" s="14">
        <v>157.79</v>
      </c>
      <c r="N655" t="s">
        <v>1470</v>
      </c>
      <c r="O655" t="s">
        <v>1471</v>
      </c>
    </row>
    <row r="656" spans="1:15" x14ac:dyDescent="0.35">
      <c r="A656" t="s">
        <v>2128</v>
      </c>
      <c r="B656" t="s">
        <v>1394</v>
      </c>
      <c r="C656">
        <v>1</v>
      </c>
      <c r="D656" t="s">
        <v>878</v>
      </c>
      <c r="E656" t="s">
        <v>879</v>
      </c>
      <c r="F656">
        <v>1</v>
      </c>
      <c r="G656" s="14">
        <v>332.36</v>
      </c>
      <c r="H656" s="3">
        <v>0</v>
      </c>
      <c r="I656" s="14">
        <v>332.36</v>
      </c>
      <c r="J656" s="14">
        <v>69.8</v>
      </c>
      <c r="K656" s="14">
        <v>402.16</v>
      </c>
      <c r="L656" s="14">
        <v>210</v>
      </c>
      <c r="M656" s="14">
        <v>122.36</v>
      </c>
      <c r="N656" t="s">
        <v>1470</v>
      </c>
      <c r="O656" t="s">
        <v>1471</v>
      </c>
    </row>
    <row r="657" spans="1:15" x14ac:dyDescent="0.35">
      <c r="A657" t="s">
        <v>2129</v>
      </c>
      <c r="B657" t="s">
        <v>1394</v>
      </c>
      <c r="C657">
        <v>2</v>
      </c>
      <c r="D657" t="s">
        <v>874</v>
      </c>
      <c r="E657" t="s">
        <v>875</v>
      </c>
      <c r="F657">
        <v>2</v>
      </c>
      <c r="G657" s="14">
        <v>290.93</v>
      </c>
      <c r="H657" s="3">
        <v>0.05</v>
      </c>
      <c r="I657" s="14">
        <v>552.77</v>
      </c>
      <c r="J657" s="14">
        <v>116.08</v>
      </c>
      <c r="K657" s="14">
        <v>668.85</v>
      </c>
      <c r="L657" s="14">
        <v>180</v>
      </c>
      <c r="M657" s="14">
        <v>192.77</v>
      </c>
      <c r="N657" t="s">
        <v>1475</v>
      </c>
      <c r="O657" t="s">
        <v>1471</v>
      </c>
    </row>
    <row r="658" spans="1:15" x14ac:dyDescent="0.35">
      <c r="A658" t="s">
        <v>2130</v>
      </c>
      <c r="B658" t="s">
        <v>1394</v>
      </c>
      <c r="C658">
        <v>3</v>
      </c>
      <c r="D658" t="s">
        <v>822</v>
      </c>
      <c r="E658" t="s">
        <v>823</v>
      </c>
      <c r="F658">
        <v>5</v>
      </c>
      <c r="G658" s="14">
        <v>31.52</v>
      </c>
      <c r="H658" s="3">
        <v>0</v>
      </c>
      <c r="I658" s="14">
        <v>157.6</v>
      </c>
      <c r="J658" s="14">
        <v>33.1</v>
      </c>
      <c r="K658" s="14">
        <v>190.7</v>
      </c>
      <c r="L658" s="14">
        <v>18</v>
      </c>
      <c r="M658" s="14">
        <v>67.599999999999994</v>
      </c>
      <c r="N658" t="s">
        <v>1486</v>
      </c>
      <c r="O658" t="s">
        <v>1471</v>
      </c>
    </row>
    <row r="659" spans="1:15" x14ac:dyDescent="0.35">
      <c r="A659" t="s">
        <v>2131</v>
      </c>
      <c r="B659" t="s">
        <v>1396</v>
      </c>
      <c r="C659">
        <v>1</v>
      </c>
      <c r="D659" t="s">
        <v>846</v>
      </c>
      <c r="E659" t="s">
        <v>847</v>
      </c>
      <c r="F659">
        <v>6</v>
      </c>
      <c r="G659" s="14">
        <v>37.26</v>
      </c>
      <c r="H659" s="3">
        <v>0</v>
      </c>
      <c r="I659" s="14">
        <v>223.56</v>
      </c>
      <c r="J659" s="14">
        <v>46.95</v>
      </c>
      <c r="K659" s="14">
        <v>270.51</v>
      </c>
      <c r="L659" s="14">
        <v>21</v>
      </c>
      <c r="M659" s="14">
        <v>97.56</v>
      </c>
      <c r="N659" t="s">
        <v>1470</v>
      </c>
      <c r="O659" t="s">
        <v>1471</v>
      </c>
    </row>
    <row r="660" spans="1:15" x14ac:dyDescent="0.35">
      <c r="A660" t="s">
        <v>2132</v>
      </c>
      <c r="B660" t="s">
        <v>1396</v>
      </c>
      <c r="C660">
        <v>2</v>
      </c>
      <c r="D660" t="s">
        <v>857</v>
      </c>
      <c r="E660" t="s">
        <v>858</v>
      </c>
      <c r="F660">
        <v>4</v>
      </c>
      <c r="G660" s="14">
        <v>82.71</v>
      </c>
      <c r="H660" s="3">
        <v>0</v>
      </c>
      <c r="I660" s="14">
        <v>330.84</v>
      </c>
      <c r="J660" s="14">
        <v>69.48</v>
      </c>
      <c r="K660" s="14">
        <v>400.32</v>
      </c>
      <c r="L660" s="14">
        <v>46</v>
      </c>
      <c r="M660" s="14">
        <v>146.84</v>
      </c>
      <c r="N660" t="s">
        <v>1475</v>
      </c>
      <c r="O660" t="s">
        <v>1471</v>
      </c>
    </row>
    <row r="661" spans="1:15" x14ac:dyDescent="0.35">
      <c r="A661" t="s">
        <v>2133</v>
      </c>
      <c r="B661" t="s">
        <v>1396</v>
      </c>
      <c r="C661">
        <v>3</v>
      </c>
      <c r="D661" t="s">
        <v>808</v>
      </c>
      <c r="E661" t="s">
        <v>809</v>
      </c>
      <c r="F661">
        <v>5</v>
      </c>
      <c r="G661" s="14">
        <v>678.54</v>
      </c>
      <c r="H661" s="3">
        <v>0</v>
      </c>
      <c r="I661" s="14">
        <v>3392.7</v>
      </c>
      <c r="J661" s="14">
        <v>712.47</v>
      </c>
      <c r="K661" s="14">
        <v>4105.17</v>
      </c>
      <c r="L661" s="14">
        <v>510</v>
      </c>
      <c r="M661" s="14">
        <v>842.7</v>
      </c>
      <c r="N661" t="s">
        <v>1470</v>
      </c>
      <c r="O661" t="s">
        <v>1473</v>
      </c>
    </row>
    <row r="662" spans="1:15" x14ac:dyDescent="0.35">
      <c r="A662" t="s">
        <v>2134</v>
      </c>
      <c r="B662" t="s">
        <v>1396</v>
      </c>
      <c r="C662">
        <v>4</v>
      </c>
      <c r="D662" t="s">
        <v>912</v>
      </c>
      <c r="E662" t="s">
        <v>913</v>
      </c>
      <c r="F662">
        <v>1</v>
      </c>
      <c r="G662" s="14">
        <v>350.73</v>
      </c>
      <c r="H662" s="3">
        <v>0.05</v>
      </c>
      <c r="I662" s="14">
        <v>333.19</v>
      </c>
      <c r="J662" s="14">
        <v>69.97</v>
      </c>
      <c r="K662" s="14">
        <v>403.16</v>
      </c>
      <c r="L662" s="14">
        <v>225</v>
      </c>
      <c r="M662" s="14">
        <v>108.19</v>
      </c>
      <c r="N662" t="s">
        <v>1486</v>
      </c>
      <c r="O662" t="s">
        <v>1471</v>
      </c>
    </row>
    <row r="663" spans="1:15" x14ac:dyDescent="0.35">
      <c r="A663" t="s">
        <v>2135</v>
      </c>
      <c r="B663" t="s">
        <v>1396</v>
      </c>
      <c r="C663">
        <v>5</v>
      </c>
      <c r="D663" t="s">
        <v>851</v>
      </c>
      <c r="E663" t="s">
        <v>852</v>
      </c>
      <c r="F663">
        <v>4</v>
      </c>
      <c r="G663" s="14">
        <v>240.5</v>
      </c>
      <c r="H663" s="3">
        <v>0</v>
      </c>
      <c r="I663" s="14">
        <v>962</v>
      </c>
      <c r="J663" s="14">
        <v>202.02</v>
      </c>
      <c r="K663" s="14">
        <v>1164.02</v>
      </c>
      <c r="L663" s="14">
        <v>145</v>
      </c>
      <c r="M663" s="14">
        <v>382</v>
      </c>
      <c r="N663" t="s">
        <v>1470</v>
      </c>
      <c r="O663" t="s">
        <v>1471</v>
      </c>
    </row>
    <row r="664" spans="1:15" x14ac:dyDescent="0.35">
      <c r="A664" t="s">
        <v>2136</v>
      </c>
      <c r="B664" t="s">
        <v>1398</v>
      </c>
      <c r="C664">
        <v>1</v>
      </c>
      <c r="D664" t="s">
        <v>890</v>
      </c>
      <c r="E664" t="s">
        <v>891</v>
      </c>
      <c r="F664">
        <v>8</v>
      </c>
      <c r="G664" s="14">
        <v>18.649999999999999</v>
      </c>
      <c r="H664" s="3">
        <v>0</v>
      </c>
      <c r="I664" s="14">
        <v>149.19999999999999</v>
      </c>
      <c r="J664" s="14">
        <v>31.33</v>
      </c>
      <c r="K664" s="14">
        <v>180.53</v>
      </c>
      <c r="L664" s="14">
        <v>8</v>
      </c>
      <c r="M664" s="14">
        <v>85.2</v>
      </c>
      <c r="N664" t="s">
        <v>1470</v>
      </c>
      <c r="O664" t="s">
        <v>1471</v>
      </c>
    </row>
    <row r="665" spans="1:15" x14ac:dyDescent="0.35">
      <c r="A665" t="s">
        <v>2137</v>
      </c>
      <c r="B665" t="s">
        <v>1398</v>
      </c>
      <c r="C665">
        <v>2</v>
      </c>
      <c r="D665" t="s">
        <v>885</v>
      </c>
      <c r="E665" t="s">
        <v>886</v>
      </c>
      <c r="F665">
        <v>7</v>
      </c>
      <c r="G665" s="14">
        <v>46.93</v>
      </c>
      <c r="H665" s="3">
        <v>0.03</v>
      </c>
      <c r="I665" s="14">
        <v>318.64999999999998</v>
      </c>
      <c r="J665" s="14">
        <v>66.92</v>
      </c>
      <c r="K665" s="14">
        <v>385.57</v>
      </c>
      <c r="L665" s="14">
        <v>28</v>
      </c>
      <c r="M665" s="14">
        <v>122.65</v>
      </c>
      <c r="N665" t="s">
        <v>1475</v>
      </c>
      <c r="O665" t="s">
        <v>1471</v>
      </c>
    </row>
    <row r="666" spans="1:15" x14ac:dyDescent="0.35">
      <c r="A666" t="s">
        <v>2138</v>
      </c>
      <c r="B666" t="s">
        <v>1398</v>
      </c>
      <c r="C666">
        <v>3</v>
      </c>
      <c r="D666" t="s">
        <v>833</v>
      </c>
      <c r="E666" t="s">
        <v>834</v>
      </c>
      <c r="F666">
        <v>3</v>
      </c>
      <c r="G666" s="14">
        <v>145.28</v>
      </c>
      <c r="H666" s="3">
        <v>0.1</v>
      </c>
      <c r="I666" s="14">
        <v>392.26</v>
      </c>
      <c r="J666" s="14">
        <v>82.37</v>
      </c>
      <c r="K666" s="14">
        <v>474.63</v>
      </c>
      <c r="L666" s="14">
        <v>92</v>
      </c>
      <c r="M666" s="14">
        <v>116.26</v>
      </c>
      <c r="N666" t="s">
        <v>1486</v>
      </c>
      <c r="O666" t="s">
        <v>1471</v>
      </c>
    </row>
    <row r="667" spans="1:15" x14ac:dyDescent="0.35">
      <c r="A667" t="s">
        <v>2139</v>
      </c>
      <c r="B667" t="s">
        <v>1398</v>
      </c>
      <c r="C667">
        <v>4</v>
      </c>
      <c r="D667" t="s">
        <v>874</v>
      </c>
      <c r="E667" t="s">
        <v>875</v>
      </c>
      <c r="F667">
        <v>6</v>
      </c>
      <c r="G667" s="14">
        <v>287.22000000000003</v>
      </c>
      <c r="H667" s="3">
        <v>0.03</v>
      </c>
      <c r="I667" s="14">
        <v>1671.62</v>
      </c>
      <c r="J667" s="14">
        <v>351.04</v>
      </c>
      <c r="K667" s="14">
        <v>2022.66</v>
      </c>
      <c r="L667" s="14">
        <v>180</v>
      </c>
      <c r="M667" s="14">
        <v>591.62</v>
      </c>
      <c r="N667" t="s">
        <v>1475</v>
      </c>
      <c r="O667" t="s">
        <v>1471</v>
      </c>
    </row>
    <row r="668" spans="1:15" x14ac:dyDescent="0.35">
      <c r="A668" t="s">
        <v>2140</v>
      </c>
      <c r="B668" t="s">
        <v>1398</v>
      </c>
      <c r="C668">
        <v>5</v>
      </c>
      <c r="D668" t="s">
        <v>908</v>
      </c>
      <c r="E668" t="s">
        <v>909</v>
      </c>
      <c r="F668">
        <v>5</v>
      </c>
      <c r="G668" s="14">
        <v>17.62</v>
      </c>
      <c r="H668" s="3">
        <v>0</v>
      </c>
      <c r="I668" s="14">
        <v>88.1</v>
      </c>
      <c r="J668" s="14">
        <v>18.5</v>
      </c>
      <c r="K668" s="14">
        <v>106.6</v>
      </c>
      <c r="L668" s="14">
        <v>7</v>
      </c>
      <c r="M668" s="14">
        <v>53.1</v>
      </c>
      <c r="N668" t="s">
        <v>1475</v>
      </c>
      <c r="O668" t="s">
        <v>1471</v>
      </c>
    </row>
    <row r="669" spans="1:15" x14ac:dyDescent="0.35">
      <c r="A669" t="s">
        <v>2141</v>
      </c>
      <c r="B669" t="s">
        <v>1400</v>
      </c>
      <c r="C669">
        <v>1</v>
      </c>
      <c r="D669" t="s">
        <v>868</v>
      </c>
      <c r="E669" t="s">
        <v>869</v>
      </c>
      <c r="F669">
        <v>7</v>
      </c>
      <c r="G669" s="14">
        <v>207.23</v>
      </c>
      <c r="H669" s="3">
        <v>0</v>
      </c>
      <c r="I669" s="14">
        <v>1450.61</v>
      </c>
      <c r="J669" s="14">
        <v>304.63</v>
      </c>
      <c r="K669" s="14">
        <v>1755.24</v>
      </c>
      <c r="L669" s="14">
        <v>110</v>
      </c>
      <c r="M669" s="14">
        <v>680.61</v>
      </c>
      <c r="N669" t="s">
        <v>1470</v>
      </c>
      <c r="O669" t="s">
        <v>1471</v>
      </c>
    </row>
    <row r="670" spans="1:15" x14ac:dyDescent="0.35">
      <c r="A670" t="s">
        <v>2142</v>
      </c>
      <c r="B670" t="s">
        <v>1400</v>
      </c>
      <c r="C670">
        <v>2</v>
      </c>
      <c r="D670" t="s">
        <v>878</v>
      </c>
      <c r="E670" t="s">
        <v>879</v>
      </c>
      <c r="F670">
        <v>4</v>
      </c>
      <c r="G670" s="14">
        <v>350.91</v>
      </c>
      <c r="H670" s="3">
        <v>0</v>
      </c>
      <c r="I670" s="14">
        <v>1403.64</v>
      </c>
      <c r="J670" s="14">
        <v>294.76</v>
      </c>
      <c r="K670" s="14">
        <v>1698.4</v>
      </c>
      <c r="L670" s="14">
        <v>210</v>
      </c>
      <c r="M670" s="14">
        <v>563.64</v>
      </c>
      <c r="N670" t="s">
        <v>1475</v>
      </c>
      <c r="O670" t="s">
        <v>1473</v>
      </c>
    </row>
    <row r="671" spans="1:15" x14ac:dyDescent="0.35">
      <c r="A671" t="s">
        <v>2143</v>
      </c>
      <c r="B671" t="s">
        <v>1402</v>
      </c>
      <c r="C671">
        <v>1</v>
      </c>
      <c r="D671" t="s">
        <v>839</v>
      </c>
      <c r="E671" t="s">
        <v>840</v>
      </c>
      <c r="F671">
        <v>2</v>
      </c>
      <c r="G671" s="14">
        <v>61.45</v>
      </c>
      <c r="H671" s="3">
        <v>0</v>
      </c>
      <c r="I671" s="14">
        <v>122.9</v>
      </c>
      <c r="J671" s="14">
        <v>25.81</v>
      </c>
      <c r="K671" s="14">
        <v>148.71</v>
      </c>
      <c r="L671" s="14">
        <v>35</v>
      </c>
      <c r="M671" s="14">
        <v>52.9</v>
      </c>
      <c r="N671" t="s">
        <v>1486</v>
      </c>
      <c r="O671" t="s">
        <v>1471</v>
      </c>
    </row>
    <row r="672" spans="1:15" x14ac:dyDescent="0.35">
      <c r="A672" t="s">
        <v>2144</v>
      </c>
      <c r="B672" t="s">
        <v>1404</v>
      </c>
      <c r="C672">
        <v>1</v>
      </c>
      <c r="D672" t="s">
        <v>808</v>
      </c>
      <c r="E672" t="s">
        <v>809</v>
      </c>
      <c r="F672">
        <v>3</v>
      </c>
      <c r="G672" s="14">
        <v>668.12</v>
      </c>
      <c r="H672" s="3">
        <v>0.03</v>
      </c>
      <c r="I672" s="14">
        <v>1944.23</v>
      </c>
      <c r="J672" s="14">
        <v>408.29</v>
      </c>
      <c r="K672" s="14">
        <v>2352.52</v>
      </c>
      <c r="L672" s="14">
        <v>510</v>
      </c>
      <c r="M672" s="14">
        <v>414.23</v>
      </c>
      <c r="N672" t="s">
        <v>1470</v>
      </c>
      <c r="O672" t="s">
        <v>1471</v>
      </c>
    </row>
    <row r="673" spans="1:15" x14ac:dyDescent="0.35">
      <c r="A673" t="s">
        <v>2145</v>
      </c>
      <c r="B673" t="s">
        <v>1404</v>
      </c>
      <c r="C673">
        <v>2</v>
      </c>
      <c r="D673" t="s">
        <v>862</v>
      </c>
      <c r="E673" t="s">
        <v>863</v>
      </c>
      <c r="F673">
        <v>2</v>
      </c>
      <c r="G673" s="14">
        <v>89.16</v>
      </c>
      <c r="H673" s="3">
        <v>0</v>
      </c>
      <c r="I673" s="14">
        <v>178.32</v>
      </c>
      <c r="J673" s="14">
        <v>37.450000000000003</v>
      </c>
      <c r="K673" s="14">
        <v>215.77</v>
      </c>
      <c r="L673" s="14">
        <v>52</v>
      </c>
      <c r="M673" s="14">
        <v>74.319999999999993</v>
      </c>
      <c r="N673" t="s">
        <v>1475</v>
      </c>
      <c r="O673" t="s">
        <v>1471</v>
      </c>
    </row>
    <row r="674" spans="1:15" x14ac:dyDescent="0.35">
      <c r="A674" t="s">
        <v>2146</v>
      </c>
      <c r="B674" t="s">
        <v>1404</v>
      </c>
      <c r="C674">
        <v>3</v>
      </c>
      <c r="D674" t="s">
        <v>868</v>
      </c>
      <c r="E674" t="s">
        <v>869</v>
      </c>
      <c r="F674">
        <v>7</v>
      </c>
      <c r="G674" s="14">
        <v>187.19</v>
      </c>
      <c r="H674" s="3">
        <v>0</v>
      </c>
      <c r="I674" s="14">
        <v>1310.33</v>
      </c>
      <c r="J674" s="14">
        <v>275.17</v>
      </c>
      <c r="K674" s="14">
        <v>1585.5</v>
      </c>
      <c r="L674" s="14">
        <v>110</v>
      </c>
      <c r="M674" s="14">
        <v>540.33000000000004</v>
      </c>
      <c r="N674" t="s">
        <v>1486</v>
      </c>
      <c r="O674" t="s">
        <v>1471</v>
      </c>
    </row>
    <row r="675" spans="1:15" x14ac:dyDescent="0.35">
      <c r="A675" t="s">
        <v>2147</v>
      </c>
      <c r="B675" t="s">
        <v>1404</v>
      </c>
      <c r="C675">
        <v>4</v>
      </c>
      <c r="D675" t="s">
        <v>897</v>
      </c>
      <c r="E675" t="s">
        <v>898</v>
      </c>
      <c r="F675">
        <v>2</v>
      </c>
      <c r="G675" s="14">
        <v>43.56</v>
      </c>
      <c r="H675" s="3">
        <v>0</v>
      </c>
      <c r="I675" s="14">
        <v>87.12</v>
      </c>
      <c r="J675" s="14">
        <v>18.3</v>
      </c>
      <c r="K675" s="14">
        <v>105.42</v>
      </c>
      <c r="L675" s="14">
        <v>24</v>
      </c>
      <c r="M675" s="14">
        <v>39.119999999999997</v>
      </c>
      <c r="N675" t="s">
        <v>1486</v>
      </c>
      <c r="O675" t="s">
        <v>1471</v>
      </c>
    </row>
    <row r="676" spans="1:15" x14ac:dyDescent="0.35">
      <c r="A676" t="s">
        <v>2148</v>
      </c>
      <c r="B676" t="s">
        <v>1406</v>
      </c>
      <c r="C676">
        <v>1</v>
      </c>
      <c r="D676" t="s">
        <v>897</v>
      </c>
      <c r="E676" t="s">
        <v>898</v>
      </c>
      <c r="F676">
        <v>3</v>
      </c>
      <c r="G676" s="14">
        <v>45.26</v>
      </c>
      <c r="H676" s="3">
        <v>0</v>
      </c>
      <c r="I676" s="14">
        <v>135.78</v>
      </c>
      <c r="J676" s="14">
        <v>28.51</v>
      </c>
      <c r="K676" s="14">
        <v>164.29</v>
      </c>
      <c r="L676" s="14">
        <v>24</v>
      </c>
      <c r="M676" s="14">
        <v>63.78</v>
      </c>
      <c r="N676" t="s">
        <v>1475</v>
      </c>
      <c r="O676" t="s">
        <v>1471</v>
      </c>
    </row>
    <row r="677" spans="1:15" x14ac:dyDescent="0.35">
      <c r="A677" t="s">
        <v>2149</v>
      </c>
      <c r="B677" t="s">
        <v>1406</v>
      </c>
      <c r="C677">
        <v>2</v>
      </c>
      <c r="D677" t="s">
        <v>890</v>
      </c>
      <c r="E677" t="s">
        <v>891</v>
      </c>
      <c r="F677">
        <v>5</v>
      </c>
      <c r="G677" s="14">
        <v>18.170000000000002</v>
      </c>
      <c r="H677" s="3">
        <v>0</v>
      </c>
      <c r="I677" s="14">
        <v>90.85</v>
      </c>
      <c r="J677" s="14">
        <v>19.079999999999998</v>
      </c>
      <c r="K677" s="14">
        <v>109.93</v>
      </c>
      <c r="L677" s="14">
        <v>8</v>
      </c>
      <c r="M677" s="14">
        <v>50.85</v>
      </c>
      <c r="N677" t="s">
        <v>1470</v>
      </c>
      <c r="O677" t="s">
        <v>1471</v>
      </c>
    </row>
    <row r="678" spans="1:15" x14ac:dyDescent="0.35">
      <c r="A678" t="s">
        <v>2150</v>
      </c>
      <c r="B678" t="s">
        <v>1406</v>
      </c>
      <c r="C678">
        <v>3</v>
      </c>
      <c r="D678" t="s">
        <v>878</v>
      </c>
      <c r="E678" t="s">
        <v>879</v>
      </c>
      <c r="F678">
        <v>4</v>
      </c>
      <c r="G678" s="14">
        <v>354.11</v>
      </c>
      <c r="H678" s="3">
        <v>0.05</v>
      </c>
      <c r="I678" s="14">
        <v>1345.62</v>
      </c>
      <c r="J678" s="14">
        <v>282.58</v>
      </c>
      <c r="K678" s="14">
        <v>1628.2</v>
      </c>
      <c r="L678" s="14">
        <v>210</v>
      </c>
      <c r="M678" s="14">
        <v>505.62</v>
      </c>
      <c r="N678" t="s">
        <v>1470</v>
      </c>
      <c r="O678" t="s">
        <v>1471</v>
      </c>
    </row>
    <row r="679" spans="1:15" x14ac:dyDescent="0.35">
      <c r="A679" t="s">
        <v>2151</v>
      </c>
      <c r="B679" t="s">
        <v>1406</v>
      </c>
      <c r="C679">
        <v>4</v>
      </c>
      <c r="D679" t="s">
        <v>912</v>
      </c>
      <c r="E679" t="s">
        <v>913</v>
      </c>
      <c r="F679">
        <v>1</v>
      </c>
      <c r="G679" s="14">
        <v>367.4</v>
      </c>
      <c r="H679" s="3">
        <v>0</v>
      </c>
      <c r="I679" s="14">
        <v>367.4</v>
      </c>
      <c r="J679" s="14">
        <v>77.150000000000006</v>
      </c>
      <c r="K679" s="14">
        <v>444.55</v>
      </c>
      <c r="L679" s="14">
        <v>225</v>
      </c>
      <c r="M679" s="14">
        <v>142.4</v>
      </c>
      <c r="N679" t="s">
        <v>1475</v>
      </c>
      <c r="O679" t="s">
        <v>1471</v>
      </c>
    </row>
    <row r="680" spans="1:15" x14ac:dyDescent="0.35">
      <c r="A680" t="s">
        <v>2152</v>
      </c>
      <c r="B680" t="s">
        <v>1408</v>
      </c>
      <c r="C680">
        <v>1</v>
      </c>
      <c r="D680" t="s">
        <v>862</v>
      </c>
      <c r="E680" t="s">
        <v>863</v>
      </c>
      <c r="F680">
        <v>7</v>
      </c>
      <c r="G680" s="14">
        <v>91.7</v>
      </c>
      <c r="H680" s="3">
        <v>0</v>
      </c>
      <c r="I680" s="14">
        <v>641.9</v>
      </c>
      <c r="J680" s="14">
        <v>134.80000000000001</v>
      </c>
      <c r="K680" s="14">
        <v>776.7</v>
      </c>
      <c r="L680" s="14">
        <v>52</v>
      </c>
      <c r="M680" s="14">
        <v>277.89999999999998</v>
      </c>
      <c r="N680" t="s">
        <v>1470</v>
      </c>
      <c r="O680" t="s">
        <v>1471</v>
      </c>
    </row>
    <row r="681" spans="1:15" x14ac:dyDescent="0.35">
      <c r="A681" t="s">
        <v>2153</v>
      </c>
      <c r="B681" t="s">
        <v>1408</v>
      </c>
      <c r="C681">
        <v>2</v>
      </c>
      <c r="D681" t="s">
        <v>916</v>
      </c>
      <c r="E681" t="s">
        <v>917</v>
      </c>
      <c r="F681">
        <v>7</v>
      </c>
      <c r="G681" s="14">
        <v>399.96</v>
      </c>
      <c r="H681" s="3">
        <v>0.1</v>
      </c>
      <c r="I681" s="14">
        <v>2519.75</v>
      </c>
      <c r="J681" s="14">
        <v>529.15</v>
      </c>
      <c r="K681" s="14">
        <v>3048.9</v>
      </c>
      <c r="L681" s="14">
        <v>245</v>
      </c>
      <c r="M681" s="14">
        <v>804.75</v>
      </c>
      <c r="N681" t="s">
        <v>1486</v>
      </c>
      <c r="O681" t="s">
        <v>1471</v>
      </c>
    </row>
    <row r="682" spans="1:15" x14ac:dyDescent="0.35">
      <c r="A682" t="s">
        <v>2154</v>
      </c>
      <c r="B682" t="s">
        <v>1408</v>
      </c>
      <c r="C682">
        <v>3</v>
      </c>
      <c r="D682" t="s">
        <v>828</v>
      </c>
      <c r="E682" t="s">
        <v>829</v>
      </c>
      <c r="F682">
        <v>7</v>
      </c>
      <c r="G682" s="14">
        <v>18.82</v>
      </c>
      <c r="H682" s="3">
        <v>0</v>
      </c>
      <c r="I682" s="14">
        <v>131.74</v>
      </c>
      <c r="J682" s="14">
        <v>27.67</v>
      </c>
      <c r="K682" s="14">
        <v>159.41</v>
      </c>
      <c r="L682" s="14">
        <v>9</v>
      </c>
      <c r="M682" s="14">
        <v>68.739999999999995</v>
      </c>
      <c r="N682" t="s">
        <v>1486</v>
      </c>
      <c r="O682" t="s">
        <v>1471</v>
      </c>
    </row>
    <row r="683" spans="1:15" x14ac:dyDescent="0.35">
      <c r="A683" t="s">
        <v>2155</v>
      </c>
      <c r="B683" t="s">
        <v>1410</v>
      </c>
      <c r="C683">
        <v>1</v>
      </c>
      <c r="D683" t="s">
        <v>908</v>
      </c>
      <c r="E683" t="s">
        <v>909</v>
      </c>
      <c r="F683">
        <v>5</v>
      </c>
      <c r="G683" s="14">
        <v>18.72</v>
      </c>
      <c r="H683" s="3">
        <v>0</v>
      </c>
      <c r="I683" s="14">
        <v>93.6</v>
      </c>
      <c r="J683" s="14">
        <v>19.66</v>
      </c>
      <c r="K683" s="14">
        <v>113.26</v>
      </c>
      <c r="L683" s="14">
        <v>7</v>
      </c>
      <c r="M683" s="14">
        <v>58.6</v>
      </c>
      <c r="N683" t="s">
        <v>1475</v>
      </c>
      <c r="O683" t="s">
        <v>1471</v>
      </c>
    </row>
    <row r="684" spans="1:15" x14ac:dyDescent="0.35">
      <c r="A684" t="s">
        <v>2156</v>
      </c>
      <c r="B684" t="s">
        <v>1410</v>
      </c>
      <c r="C684">
        <v>2</v>
      </c>
      <c r="D684" t="s">
        <v>846</v>
      </c>
      <c r="E684" t="s">
        <v>847</v>
      </c>
      <c r="F684">
        <v>8</v>
      </c>
      <c r="G684" s="14">
        <v>38.770000000000003</v>
      </c>
      <c r="H684" s="3">
        <v>0.05</v>
      </c>
      <c r="I684" s="14">
        <v>294.64999999999998</v>
      </c>
      <c r="J684" s="14">
        <v>61.88</v>
      </c>
      <c r="K684" s="14">
        <v>356.53</v>
      </c>
      <c r="L684" s="14">
        <v>21</v>
      </c>
      <c r="M684" s="14">
        <v>126.65</v>
      </c>
      <c r="N684" t="s">
        <v>1486</v>
      </c>
      <c r="O684" t="s">
        <v>1473</v>
      </c>
    </row>
    <row r="685" spans="1:15" x14ac:dyDescent="0.35">
      <c r="A685" t="s">
        <v>2157</v>
      </c>
      <c r="B685" t="s">
        <v>1410</v>
      </c>
      <c r="C685">
        <v>3</v>
      </c>
      <c r="D685" t="s">
        <v>822</v>
      </c>
      <c r="E685" t="s">
        <v>823</v>
      </c>
      <c r="F685">
        <v>2</v>
      </c>
      <c r="G685" s="14">
        <v>29.31</v>
      </c>
      <c r="H685" s="3">
        <v>0</v>
      </c>
      <c r="I685" s="14">
        <v>58.62</v>
      </c>
      <c r="J685" s="14">
        <v>12.31</v>
      </c>
      <c r="K685" s="14">
        <v>70.930000000000007</v>
      </c>
      <c r="L685" s="14">
        <v>18</v>
      </c>
      <c r="M685" s="14">
        <v>22.62</v>
      </c>
      <c r="N685" t="s">
        <v>1470</v>
      </c>
      <c r="O685" t="s">
        <v>1471</v>
      </c>
    </row>
    <row r="686" spans="1:15" x14ac:dyDescent="0.35">
      <c r="A686" t="s">
        <v>2158</v>
      </c>
      <c r="B686" t="s">
        <v>1412</v>
      </c>
      <c r="C686">
        <v>1</v>
      </c>
      <c r="D686" t="s">
        <v>902</v>
      </c>
      <c r="E686" t="s">
        <v>903</v>
      </c>
      <c r="F686">
        <v>1</v>
      </c>
      <c r="G686" s="14">
        <v>12.04</v>
      </c>
      <c r="H686" s="3">
        <v>0</v>
      </c>
      <c r="I686" s="14">
        <v>12.04</v>
      </c>
      <c r="J686" s="14">
        <v>2.5299999999999998</v>
      </c>
      <c r="K686" s="14">
        <v>14.57</v>
      </c>
      <c r="L686" s="14">
        <v>4</v>
      </c>
      <c r="M686" s="14">
        <v>8.0399999999999991</v>
      </c>
      <c r="N686" t="s">
        <v>1475</v>
      </c>
      <c r="O686" t="s">
        <v>1471</v>
      </c>
    </row>
    <row r="687" spans="1:15" x14ac:dyDescent="0.35">
      <c r="A687" t="s">
        <v>2159</v>
      </c>
      <c r="B687" t="s">
        <v>1412</v>
      </c>
      <c r="C687">
        <v>2</v>
      </c>
      <c r="D687" t="s">
        <v>890</v>
      </c>
      <c r="E687" t="s">
        <v>891</v>
      </c>
      <c r="F687">
        <v>7</v>
      </c>
      <c r="G687" s="14">
        <v>18.66</v>
      </c>
      <c r="H687" s="3">
        <v>0.03</v>
      </c>
      <c r="I687" s="14">
        <v>126.7</v>
      </c>
      <c r="J687" s="14">
        <v>26.61</v>
      </c>
      <c r="K687" s="14">
        <v>153.31</v>
      </c>
      <c r="L687" s="14">
        <v>8</v>
      </c>
      <c r="M687" s="14">
        <v>70.7</v>
      </c>
      <c r="N687" t="s">
        <v>1486</v>
      </c>
      <c r="O687" t="s">
        <v>1471</v>
      </c>
    </row>
    <row r="688" spans="1:15" x14ac:dyDescent="0.35">
      <c r="A688" t="s">
        <v>2160</v>
      </c>
      <c r="B688" t="s">
        <v>1414</v>
      </c>
      <c r="C688">
        <v>1</v>
      </c>
      <c r="D688" t="s">
        <v>828</v>
      </c>
      <c r="E688" t="s">
        <v>829</v>
      </c>
      <c r="F688">
        <v>3</v>
      </c>
      <c r="G688" s="14">
        <v>17.62</v>
      </c>
      <c r="H688" s="3">
        <v>0.1</v>
      </c>
      <c r="I688" s="14">
        <v>47.57</v>
      </c>
      <c r="J688" s="14">
        <v>9.99</v>
      </c>
      <c r="K688" s="14">
        <v>57.56</v>
      </c>
      <c r="L688" s="14">
        <v>9</v>
      </c>
      <c r="M688" s="14">
        <v>20.57</v>
      </c>
      <c r="N688" t="s">
        <v>1470</v>
      </c>
      <c r="O688" t="s">
        <v>1471</v>
      </c>
    </row>
    <row r="689" spans="1:15" x14ac:dyDescent="0.35">
      <c r="A689" t="s">
        <v>2161</v>
      </c>
      <c r="B689" t="s">
        <v>1414</v>
      </c>
      <c r="C689">
        <v>2</v>
      </c>
      <c r="D689" t="s">
        <v>822</v>
      </c>
      <c r="E689" t="s">
        <v>823</v>
      </c>
      <c r="F689">
        <v>2</v>
      </c>
      <c r="G689" s="14">
        <v>29.54</v>
      </c>
      <c r="H689" s="3">
        <v>0</v>
      </c>
      <c r="I689" s="14">
        <v>59.08</v>
      </c>
      <c r="J689" s="14">
        <v>12.41</v>
      </c>
      <c r="K689" s="14">
        <v>71.489999999999995</v>
      </c>
      <c r="L689" s="14">
        <v>18</v>
      </c>
      <c r="M689" s="14">
        <v>23.08</v>
      </c>
      <c r="N689" t="s">
        <v>1475</v>
      </c>
      <c r="O689" t="s">
        <v>1473</v>
      </c>
    </row>
    <row r="690" spans="1:15" x14ac:dyDescent="0.35">
      <c r="A690" t="s">
        <v>2162</v>
      </c>
      <c r="B690" t="s">
        <v>1414</v>
      </c>
      <c r="C690">
        <v>3</v>
      </c>
      <c r="D690" t="s">
        <v>833</v>
      </c>
      <c r="E690" t="s">
        <v>834</v>
      </c>
      <c r="F690">
        <v>8</v>
      </c>
      <c r="G690" s="14">
        <v>159.08000000000001</v>
      </c>
      <c r="H690" s="3">
        <v>0</v>
      </c>
      <c r="I690" s="14">
        <v>1272.6400000000001</v>
      </c>
      <c r="J690" s="14">
        <v>267.25</v>
      </c>
      <c r="K690" s="14">
        <v>1539.89</v>
      </c>
      <c r="L690" s="14">
        <v>92</v>
      </c>
      <c r="M690" s="14">
        <v>536.64</v>
      </c>
      <c r="N690" t="s">
        <v>1486</v>
      </c>
      <c r="O690" t="s">
        <v>1471</v>
      </c>
    </row>
    <row r="691" spans="1:15" x14ac:dyDescent="0.35">
      <c r="A691" t="s">
        <v>2163</v>
      </c>
      <c r="B691" t="s">
        <v>1416</v>
      </c>
      <c r="C691">
        <v>1</v>
      </c>
      <c r="D691" t="s">
        <v>839</v>
      </c>
      <c r="E691" t="s">
        <v>840</v>
      </c>
      <c r="F691">
        <v>5</v>
      </c>
      <c r="G691" s="14">
        <v>55.6</v>
      </c>
      <c r="H691" s="3">
        <v>0.1</v>
      </c>
      <c r="I691" s="14">
        <v>250.2</v>
      </c>
      <c r="J691" s="14">
        <v>52.54</v>
      </c>
      <c r="K691" s="14">
        <v>302.74</v>
      </c>
      <c r="L691" s="14">
        <v>35</v>
      </c>
      <c r="M691" s="14">
        <v>75.2</v>
      </c>
      <c r="N691" t="s">
        <v>1470</v>
      </c>
      <c r="O691" t="s">
        <v>1471</v>
      </c>
    </row>
    <row r="692" spans="1:15" x14ac:dyDescent="0.35">
      <c r="A692" t="s">
        <v>2164</v>
      </c>
      <c r="B692" t="s">
        <v>1418</v>
      </c>
      <c r="C692">
        <v>1</v>
      </c>
      <c r="D692" t="s">
        <v>833</v>
      </c>
      <c r="E692" t="s">
        <v>834</v>
      </c>
      <c r="F692">
        <v>8</v>
      </c>
      <c r="G692" s="14">
        <v>146.68</v>
      </c>
      <c r="H692" s="3">
        <v>0</v>
      </c>
      <c r="I692" s="14">
        <v>1173.44</v>
      </c>
      <c r="J692" s="14">
        <v>246.42</v>
      </c>
      <c r="K692" s="14">
        <v>1419.86</v>
      </c>
      <c r="L692" s="14">
        <v>92</v>
      </c>
      <c r="M692" s="14">
        <v>437.44</v>
      </c>
      <c r="N692" t="s">
        <v>1475</v>
      </c>
      <c r="O692" t="s">
        <v>1471</v>
      </c>
    </row>
    <row r="693" spans="1:15" x14ac:dyDescent="0.35">
      <c r="A693" t="s">
        <v>2165</v>
      </c>
      <c r="B693" t="s">
        <v>1418</v>
      </c>
      <c r="C693">
        <v>2</v>
      </c>
      <c r="D693" t="s">
        <v>908</v>
      </c>
      <c r="E693" t="s">
        <v>909</v>
      </c>
      <c r="F693">
        <v>4</v>
      </c>
      <c r="G693" s="14">
        <v>17.989999999999998</v>
      </c>
      <c r="H693" s="3">
        <v>0</v>
      </c>
      <c r="I693" s="14">
        <v>71.959999999999994</v>
      </c>
      <c r="J693" s="14">
        <v>15.11</v>
      </c>
      <c r="K693" s="14">
        <v>87.07</v>
      </c>
      <c r="L693" s="14">
        <v>7</v>
      </c>
      <c r="M693" s="14">
        <v>43.96</v>
      </c>
      <c r="N693" t="s">
        <v>1475</v>
      </c>
      <c r="O693" t="s">
        <v>1471</v>
      </c>
    </row>
    <row r="694" spans="1:15" x14ac:dyDescent="0.35">
      <c r="A694" t="s">
        <v>2166</v>
      </c>
      <c r="B694" t="s">
        <v>1418</v>
      </c>
      <c r="C694">
        <v>3</v>
      </c>
      <c r="D694" t="s">
        <v>828</v>
      </c>
      <c r="E694" t="s">
        <v>829</v>
      </c>
      <c r="F694">
        <v>7</v>
      </c>
      <c r="G694" s="14">
        <v>18.8</v>
      </c>
      <c r="H694" s="3">
        <v>0.03</v>
      </c>
      <c r="I694" s="14">
        <v>127.65</v>
      </c>
      <c r="J694" s="14">
        <v>26.81</v>
      </c>
      <c r="K694" s="14">
        <v>154.46</v>
      </c>
      <c r="L694" s="14">
        <v>9</v>
      </c>
      <c r="M694" s="14">
        <v>64.650000000000006</v>
      </c>
      <c r="N694" t="s">
        <v>1486</v>
      </c>
      <c r="O694" t="s">
        <v>1471</v>
      </c>
    </row>
    <row r="695" spans="1:15" x14ac:dyDescent="0.35">
      <c r="A695" t="s">
        <v>2167</v>
      </c>
      <c r="B695" t="s">
        <v>1420</v>
      </c>
      <c r="C695">
        <v>1</v>
      </c>
      <c r="D695" t="s">
        <v>846</v>
      </c>
      <c r="E695" t="s">
        <v>847</v>
      </c>
      <c r="F695">
        <v>4</v>
      </c>
      <c r="G695" s="14">
        <v>38.51</v>
      </c>
      <c r="H695" s="3">
        <v>0</v>
      </c>
      <c r="I695" s="14">
        <v>154.04</v>
      </c>
      <c r="J695" s="14">
        <v>32.35</v>
      </c>
      <c r="K695" s="14">
        <v>186.39</v>
      </c>
      <c r="L695" s="14">
        <v>21</v>
      </c>
      <c r="M695" s="14">
        <v>70.040000000000006</v>
      </c>
      <c r="N695" t="s">
        <v>1486</v>
      </c>
      <c r="O695" t="s">
        <v>1471</v>
      </c>
    </row>
    <row r="696" spans="1:15" x14ac:dyDescent="0.35">
      <c r="A696" t="s">
        <v>2168</v>
      </c>
      <c r="B696" t="s">
        <v>1420</v>
      </c>
      <c r="C696">
        <v>2</v>
      </c>
      <c r="D696" t="s">
        <v>885</v>
      </c>
      <c r="E696" t="s">
        <v>886</v>
      </c>
      <c r="F696">
        <v>1</v>
      </c>
      <c r="G696" s="14">
        <v>53.81</v>
      </c>
      <c r="H696" s="3">
        <v>0</v>
      </c>
      <c r="I696" s="14">
        <v>53.81</v>
      </c>
      <c r="J696" s="14">
        <v>11.3</v>
      </c>
      <c r="K696" s="14">
        <v>65.11</v>
      </c>
      <c r="L696" s="14">
        <v>28</v>
      </c>
      <c r="M696" s="14">
        <v>25.81</v>
      </c>
      <c r="N696" t="s">
        <v>1486</v>
      </c>
      <c r="O696" t="s">
        <v>1471</v>
      </c>
    </row>
    <row r="697" spans="1:15" x14ac:dyDescent="0.35">
      <c r="A697" t="s">
        <v>2169</v>
      </c>
      <c r="B697" t="s">
        <v>1420</v>
      </c>
      <c r="C697">
        <v>3</v>
      </c>
      <c r="D697" t="s">
        <v>822</v>
      </c>
      <c r="E697" t="s">
        <v>823</v>
      </c>
      <c r="F697">
        <v>4</v>
      </c>
      <c r="G697" s="14">
        <v>31.68</v>
      </c>
      <c r="H697" s="3">
        <v>0</v>
      </c>
      <c r="I697" s="14">
        <v>126.72</v>
      </c>
      <c r="J697" s="14">
        <v>26.61</v>
      </c>
      <c r="K697" s="14">
        <v>153.33000000000001</v>
      </c>
      <c r="L697" s="14">
        <v>18</v>
      </c>
      <c r="M697" s="14">
        <v>54.72</v>
      </c>
      <c r="N697" t="s">
        <v>1475</v>
      </c>
      <c r="O697" t="s">
        <v>1471</v>
      </c>
    </row>
    <row r="698" spans="1:15" x14ac:dyDescent="0.35">
      <c r="A698" t="s">
        <v>2170</v>
      </c>
      <c r="B698" t="s">
        <v>1420</v>
      </c>
      <c r="C698">
        <v>4</v>
      </c>
      <c r="D698" t="s">
        <v>839</v>
      </c>
      <c r="E698" t="s">
        <v>840</v>
      </c>
      <c r="F698">
        <v>1</v>
      </c>
      <c r="G698" s="14">
        <v>58.69</v>
      </c>
      <c r="H698" s="3">
        <v>0</v>
      </c>
      <c r="I698" s="14">
        <v>58.69</v>
      </c>
      <c r="J698" s="14">
        <v>12.32</v>
      </c>
      <c r="K698" s="14">
        <v>71.010000000000005</v>
      </c>
      <c r="L698" s="14">
        <v>35</v>
      </c>
      <c r="M698" s="14">
        <v>23.69</v>
      </c>
      <c r="N698" t="s">
        <v>1470</v>
      </c>
      <c r="O698" t="s">
        <v>1471</v>
      </c>
    </row>
    <row r="699" spans="1:15" x14ac:dyDescent="0.35">
      <c r="A699" t="s">
        <v>2171</v>
      </c>
      <c r="B699" t="s">
        <v>1422</v>
      </c>
      <c r="C699">
        <v>1</v>
      </c>
      <c r="D699" t="s">
        <v>846</v>
      </c>
      <c r="E699" t="s">
        <v>847</v>
      </c>
      <c r="F699">
        <v>7</v>
      </c>
      <c r="G699" s="14">
        <v>42.47</v>
      </c>
      <c r="H699" s="3">
        <v>0</v>
      </c>
      <c r="I699" s="14">
        <v>297.29000000000002</v>
      </c>
      <c r="J699" s="14">
        <v>62.43</v>
      </c>
      <c r="K699" s="14">
        <v>359.72</v>
      </c>
      <c r="L699" s="14">
        <v>21</v>
      </c>
      <c r="M699" s="14">
        <v>150.29</v>
      </c>
      <c r="N699" t="s">
        <v>1486</v>
      </c>
      <c r="O699" t="s">
        <v>1471</v>
      </c>
    </row>
    <row r="700" spans="1:15" x14ac:dyDescent="0.35">
      <c r="A700" t="s">
        <v>2172</v>
      </c>
      <c r="B700" t="s">
        <v>1422</v>
      </c>
      <c r="C700">
        <v>2</v>
      </c>
      <c r="D700" t="s">
        <v>874</v>
      </c>
      <c r="E700" t="s">
        <v>875</v>
      </c>
      <c r="F700">
        <v>6</v>
      </c>
      <c r="G700" s="14">
        <v>284.42</v>
      </c>
      <c r="H700" s="3">
        <v>0.03</v>
      </c>
      <c r="I700" s="14">
        <v>1655.32</v>
      </c>
      <c r="J700" s="14">
        <v>347.62</v>
      </c>
      <c r="K700" s="14">
        <v>2002.94</v>
      </c>
      <c r="L700" s="14">
        <v>180</v>
      </c>
      <c r="M700" s="14">
        <v>575.32000000000005</v>
      </c>
      <c r="N700" t="s">
        <v>1475</v>
      </c>
      <c r="O700" t="s">
        <v>1471</v>
      </c>
    </row>
    <row r="701" spans="1:15" x14ac:dyDescent="0.35">
      <c r="A701" t="s">
        <v>2173</v>
      </c>
      <c r="B701" t="s">
        <v>1422</v>
      </c>
      <c r="C701">
        <v>3</v>
      </c>
      <c r="D701" t="s">
        <v>878</v>
      </c>
      <c r="E701" t="s">
        <v>879</v>
      </c>
      <c r="F701">
        <v>4</v>
      </c>
      <c r="G701" s="14">
        <v>349.9</v>
      </c>
      <c r="H701" s="3">
        <v>0</v>
      </c>
      <c r="I701" s="14">
        <v>1399.6</v>
      </c>
      <c r="J701" s="14">
        <v>293.92</v>
      </c>
      <c r="K701" s="14">
        <v>1693.52</v>
      </c>
      <c r="L701" s="14">
        <v>210</v>
      </c>
      <c r="M701" s="14">
        <v>559.6</v>
      </c>
      <c r="N701" t="s">
        <v>1475</v>
      </c>
      <c r="O701" t="s">
        <v>1471</v>
      </c>
    </row>
    <row r="702" spans="1:15" x14ac:dyDescent="0.35">
      <c r="A702" t="s">
        <v>2174</v>
      </c>
      <c r="B702" t="s">
        <v>1422</v>
      </c>
      <c r="C702">
        <v>4</v>
      </c>
      <c r="D702" t="s">
        <v>916</v>
      </c>
      <c r="E702" t="s">
        <v>917</v>
      </c>
      <c r="F702">
        <v>6</v>
      </c>
      <c r="G702" s="14">
        <v>370.24</v>
      </c>
      <c r="H702" s="3">
        <v>0</v>
      </c>
      <c r="I702" s="14">
        <v>2221.44</v>
      </c>
      <c r="J702" s="14">
        <v>466.5</v>
      </c>
      <c r="K702" s="14">
        <v>2687.94</v>
      </c>
      <c r="L702" s="14">
        <v>245</v>
      </c>
      <c r="M702" s="14">
        <v>751.44</v>
      </c>
      <c r="N702" t="s">
        <v>1470</v>
      </c>
      <c r="O702" t="s">
        <v>1471</v>
      </c>
    </row>
    <row r="703" spans="1:15" x14ac:dyDescent="0.35">
      <c r="A703" t="s">
        <v>2175</v>
      </c>
      <c r="B703" t="s">
        <v>1422</v>
      </c>
      <c r="C703">
        <v>5</v>
      </c>
      <c r="D703" t="s">
        <v>897</v>
      </c>
      <c r="E703" t="s">
        <v>898</v>
      </c>
      <c r="F703">
        <v>2</v>
      </c>
      <c r="G703" s="14">
        <v>46.12</v>
      </c>
      <c r="H703" s="3">
        <v>0.05</v>
      </c>
      <c r="I703" s="14">
        <v>87.63</v>
      </c>
      <c r="J703" s="14">
        <v>18.399999999999999</v>
      </c>
      <c r="K703" s="14">
        <v>106.03</v>
      </c>
      <c r="L703" s="14">
        <v>24</v>
      </c>
      <c r="M703" s="14">
        <v>39.630000000000003</v>
      </c>
      <c r="N703" t="s">
        <v>1486</v>
      </c>
      <c r="O703" t="s">
        <v>1471</v>
      </c>
    </row>
    <row r="704" spans="1:15" x14ac:dyDescent="0.35">
      <c r="A704" t="s">
        <v>2176</v>
      </c>
      <c r="B704" t="s">
        <v>1424</v>
      </c>
      <c r="C704">
        <v>1</v>
      </c>
      <c r="D704" t="s">
        <v>868</v>
      </c>
      <c r="E704" t="s">
        <v>869</v>
      </c>
      <c r="F704">
        <v>7</v>
      </c>
      <c r="G704" s="14">
        <v>196.94</v>
      </c>
      <c r="H704" s="3">
        <v>0.1</v>
      </c>
      <c r="I704" s="14">
        <v>1240.72</v>
      </c>
      <c r="J704" s="14">
        <v>260.55</v>
      </c>
      <c r="K704" s="14">
        <v>1501.27</v>
      </c>
      <c r="L704" s="14">
        <v>110</v>
      </c>
      <c r="M704" s="14">
        <v>470.72</v>
      </c>
      <c r="N704" t="s">
        <v>1486</v>
      </c>
      <c r="O704" t="s">
        <v>1471</v>
      </c>
    </row>
    <row r="705" spans="1:15" x14ac:dyDescent="0.35">
      <c r="A705" t="s">
        <v>2177</v>
      </c>
      <c r="B705" t="s">
        <v>1424</v>
      </c>
      <c r="C705">
        <v>2</v>
      </c>
      <c r="D705" t="s">
        <v>897</v>
      </c>
      <c r="E705" t="s">
        <v>898</v>
      </c>
      <c r="F705">
        <v>2</v>
      </c>
      <c r="G705" s="14">
        <v>43.13</v>
      </c>
      <c r="H705" s="3">
        <v>0.05</v>
      </c>
      <c r="I705" s="14">
        <v>81.95</v>
      </c>
      <c r="J705" s="14">
        <v>17.21</v>
      </c>
      <c r="K705" s="14">
        <v>99.16</v>
      </c>
      <c r="L705" s="14">
        <v>24</v>
      </c>
      <c r="M705" s="14">
        <v>33.950000000000003</v>
      </c>
      <c r="N705" t="s">
        <v>1475</v>
      </c>
      <c r="O705" t="s">
        <v>1471</v>
      </c>
    </row>
    <row r="706" spans="1:15" x14ac:dyDescent="0.35">
      <c r="A706" t="s">
        <v>2178</v>
      </c>
      <c r="B706" t="s">
        <v>1424</v>
      </c>
      <c r="C706">
        <v>3</v>
      </c>
      <c r="D706" t="s">
        <v>902</v>
      </c>
      <c r="E706" t="s">
        <v>903</v>
      </c>
      <c r="F706">
        <v>4</v>
      </c>
      <c r="G706" s="14">
        <v>12.13</v>
      </c>
      <c r="H706" s="3">
        <v>0.1</v>
      </c>
      <c r="I706" s="14">
        <v>43.67</v>
      </c>
      <c r="J706" s="14">
        <v>9.17</v>
      </c>
      <c r="K706" s="14">
        <v>52.84</v>
      </c>
      <c r="L706" s="14">
        <v>4</v>
      </c>
      <c r="M706" s="14">
        <v>27.67</v>
      </c>
      <c r="N706" t="s">
        <v>1486</v>
      </c>
      <c r="O706" t="s">
        <v>1471</v>
      </c>
    </row>
    <row r="707" spans="1:15" x14ac:dyDescent="0.35">
      <c r="A707" t="s">
        <v>2179</v>
      </c>
      <c r="B707" t="s">
        <v>1424</v>
      </c>
      <c r="C707">
        <v>4</v>
      </c>
      <c r="D707" t="s">
        <v>916</v>
      </c>
      <c r="E707" t="s">
        <v>917</v>
      </c>
      <c r="F707">
        <v>2</v>
      </c>
      <c r="G707" s="14">
        <v>389.26</v>
      </c>
      <c r="H707" s="3">
        <v>0.1</v>
      </c>
      <c r="I707" s="14">
        <v>700.67</v>
      </c>
      <c r="J707" s="14">
        <v>147.13999999999999</v>
      </c>
      <c r="K707" s="14">
        <v>847.81</v>
      </c>
      <c r="L707" s="14">
        <v>245</v>
      </c>
      <c r="M707" s="14">
        <v>210.67</v>
      </c>
      <c r="N707" t="s">
        <v>1470</v>
      </c>
      <c r="O707" t="s">
        <v>1471</v>
      </c>
    </row>
    <row r="708" spans="1:15" x14ac:dyDescent="0.35">
      <c r="A708" t="s">
        <v>2180</v>
      </c>
      <c r="B708" t="s">
        <v>1424</v>
      </c>
      <c r="C708">
        <v>5</v>
      </c>
      <c r="D708" t="s">
        <v>822</v>
      </c>
      <c r="E708" t="s">
        <v>823</v>
      </c>
      <c r="F708">
        <v>1</v>
      </c>
      <c r="G708" s="14">
        <v>27.4</v>
      </c>
      <c r="H708" s="3">
        <v>0.03</v>
      </c>
      <c r="I708" s="14">
        <v>26.58</v>
      </c>
      <c r="J708" s="14">
        <v>5.58</v>
      </c>
      <c r="K708" s="14">
        <v>32.159999999999997</v>
      </c>
      <c r="L708" s="14">
        <v>18</v>
      </c>
      <c r="M708" s="14">
        <v>8.58</v>
      </c>
      <c r="N708" t="s">
        <v>1470</v>
      </c>
      <c r="O708" t="s">
        <v>1471</v>
      </c>
    </row>
    <row r="709" spans="1:15" x14ac:dyDescent="0.35">
      <c r="A709" t="s">
        <v>2181</v>
      </c>
      <c r="B709" t="s">
        <v>1426</v>
      </c>
      <c r="C709">
        <v>1</v>
      </c>
      <c r="D709" t="s">
        <v>816</v>
      </c>
      <c r="E709" t="s">
        <v>817</v>
      </c>
      <c r="F709">
        <v>4</v>
      </c>
      <c r="G709" s="14">
        <v>172.71</v>
      </c>
      <c r="H709" s="3">
        <v>0.05</v>
      </c>
      <c r="I709" s="14">
        <v>656.3</v>
      </c>
      <c r="J709" s="14">
        <v>137.82</v>
      </c>
      <c r="K709" s="14">
        <v>794.12</v>
      </c>
      <c r="L709" s="14">
        <v>105</v>
      </c>
      <c r="M709" s="14">
        <v>236.3</v>
      </c>
      <c r="N709" t="s">
        <v>1470</v>
      </c>
      <c r="O709" t="s">
        <v>1471</v>
      </c>
    </row>
    <row r="710" spans="1:15" x14ac:dyDescent="0.35">
      <c r="A710" t="s">
        <v>2182</v>
      </c>
      <c r="B710" t="s">
        <v>1426</v>
      </c>
      <c r="C710">
        <v>2</v>
      </c>
      <c r="D710" t="s">
        <v>868</v>
      </c>
      <c r="E710" t="s">
        <v>869</v>
      </c>
      <c r="F710">
        <v>3</v>
      </c>
      <c r="G710" s="14">
        <v>183.34</v>
      </c>
      <c r="H710" s="3">
        <v>0.1</v>
      </c>
      <c r="I710" s="14">
        <v>495.02</v>
      </c>
      <c r="J710" s="14">
        <v>103.95</v>
      </c>
      <c r="K710" s="14">
        <v>598.97</v>
      </c>
      <c r="L710" s="14">
        <v>110</v>
      </c>
      <c r="M710" s="14">
        <v>165.02</v>
      </c>
      <c r="N710" t="s">
        <v>1486</v>
      </c>
      <c r="O710" t="s">
        <v>1471</v>
      </c>
    </row>
    <row r="711" spans="1:15" x14ac:dyDescent="0.35">
      <c r="A711" t="s">
        <v>2183</v>
      </c>
      <c r="B711" t="s">
        <v>1428</v>
      </c>
      <c r="C711">
        <v>1</v>
      </c>
      <c r="D711" t="s">
        <v>808</v>
      </c>
      <c r="E711" t="s">
        <v>809</v>
      </c>
      <c r="F711">
        <v>4</v>
      </c>
      <c r="G711" s="14">
        <v>749.64</v>
      </c>
      <c r="H711" s="3">
        <v>0</v>
      </c>
      <c r="I711" s="14">
        <v>2998.56</v>
      </c>
      <c r="J711" s="14">
        <v>629.70000000000005</v>
      </c>
      <c r="K711" s="14">
        <v>3628.26</v>
      </c>
      <c r="L711" s="14">
        <v>510</v>
      </c>
      <c r="M711" s="14">
        <v>958.56</v>
      </c>
      <c r="N711" t="s">
        <v>1470</v>
      </c>
      <c r="O711" t="s">
        <v>1471</v>
      </c>
    </row>
    <row r="712" spans="1:15" x14ac:dyDescent="0.35">
      <c r="A712" t="s">
        <v>2184</v>
      </c>
      <c r="B712" t="s">
        <v>1428</v>
      </c>
      <c r="C712">
        <v>2</v>
      </c>
      <c r="D712" t="s">
        <v>908</v>
      </c>
      <c r="E712" t="s">
        <v>909</v>
      </c>
      <c r="F712">
        <v>1</v>
      </c>
      <c r="G712" s="14">
        <v>19.5</v>
      </c>
      <c r="H712" s="3">
        <v>0.1</v>
      </c>
      <c r="I712" s="14">
        <v>17.55</v>
      </c>
      <c r="J712" s="14">
        <v>3.69</v>
      </c>
      <c r="K712" s="14">
        <v>21.24</v>
      </c>
      <c r="L712" s="14">
        <v>7</v>
      </c>
      <c r="M712" s="14">
        <v>10.55</v>
      </c>
      <c r="N712" t="s">
        <v>1486</v>
      </c>
      <c r="O712" t="s">
        <v>1471</v>
      </c>
    </row>
    <row r="713" spans="1:15" x14ac:dyDescent="0.35">
      <c r="A713" t="s">
        <v>2185</v>
      </c>
      <c r="B713" t="s">
        <v>1428</v>
      </c>
      <c r="C713">
        <v>3</v>
      </c>
      <c r="D713" t="s">
        <v>851</v>
      </c>
      <c r="E713" t="s">
        <v>852</v>
      </c>
      <c r="F713">
        <v>7</v>
      </c>
      <c r="G713" s="14">
        <v>232.18</v>
      </c>
      <c r="H713" s="3">
        <v>0</v>
      </c>
      <c r="I713" s="14">
        <v>1625.26</v>
      </c>
      <c r="J713" s="14">
        <v>341.3</v>
      </c>
      <c r="K713" s="14">
        <v>1966.56</v>
      </c>
      <c r="L713" s="14">
        <v>145</v>
      </c>
      <c r="M713" s="14">
        <v>610.26</v>
      </c>
      <c r="N713" t="s">
        <v>1470</v>
      </c>
      <c r="O713" t="s">
        <v>1471</v>
      </c>
    </row>
    <row r="714" spans="1:15" x14ac:dyDescent="0.35">
      <c r="A714" t="s">
        <v>2186</v>
      </c>
      <c r="B714" t="s">
        <v>1430</v>
      </c>
      <c r="C714">
        <v>1</v>
      </c>
      <c r="D714" t="s">
        <v>822</v>
      </c>
      <c r="E714" t="s">
        <v>823</v>
      </c>
      <c r="F714">
        <v>4</v>
      </c>
      <c r="G714" s="14">
        <v>26.95</v>
      </c>
      <c r="H714" s="3">
        <v>0</v>
      </c>
      <c r="I714" s="14">
        <v>107.8</v>
      </c>
      <c r="J714" s="14">
        <v>22.64</v>
      </c>
      <c r="K714" s="14">
        <v>130.44</v>
      </c>
      <c r="L714" s="14">
        <v>18</v>
      </c>
      <c r="M714" s="14">
        <v>35.799999999999997</v>
      </c>
      <c r="N714" t="s">
        <v>1486</v>
      </c>
      <c r="O714" t="s">
        <v>1471</v>
      </c>
    </row>
    <row r="715" spans="1:15" x14ac:dyDescent="0.35">
      <c r="A715" t="s">
        <v>2187</v>
      </c>
      <c r="B715" t="s">
        <v>1430</v>
      </c>
      <c r="C715">
        <v>2</v>
      </c>
      <c r="D715" t="s">
        <v>839</v>
      </c>
      <c r="E715" t="s">
        <v>840</v>
      </c>
      <c r="F715">
        <v>4</v>
      </c>
      <c r="G715" s="14">
        <v>56.79</v>
      </c>
      <c r="H715" s="3">
        <v>0</v>
      </c>
      <c r="I715" s="14">
        <v>227.16</v>
      </c>
      <c r="J715" s="14">
        <v>47.7</v>
      </c>
      <c r="K715" s="14">
        <v>274.86</v>
      </c>
      <c r="L715" s="14">
        <v>35</v>
      </c>
      <c r="M715" s="14">
        <v>87.16</v>
      </c>
      <c r="N715" t="s">
        <v>1470</v>
      </c>
      <c r="O715" t="s">
        <v>1471</v>
      </c>
    </row>
    <row r="716" spans="1:15" x14ac:dyDescent="0.35">
      <c r="A716" t="s">
        <v>2188</v>
      </c>
      <c r="B716" t="s">
        <v>1430</v>
      </c>
      <c r="C716">
        <v>3</v>
      </c>
      <c r="D716" t="s">
        <v>862</v>
      </c>
      <c r="E716" t="s">
        <v>863</v>
      </c>
      <c r="F716">
        <v>3</v>
      </c>
      <c r="G716" s="14">
        <v>93.44</v>
      </c>
      <c r="H716" s="3">
        <v>0</v>
      </c>
      <c r="I716" s="14">
        <v>280.32</v>
      </c>
      <c r="J716" s="14">
        <v>58.87</v>
      </c>
      <c r="K716" s="14">
        <v>339.19</v>
      </c>
      <c r="L716" s="14">
        <v>52</v>
      </c>
      <c r="M716" s="14">
        <v>124.32</v>
      </c>
      <c r="N716" t="s">
        <v>1470</v>
      </c>
      <c r="O716" t="s">
        <v>1471</v>
      </c>
    </row>
    <row r="717" spans="1:15" x14ac:dyDescent="0.35">
      <c r="A717" t="s">
        <v>2189</v>
      </c>
      <c r="B717" t="s">
        <v>1430</v>
      </c>
      <c r="C717">
        <v>4</v>
      </c>
      <c r="D717" t="s">
        <v>851</v>
      </c>
      <c r="E717" t="s">
        <v>852</v>
      </c>
      <c r="F717">
        <v>5</v>
      </c>
      <c r="G717" s="14">
        <v>222.44</v>
      </c>
      <c r="H717" s="3">
        <v>0.03</v>
      </c>
      <c r="I717" s="14">
        <v>1078.83</v>
      </c>
      <c r="J717" s="14">
        <v>226.55</v>
      </c>
      <c r="K717" s="14">
        <v>1305.3800000000001</v>
      </c>
      <c r="L717" s="14">
        <v>145</v>
      </c>
      <c r="M717" s="14">
        <v>353.83</v>
      </c>
      <c r="N717" t="s">
        <v>1475</v>
      </c>
      <c r="O717" t="s">
        <v>1471</v>
      </c>
    </row>
    <row r="718" spans="1:15" x14ac:dyDescent="0.35">
      <c r="A718" t="s">
        <v>2190</v>
      </c>
      <c r="B718" t="s">
        <v>1432</v>
      </c>
      <c r="C718">
        <v>1</v>
      </c>
      <c r="D718" t="s">
        <v>874</v>
      </c>
      <c r="E718" t="s">
        <v>875</v>
      </c>
      <c r="F718">
        <v>7</v>
      </c>
      <c r="G718" s="14">
        <v>295.41000000000003</v>
      </c>
      <c r="H718" s="3">
        <v>0.03</v>
      </c>
      <c r="I718" s="14">
        <v>2005.83</v>
      </c>
      <c r="J718" s="14">
        <v>421.22</v>
      </c>
      <c r="K718" s="14">
        <v>2427.0500000000002</v>
      </c>
      <c r="L718" s="14">
        <v>180</v>
      </c>
      <c r="M718" s="14">
        <v>745.83</v>
      </c>
      <c r="N718" t="s">
        <v>1470</v>
      </c>
      <c r="O718" t="s">
        <v>1471</v>
      </c>
    </row>
    <row r="719" spans="1:15" x14ac:dyDescent="0.35">
      <c r="A719" t="s">
        <v>2191</v>
      </c>
      <c r="B719" t="s">
        <v>1434</v>
      </c>
      <c r="C719">
        <v>1</v>
      </c>
      <c r="D719" t="s">
        <v>833</v>
      </c>
      <c r="E719" t="s">
        <v>834</v>
      </c>
      <c r="F719">
        <v>8</v>
      </c>
      <c r="G719" s="14">
        <v>137.61000000000001</v>
      </c>
      <c r="H719" s="3">
        <v>0.03</v>
      </c>
      <c r="I719" s="14">
        <v>1067.8499999999999</v>
      </c>
      <c r="J719" s="14">
        <v>224.25</v>
      </c>
      <c r="K719" s="14">
        <v>1292.0999999999999</v>
      </c>
      <c r="L719" s="14">
        <v>92</v>
      </c>
      <c r="M719" s="14">
        <v>331.85</v>
      </c>
      <c r="N719" t="s">
        <v>1470</v>
      </c>
      <c r="O719" t="s">
        <v>1471</v>
      </c>
    </row>
    <row r="720" spans="1:15" x14ac:dyDescent="0.35">
      <c r="A720" t="s">
        <v>2192</v>
      </c>
      <c r="B720" t="s">
        <v>1434</v>
      </c>
      <c r="C720">
        <v>2</v>
      </c>
      <c r="D720" t="s">
        <v>862</v>
      </c>
      <c r="E720" t="s">
        <v>863</v>
      </c>
      <c r="F720">
        <v>3</v>
      </c>
      <c r="G720" s="14">
        <v>90.74</v>
      </c>
      <c r="H720" s="3">
        <v>0</v>
      </c>
      <c r="I720" s="14">
        <v>272.22000000000003</v>
      </c>
      <c r="J720" s="14">
        <v>57.17</v>
      </c>
      <c r="K720" s="14">
        <v>329.39</v>
      </c>
      <c r="L720" s="14">
        <v>52</v>
      </c>
      <c r="M720" s="14">
        <v>116.22</v>
      </c>
      <c r="N720" t="s">
        <v>1470</v>
      </c>
      <c r="O720" t="s">
        <v>1471</v>
      </c>
    </row>
    <row r="721" spans="1:15" x14ac:dyDescent="0.35">
      <c r="A721" t="s">
        <v>2193</v>
      </c>
      <c r="B721" t="s">
        <v>1434</v>
      </c>
      <c r="C721">
        <v>3</v>
      </c>
      <c r="D721" t="s">
        <v>890</v>
      </c>
      <c r="E721" t="s">
        <v>891</v>
      </c>
      <c r="F721">
        <v>5</v>
      </c>
      <c r="G721" s="14">
        <v>18.760000000000002</v>
      </c>
      <c r="H721" s="3">
        <v>0.05</v>
      </c>
      <c r="I721" s="14">
        <v>89.11</v>
      </c>
      <c r="J721" s="14">
        <v>18.71</v>
      </c>
      <c r="K721" s="14">
        <v>107.82</v>
      </c>
      <c r="L721" s="14">
        <v>8</v>
      </c>
      <c r="M721" s="14">
        <v>49.11</v>
      </c>
      <c r="N721" t="s">
        <v>1470</v>
      </c>
      <c r="O721" t="s">
        <v>1471</v>
      </c>
    </row>
    <row r="722" spans="1:15" x14ac:dyDescent="0.35">
      <c r="A722" t="s">
        <v>2194</v>
      </c>
      <c r="B722" t="s">
        <v>1434</v>
      </c>
      <c r="C722">
        <v>4</v>
      </c>
      <c r="D722" t="s">
        <v>897</v>
      </c>
      <c r="E722" t="s">
        <v>898</v>
      </c>
      <c r="F722">
        <v>4</v>
      </c>
      <c r="G722" s="14">
        <v>41.71</v>
      </c>
      <c r="H722" s="3">
        <v>0</v>
      </c>
      <c r="I722" s="14">
        <v>166.84</v>
      </c>
      <c r="J722" s="14">
        <v>35.04</v>
      </c>
      <c r="K722" s="14">
        <v>201.88</v>
      </c>
      <c r="L722" s="14">
        <v>24</v>
      </c>
      <c r="M722" s="14">
        <v>70.84</v>
      </c>
      <c r="N722" t="s">
        <v>1486</v>
      </c>
      <c r="O722" t="s">
        <v>1471</v>
      </c>
    </row>
    <row r="723" spans="1:15" x14ac:dyDescent="0.35">
      <c r="A723" t="s">
        <v>2195</v>
      </c>
      <c r="B723" t="s">
        <v>1436</v>
      </c>
      <c r="C723">
        <v>1</v>
      </c>
      <c r="D723" t="s">
        <v>897</v>
      </c>
      <c r="E723" t="s">
        <v>898</v>
      </c>
      <c r="F723">
        <v>7</v>
      </c>
      <c r="G723" s="14">
        <v>47.81</v>
      </c>
      <c r="H723" s="3">
        <v>0.03</v>
      </c>
      <c r="I723" s="14">
        <v>324.63</v>
      </c>
      <c r="J723" s="14">
        <v>68.17</v>
      </c>
      <c r="K723" s="14">
        <v>392.8</v>
      </c>
      <c r="L723" s="14">
        <v>24</v>
      </c>
      <c r="M723" s="14">
        <v>156.63</v>
      </c>
      <c r="N723" t="s">
        <v>1475</v>
      </c>
      <c r="O723" t="s">
        <v>1471</v>
      </c>
    </row>
    <row r="724" spans="1:15" x14ac:dyDescent="0.35">
      <c r="A724" t="s">
        <v>2196</v>
      </c>
      <c r="B724" t="s">
        <v>1436</v>
      </c>
      <c r="C724">
        <v>2</v>
      </c>
      <c r="D724" t="s">
        <v>862</v>
      </c>
      <c r="E724" t="s">
        <v>863</v>
      </c>
      <c r="F724">
        <v>2</v>
      </c>
      <c r="G724" s="14">
        <v>88.43</v>
      </c>
      <c r="H724" s="3">
        <v>0</v>
      </c>
      <c r="I724" s="14">
        <v>176.86</v>
      </c>
      <c r="J724" s="14">
        <v>37.14</v>
      </c>
      <c r="K724" s="14">
        <v>214</v>
      </c>
      <c r="L724" s="14">
        <v>52</v>
      </c>
      <c r="M724" s="14">
        <v>72.86</v>
      </c>
      <c r="N724" t="s">
        <v>1486</v>
      </c>
      <c r="O724" t="s">
        <v>1471</v>
      </c>
    </row>
    <row r="725" spans="1:15" x14ac:dyDescent="0.35">
      <c r="A725" t="s">
        <v>2197</v>
      </c>
      <c r="B725" t="s">
        <v>1436</v>
      </c>
      <c r="C725">
        <v>3</v>
      </c>
      <c r="D725" t="s">
        <v>912</v>
      </c>
      <c r="E725" t="s">
        <v>913</v>
      </c>
      <c r="F725">
        <v>3</v>
      </c>
      <c r="G725" s="14">
        <v>333.28</v>
      </c>
      <c r="H725" s="3">
        <v>0.03</v>
      </c>
      <c r="I725" s="14">
        <v>969.84</v>
      </c>
      <c r="J725" s="14">
        <v>203.67</v>
      </c>
      <c r="K725" s="14">
        <v>1173.51</v>
      </c>
      <c r="L725" s="14">
        <v>225</v>
      </c>
      <c r="M725" s="14">
        <v>294.83999999999997</v>
      </c>
      <c r="N725" t="s">
        <v>1470</v>
      </c>
      <c r="O725" t="s">
        <v>1471</v>
      </c>
    </row>
    <row r="726" spans="1:15" x14ac:dyDescent="0.35">
      <c r="A726" t="s">
        <v>2198</v>
      </c>
      <c r="B726" t="s">
        <v>1438</v>
      </c>
      <c r="C726">
        <v>1</v>
      </c>
      <c r="D726" t="s">
        <v>897</v>
      </c>
      <c r="E726" t="s">
        <v>898</v>
      </c>
      <c r="F726">
        <v>6</v>
      </c>
      <c r="G726" s="14">
        <v>46</v>
      </c>
      <c r="H726" s="3">
        <v>0.1</v>
      </c>
      <c r="I726" s="14">
        <v>248.4</v>
      </c>
      <c r="J726" s="14">
        <v>52.16</v>
      </c>
      <c r="K726" s="14">
        <v>300.56</v>
      </c>
      <c r="L726" s="14">
        <v>24</v>
      </c>
      <c r="M726" s="14">
        <v>104.4</v>
      </c>
      <c r="N726" t="s">
        <v>1470</v>
      </c>
      <c r="O726" t="s">
        <v>1473</v>
      </c>
    </row>
    <row r="727" spans="1:15" x14ac:dyDescent="0.35">
      <c r="A727" t="s">
        <v>2199</v>
      </c>
      <c r="B727" t="s">
        <v>1438</v>
      </c>
      <c r="C727">
        <v>2</v>
      </c>
      <c r="D727" t="s">
        <v>851</v>
      </c>
      <c r="E727" t="s">
        <v>852</v>
      </c>
      <c r="F727">
        <v>4</v>
      </c>
      <c r="G727" s="14">
        <v>230.37</v>
      </c>
      <c r="H727" s="3">
        <v>0</v>
      </c>
      <c r="I727" s="14">
        <v>921.48</v>
      </c>
      <c r="J727" s="14">
        <v>193.51</v>
      </c>
      <c r="K727" s="14">
        <v>1114.99</v>
      </c>
      <c r="L727" s="14">
        <v>145</v>
      </c>
      <c r="M727" s="14">
        <v>341.48</v>
      </c>
      <c r="N727" t="s">
        <v>1475</v>
      </c>
      <c r="O727" t="s">
        <v>1471</v>
      </c>
    </row>
    <row r="728" spans="1:15" x14ac:dyDescent="0.35">
      <c r="A728" t="s">
        <v>2200</v>
      </c>
      <c r="B728" t="s">
        <v>1438</v>
      </c>
      <c r="C728">
        <v>3</v>
      </c>
      <c r="D728" t="s">
        <v>808</v>
      </c>
      <c r="E728" t="s">
        <v>809</v>
      </c>
      <c r="F728">
        <v>3</v>
      </c>
      <c r="G728" s="14">
        <v>675.96</v>
      </c>
      <c r="H728" s="3">
        <v>0.03</v>
      </c>
      <c r="I728" s="14">
        <v>1967.04</v>
      </c>
      <c r="J728" s="14">
        <v>413.08</v>
      </c>
      <c r="K728" s="14">
        <v>2380.12</v>
      </c>
      <c r="L728" s="14">
        <v>510</v>
      </c>
      <c r="M728" s="14">
        <v>437.04</v>
      </c>
      <c r="N728" t="s">
        <v>1475</v>
      </c>
      <c r="O728" t="s">
        <v>1471</v>
      </c>
    </row>
    <row r="729" spans="1:15" x14ac:dyDescent="0.35">
      <c r="A729" t="s">
        <v>2201</v>
      </c>
      <c r="B729" t="s">
        <v>1438</v>
      </c>
      <c r="C729">
        <v>4</v>
      </c>
      <c r="D729" t="s">
        <v>916</v>
      </c>
      <c r="E729" t="s">
        <v>917</v>
      </c>
      <c r="F729">
        <v>3</v>
      </c>
      <c r="G729" s="14">
        <v>367.97</v>
      </c>
      <c r="H729" s="3">
        <v>0</v>
      </c>
      <c r="I729" s="14">
        <v>1103.9100000000001</v>
      </c>
      <c r="J729" s="14">
        <v>231.82</v>
      </c>
      <c r="K729" s="14">
        <v>1335.73</v>
      </c>
      <c r="L729" s="14">
        <v>245</v>
      </c>
      <c r="M729" s="14">
        <v>368.91</v>
      </c>
      <c r="N729" t="s">
        <v>1475</v>
      </c>
      <c r="O729" t="s">
        <v>1471</v>
      </c>
    </row>
    <row r="730" spans="1:15" x14ac:dyDescent="0.35">
      <c r="A730" t="s">
        <v>2202</v>
      </c>
      <c r="B730" t="s">
        <v>1438</v>
      </c>
      <c r="C730">
        <v>5</v>
      </c>
      <c r="D730" t="s">
        <v>878</v>
      </c>
      <c r="E730" t="s">
        <v>879</v>
      </c>
      <c r="F730">
        <v>7</v>
      </c>
      <c r="G730" s="14">
        <v>365.44</v>
      </c>
      <c r="H730" s="3">
        <v>0</v>
      </c>
      <c r="I730" s="14">
        <v>2558.08</v>
      </c>
      <c r="J730" s="14">
        <v>537.20000000000005</v>
      </c>
      <c r="K730" s="14">
        <v>3095.28</v>
      </c>
      <c r="L730" s="14">
        <v>210</v>
      </c>
      <c r="M730" s="14">
        <v>1088.08</v>
      </c>
      <c r="N730" t="s">
        <v>1475</v>
      </c>
      <c r="O730" t="s">
        <v>1471</v>
      </c>
    </row>
    <row r="731" spans="1:15" x14ac:dyDescent="0.35">
      <c r="A731" t="s">
        <v>2203</v>
      </c>
      <c r="B731" t="s">
        <v>1440</v>
      </c>
      <c r="C731">
        <v>1</v>
      </c>
      <c r="D731" t="s">
        <v>885</v>
      </c>
      <c r="E731" t="s">
        <v>886</v>
      </c>
      <c r="F731">
        <v>5</v>
      </c>
      <c r="G731" s="14">
        <v>51.18</v>
      </c>
      <c r="H731" s="3">
        <v>0.05</v>
      </c>
      <c r="I731" s="14">
        <v>243.1</v>
      </c>
      <c r="J731" s="14">
        <v>51.05</v>
      </c>
      <c r="K731" s="14">
        <v>294.14999999999998</v>
      </c>
      <c r="L731" s="14">
        <v>28</v>
      </c>
      <c r="M731" s="14">
        <v>103.1</v>
      </c>
      <c r="N731" t="s">
        <v>1475</v>
      </c>
      <c r="O731" t="s">
        <v>1471</v>
      </c>
    </row>
    <row r="732" spans="1:15" x14ac:dyDescent="0.35">
      <c r="A732" t="s">
        <v>2204</v>
      </c>
      <c r="B732" t="s">
        <v>1440</v>
      </c>
      <c r="C732">
        <v>2</v>
      </c>
      <c r="D732" t="s">
        <v>878</v>
      </c>
      <c r="E732" t="s">
        <v>879</v>
      </c>
      <c r="F732">
        <v>5</v>
      </c>
      <c r="G732" s="14">
        <v>367.19</v>
      </c>
      <c r="H732" s="3">
        <v>0.1</v>
      </c>
      <c r="I732" s="14">
        <v>1652.36</v>
      </c>
      <c r="J732" s="14">
        <v>347</v>
      </c>
      <c r="K732" s="14">
        <v>1999.36</v>
      </c>
      <c r="L732" s="14">
        <v>210</v>
      </c>
      <c r="M732" s="14">
        <v>602.36</v>
      </c>
      <c r="N732" t="s">
        <v>1486</v>
      </c>
      <c r="O732" t="s">
        <v>1471</v>
      </c>
    </row>
    <row r="733" spans="1:15" x14ac:dyDescent="0.35">
      <c r="A733" t="s">
        <v>2205</v>
      </c>
      <c r="B733" t="s">
        <v>1442</v>
      </c>
      <c r="C733">
        <v>1</v>
      </c>
      <c r="D733" t="s">
        <v>833</v>
      </c>
      <c r="E733" t="s">
        <v>834</v>
      </c>
      <c r="F733">
        <v>5</v>
      </c>
      <c r="G733" s="14">
        <v>157.16</v>
      </c>
      <c r="H733" s="3">
        <v>0.1</v>
      </c>
      <c r="I733" s="14">
        <v>707.22</v>
      </c>
      <c r="J733" s="14">
        <v>148.52000000000001</v>
      </c>
      <c r="K733" s="14">
        <v>855.74</v>
      </c>
      <c r="L733" s="14">
        <v>92</v>
      </c>
      <c r="M733" s="14">
        <v>247.22</v>
      </c>
      <c r="N733" t="s">
        <v>1470</v>
      </c>
      <c r="O733" t="s">
        <v>1471</v>
      </c>
    </row>
    <row r="734" spans="1:15" x14ac:dyDescent="0.35">
      <c r="A734" t="s">
        <v>2206</v>
      </c>
      <c r="B734" t="s">
        <v>1442</v>
      </c>
      <c r="C734">
        <v>2</v>
      </c>
      <c r="D734" t="s">
        <v>808</v>
      </c>
      <c r="E734" t="s">
        <v>809</v>
      </c>
      <c r="F734">
        <v>3</v>
      </c>
      <c r="G734" s="14">
        <v>745.8</v>
      </c>
      <c r="H734" s="3">
        <v>0</v>
      </c>
      <c r="I734" s="14">
        <v>2237.4</v>
      </c>
      <c r="J734" s="14">
        <v>469.85</v>
      </c>
      <c r="K734" s="14">
        <v>2707.25</v>
      </c>
      <c r="L734" s="14">
        <v>510</v>
      </c>
      <c r="M734" s="14">
        <v>707.4</v>
      </c>
      <c r="N734" t="s">
        <v>1486</v>
      </c>
      <c r="O734" t="s">
        <v>1471</v>
      </c>
    </row>
    <row r="735" spans="1:15" x14ac:dyDescent="0.35">
      <c r="A735" t="s">
        <v>2207</v>
      </c>
      <c r="B735" t="s">
        <v>1442</v>
      </c>
      <c r="C735">
        <v>3</v>
      </c>
      <c r="D735" t="s">
        <v>885</v>
      </c>
      <c r="E735" t="s">
        <v>886</v>
      </c>
      <c r="F735">
        <v>7</v>
      </c>
      <c r="G735" s="14">
        <v>50.85</v>
      </c>
      <c r="H735" s="3">
        <v>0.1</v>
      </c>
      <c r="I735" s="14">
        <v>320.36</v>
      </c>
      <c r="J735" s="14">
        <v>67.28</v>
      </c>
      <c r="K735" s="14">
        <v>387.64</v>
      </c>
      <c r="L735" s="14">
        <v>28</v>
      </c>
      <c r="M735" s="14">
        <v>124.36</v>
      </c>
      <c r="N735" t="s">
        <v>1470</v>
      </c>
      <c r="O735" t="s">
        <v>1471</v>
      </c>
    </row>
    <row r="736" spans="1:15" x14ac:dyDescent="0.35">
      <c r="A736" t="s">
        <v>2208</v>
      </c>
      <c r="B736" t="s">
        <v>1444</v>
      </c>
      <c r="C736">
        <v>1</v>
      </c>
      <c r="D736" t="s">
        <v>833</v>
      </c>
      <c r="E736" t="s">
        <v>834</v>
      </c>
      <c r="F736">
        <v>4</v>
      </c>
      <c r="G736" s="14">
        <v>150.13</v>
      </c>
      <c r="H736" s="3">
        <v>0.05</v>
      </c>
      <c r="I736" s="14">
        <v>570.49</v>
      </c>
      <c r="J736" s="14">
        <v>119.8</v>
      </c>
      <c r="K736" s="14">
        <v>690.29</v>
      </c>
      <c r="L736" s="14">
        <v>92</v>
      </c>
      <c r="M736" s="14">
        <v>202.49</v>
      </c>
      <c r="N736" t="s">
        <v>1486</v>
      </c>
      <c r="O736" t="s">
        <v>1473</v>
      </c>
    </row>
    <row r="737" spans="1:15" x14ac:dyDescent="0.35">
      <c r="A737" t="s">
        <v>2209</v>
      </c>
      <c r="B737" t="s">
        <v>1444</v>
      </c>
      <c r="C737">
        <v>2</v>
      </c>
      <c r="D737" t="s">
        <v>890</v>
      </c>
      <c r="E737" t="s">
        <v>891</v>
      </c>
      <c r="F737">
        <v>4</v>
      </c>
      <c r="G737" s="14">
        <v>18.11</v>
      </c>
      <c r="H737" s="3">
        <v>0</v>
      </c>
      <c r="I737" s="14">
        <v>72.44</v>
      </c>
      <c r="J737" s="14">
        <v>15.21</v>
      </c>
      <c r="K737" s="14">
        <v>87.65</v>
      </c>
      <c r="L737" s="14">
        <v>8</v>
      </c>
      <c r="M737" s="14">
        <v>40.44</v>
      </c>
      <c r="N737" t="s">
        <v>1475</v>
      </c>
      <c r="O737" t="s">
        <v>1473</v>
      </c>
    </row>
    <row r="738" spans="1:15" x14ac:dyDescent="0.35">
      <c r="A738" t="s">
        <v>2210</v>
      </c>
      <c r="B738" t="s">
        <v>1446</v>
      </c>
      <c r="C738">
        <v>1</v>
      </c>
      <c r="D738" t="s">
        <v>857</v>
      </c>
      <c r="E738" t="s">
        <v>858</v>
      </c>
      <c r="F738">
        <v>7</v>
      </c>
      <c r="G738" s="14">
        <v>78.95</v>
      </c>
      <c r="H738" s="3">
        <v>0.05</v>
      </c>
      <c r="I738" s="14">
        <v>525.02</v>
      </c>
      <c r="J738" s="14">
        <v>110.25</v>
      </c>
      <c r="K738" s="14">
        <v>635.27</v>
      </c>
      <c r="L738" s="14">
        <v>46</v>
      </c>
      <c r="M738" s="14">
        <v>203.02</v>
      </c>
      <c r="N738" t="s">
        <v>1486</v>
      </c>
      <c r="O738" t="s">
        <v>1471</v>
      </c>
    </row>
    <row r="739" spans="1:15" x14ac:dyDescent="0.35">
      <c r="A739" t="s">
        <v>2211</v>
      </c>
      <c r="B739" t="s">
        <v>1446</v>
      </c>
      <c r="C739">
        <v>2</v>
      </c>
      <c r="D739" t="s">
        <v>839</v>
      </c>
      <c r="E739" t="s">
        <v>840</v>
      </c>
      <c r="F739">
        <v>2</v>
      </c>
      <c r="G739" s="14">
        <v>57.39</v>
      </c>
      <c r="H739" s="3">
        <v>0.03</v>
      </c>
      <c r="I739" s="14">
        <v>111.34</v>
      </c>
      <c r="J739" s="14">
        <v>23.38</v>
      </c>
      <c r="K739" s="14">
        <v>134.72</v>
      </c>
      <c r="L739" s="14">
        <v>35</v>
      </c>
      <c r="M739" s="14">
        <v>41.34</v>
      </c>
      <c r="N739" t="s">
        <v>1486</v>
      </c>
      <c r="O739" t="s">
        <v>1471</v>
      </c>
    </row>
    <row r="740" spans="1:15" x14ac:dyDescent="0.35">
      <c r="A740" t="s">
        <v>2212</v>
      </c>
      <c r="B740" t="s">
        <v>1448</v>
      </c>
      <c r="C740">
        <v>1</v>
      </c>
      <c r="D740" t="s">
        <v>912</v>
      </c>
      <c r="E740" t="s">
        <v>913</v>
      </c>
      <c r="F740">
        <v>4</v>
      </c>
      <c r="G740" s="14">
        <v>351.1</v>
      </c>
      <c r="H740" s="3">
        <v>0.1</v>
      </c>
      <c r="I740" s="14">
        <v>1263.96</v>
      </c>
      <c r="J740" s="14">
        <v>265.43</v>
      </c>
      <c r="K740" s="14">
        <v>1529.39</v>
      </c>
      <c r="L740" s="14">
        <v>225</v>
      </c>
      <c r="M740" s="14">
        <v>363.96</v>
      </c>
      <c r="N740" t="s">
        <v>1486</v>
      </c>
      <c r="O740" t="s">
        <v>1471</v>
      </c>
    </row>
    <row r="741" spans="1:15" x14ac:dyDescent="0.35">
      <c r="A741" t="s">
        <v>2213</v>
      </c>
      <c r="B741" t="s">
        <v>1450</v>
      </c>
      <c r="C741">
        <v>1</v>
      </c>
      <c r="D741" t="s">
        <v>912</v>
      </c>
      <c r="E741" t="s">
        <v>913</v>
      </c>
      <c r="F741">
        <v>1</v>
      </c>
      <c r="G741" s="14">
        <v>327.16000000000003</v>
      </c>
      <c r="H741" s="3">
        <v>0.05</v>
      </c>
      <c r="I741" s="14">
        <v>310.8</v>
      </c>
      <c r="J741" s="14">
        <v>65.27</v>
      </c>
      <c r="K741" s="14">
        <v>376.07</v>
      </c>
      <c r="L741" s="14">
        <v>225</v>
      </c>
      <c r="M741" s="14">
        <v>85.8</v>
      </c>
      <c r="N741" t="s">
        <v>1486</v>
      </c>
      <c r="O741" t="s">
        <v>1471</v>
      </c>
    </row>
    <row r="742" spans="1:15" x14ac:dyDescent="0.35">
      <c r="A742" t="s">
        <v>2214</v>
      </c>
      <c r="B742" t="s">
        <v>1452</v>
      </c>
      <c r="C742">
        <v>1</v>
      </c>
      <c r="D742" t="s">
        <v>897</v>
      </c>
      <c r="E742" t="s">
        <v>898</v>
      </c>
      <c r="F742">
        <v>8</v>
      </c>
      <c r="G742" s="14">
        <v>46.47</v>
      </c>
      <c r="H742" s="3">
        <v>0.05</v>
      </c>
      <c r="I742" s="14">
        <v>353.17</v>
      </c>
      <c r="J742" s="14">
        <v>74.17</v>
      </c>
      <c r="K742" s="14">
        <v>427.34</v>
      </c>
      <c r="L742" s="14">
        <v>24</v>
      </c>
      <c r="M742" s="14">
        <v>161.16999999999999</v>
      </c>
      <c r="N742" t="s">
        <v>1470</v>
      </c>
      <c r="O742" t="s">
        <v>1471</v>
      </c>
    </row>
    <row r="743" spans="1:15" x14ac:dyDescent="0.35">
      <c r="A743" t="s">
        <v>2215</v>
      </c>
      <c r="B743" t="s">
        <v>1452</v>
      </c>
      <c r="C743">
        <v>2</v>
      </c>
      <c r="D743" t="s">
        <v>868</v>
      </c>
      <c r="E743" t="s">
        <v>869</v>
      </c>
      <c r="F743">
        <v>6</v>
      </c>
      <c r="G743" s="14">
        <v>201.67</v>
      </c>
      <c r="H743" s="3">
        <v>0</v>
      </c>
      <c r="I743" s="14">
        <v>1210.02</v>
      </c>
      <c r="J743" s="14">
        <v>254.1</v>
      </c>
      <c r="K743" s="14">
        <v>1464.12</v>
      </c>
      <c r="L743" s="14">
        <v>110</v>
      </c>
      <c r="M743" s="14">
        <v>550.02</v>
      </c>
      <c r="N743" t="s">
        <v>1475</v>
      </c>
      <c r="O743" t="s">
        <v>1471</v>
      </c>
    </row>
    <row r="744" spans="1:15" x14ac:dyDescent="0.35">
      <c r="A744" t="s">
        <v>2216</v>
      </c>
      <c r="B744" t="s">
        <v>1452</v>
      </c>
      <c r="C744">
        <v>3</v>
      </c>
      <c r="D744" t="s">
        <v>916</v>
      </c>
      <c r="E744" t="s">
        <v>917</v>
      </c>
      <c r="F744">
        <v>1</v>
      </c>
      <c r="G744" s="14">
        <v>437.13</v>
      </c>
      <c r="H744" s="3">
        <v>0</v>
      </c>
      <c r="I744" s="14">
        <v>437.13</v>
      </c>
      <c r="J744" s="14">
        <v>91.8</v>
      </c>
      <c r="K744" s="14">
        <v>528.92999999999995</v>
      </c>
      <c r="L744" s="14">
        <v>245</v>
      </c>
      <c r="M744" s="14">
        <v>192.13</v>
      </c>
      <c r="N744" t="s">
        <v>1486</v>
      </c>
      <c r="O744" t="s">
        <v>1471</v>
      </c>
    </row>
    <row r="745" spans="1:15" x14ac:dyDescent="0.35">
      <c r="A745" t="s">
        <v>2217</v>
      </c>
      <c r="B745" t="s">
        <v>1454</v>
      </c>
      <c r="C745">
        <v>1</v>
      </c>
      <c r="D745" t="s">
        <v>808</v>
      </c>
      <c r="E745" t="s">
        <v>809</v>
      </c>
      <c r="F745">
        <v>2</v>
      </c>
      <c r="G745" s="14">
        <v>752.42</v>
      </c>
      <c r="H745" s="3">
        <v>0</v>
      </c>
      <c r="I745" s="14">
        <v>1504.84</v>
      </c>
      <c r="J745" s="14">
        <v>316.02</v>
      </c>
      <c r="K745" s="14">
        <v>1820.86</v>
      </c>
      <c r="L745" s="14">
        <v>510</v>
      </c>
      <c r="M745" s="14">
        <v>484.84</v>
      </c>
      <c r="N745" t="s">
        <v>1475</v>
      </c>
      <c r="O745" t="s">
        <v>1471</v>
      </c>
    </row>
    <row r="746" spans="1:15" x14ac:dyDescent="0.35">
      <c r="A746" t="s">
        <v>2218</v>
      </c>
      <c r="B746" t="s">
        <v>1454</v>
      </c>
      <c r="C746">
        <v>2</v>
      </c>
      <c r="D746" t="s">
        <v>851</v>
      </c>
      <c r="E746" t="s">
        <v>852</v>
      </c>
      <c r="F746">
        <v>6</v>
      </c>
      <c r="G746" s="14">
        <v>229.31</v>
      </c>
      <c r="H746" s="3">
        <v>0.1</v>
      </c>
      <c r="I746" s="14">
        <v>1238.27</v>
      </c>
      <c r="J746" s="14">
        <v>260.04000000000002</v>
      </c>
      <c r="K746" s="14">
        <v>1498.31</v>
      </c>
      <c r="L746" s="14">
        <v>145</v>
      </c>
      <c r="M746" s="14">
        <v>368.27</v>
      </c>
      <c r="N746" t="s">
        <v>1475</v>
      </c>
      <c r="O746" t="s">
        <v>1471</v>
      </c>
    </row>
  </sheetData>
  <pageMargins left="0.75" right="0.75" top="1" bottom="1" header="0.5" footer="0.5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73BD25D2-4CB0-424A-96C7-3F39D383E962}">
  <ds:schemaRefs/>
</ds:datastoreItem>
</file>

<file path=customXml/itemProps2.xml><?xml version="1.0" encoding="utf-8"?>
<ds:datastoreItem xmlns:ds="http://schemas.openxmlformats.org/officeDocument/2006/customXml" ds:itemID="{A5D7ACD0-290B-4913-B865-C7CAE405B258}">
  <ds:schemaRefs/>
</ds:datastoreItem>
</file>

<file path=customXml/itemProps3.xml><?xml version="1.0" encoding="utf-8"?>
<ds:datastoreItem xmlns:ds="http://schemas.openxmlformats.org/officeDocument/2006/customXml" ds:itemID="{EDA613AF-2629-4FE1-AFE8-2D28BFCF6BB3}">
  <ds:schemaRefs/>
</ds:datastoreItem>
</file>

<file path=customXml/itemProps4.xml><?xml version="1.0" encoding="utf-8"?>
<ds:datastoreItem xmlns:ds="http://schemas.openxmlformats.org/officeDocument/2006/customXml" ds:itemID="{ADC60F11-3124-4C4D-81C3-25F6CFDAD29F}">
  <ds:schemaRefs/>
</ds:datastoreItem>
</file>

<file path=customXml/itemProps5.xml><?xml version="1.0" encoding="utf-8"?>
<ds:datastoreItem xmlns:ds="http://schemas.openxmlformats.org/officeDocument/2006/customXml" ds:itemID="{7C13B57C-4D42-4C2A-B16E-78B17499D62F}">
  <ds:schemaRefs/>
</ds:datastoreItem>
</file>

<file path=customXml/itemProps6.xml><?xml version="1.0" encoding="utf-8"?>
<ds:datastoreItem xmlns:ds="http://schemas.openxmlformats.org/officeDocument/2006/customXml" ds:itemID="{72DF6C98-C4FE-4D5A-8437-F9B55F0295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FormularioFactura</vt:lpstr>
      <vt:lpstr>ResumenFacturación</vt:lpstr>
      <vt:lpstr>README</vt:lpstr>
      <vt:lpstr>Diccionario</vt:lpstr>
      <vt:lpstr>Clientes</vt:lpstr>
      <vt:lpstr>Productos</vt:lpstr>
      <vt:lpstr>Facturas</vt:lpstr>
      <vt:lpstr>Detalle_Factura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Nuria López Álvarez</cp:lastModifiedBy>
  <dcterms:created xsi:type="dcterms:W3CDTF">2026-04-22T10:17:41Z</dcterms:created>
  <dcterms:modified xsi:type="dcterms:W3CDTF">2026-04-28T15:36:40Z</dcterms:modified>
</cp:coreProperties>
</file>