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Cat\OneDrive\Documents\For NDSU\SJSU\Econ 205B\Fed Project\"/>
    </mc:Choice>
  </mc:AlternateContent>
  <xr:revisionPtr revIDLastSave="0" documentId="13_ncr:1_{ADB58965-7573-417B-972D-EA03A33F4111}" xr6:coauthVersionLast="47" xr6:coauthVersionMax="47" xr10:uidLastSave="{00000000-0000-0000-0000-000000000000}"/>
  <bookViews>
    <workbookView xWindow="1434" yWindow="1434" windowWidth="17280" windowHeight="9444" tabRatio="747" firstSheet="1" activeTab="1" xr2:uid="{00000000-000D-0000-FFFF-FFFF00000000}"/>
  </bookViews>
  <sheets>
    <sheet name="Annual Macro" sheetId="4" r:id="rId1"/>
    <sheet name="m14076b" sheetId="1" r:id="rId2"/>
    <sheet name="Sheet3" sheetId="15" r:id="rId3"/>
    <sheet name="Muliplier Charts" sheetId="10" r:id="rId4"/>
    <sheet name="Quant Theory Gold" sheetId="11" r:id="rId5"/>
    <sheet name="Sheet1" sheetId="14" r:id="rId6"/>
    <sheet name="Quant Theory Base" sheetId="2" r:id="rId7"/>
    <sheet name="Romer Estimates" sheetId="9" r:id="rId8"/>
    <sheet name="Romer Quant Gold" sheetId="13" r:id="rId9"/>
    <sheet name="Sheet2" sheetId="3" r:id="rId10"/>
    <sheet name="Sheet4" sheetId="5" r:id="rId11"/>
    <sheet name="Quant Theory M1" sheetId="12" r:id="rId12"/>
    <sheet name="Sheet5" sheetId="6" r:id="rId13"/>
    <sheet name="Sheet6" sheetId="7" r:id="rId14"/>
    <sheet name="Sheet7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2" i="1"/>
  <c r="V3" i="15"/>
  <c r="W3" i="15" s="1"/>
  <c r="V4" i="15"/>
  <c r="W4" i="15" s="1"/>
  <c r="V5" i="15"/>
  <c r="W5" i="15" s="1"/>
  <c r="V6" i="15"/>
  <c r="W6" i="15" s="1"/>
  <c r="V7" i="15"/>
  <c r="W7" i="15" s="1"/>
  <c r="V8" i="15"/>
  <c r="W8" i="15" s="1"/>
  <c r="V9" i="15"/>
  <c r="W9" i="15" s="1"/>
  <c r="V10" i="15"/>
  <c r="W10" i="15" s="1"/>
  <c r="V11" i="15"/>
  <c r="W11" i="15" s="1"/>
  <c r="V12" i="15"/>
  <c r="W12" i="15" s="1"/>
  <c r="V13" i="15"/>
  <c r="W13" i="15" s="1"/>
  <c r="V14" i="15"/>
  <c r="W14" i="15" s="1"/>
  <c r="V15" i="15"/>
  <c r="W15" i="15" s="1"/>
  <c r="V16" i="15"/>
  <c r="W16" i="15" s="1"/>
  <c r="V17" i="15"/>
  <c r="W17" i="15" s="1"/>
  <c r="V18" i="15"/>
  <c r="W18" i="15" s="1"/>
  <c r="V19" i="15"/>
  <c r="W19" i="15" s="1"/>
  <c r="V20" i="15"/>
  <c r="W20" i="15" s="1"/>
  <c r="V21" i="15"/>
  <c r="W21" i="15" s="1"/>
  <c r="V22" i="15"/>
  <c r="W22" i="15" s="1"/>
  <c r="V23" i="15"/>
  <c r="W23" i="15" s="1"/>
  <c r="V24" i="15"/>
  <c r="W24" i="15" s="1"/>
  <c r="V25" i="15"/>
  <c r="W25" i="15" s="1"/>
  <c r="V26" i="15"/>
  <c r="W26" i="15" s="1"/>
  <c r="V27" i="15"/>
  <c r="W27" i="15" s="1"/>
  <c r="V28" i="15"/>
  <c r="W28" i="15" s="1"/>
  <c r="V29" i="15"/>
  <c r="W29" i="15" s="1"/>
  <c r="V30" i="15"/>
  <c r="W30" i="15" s="1"/>
  <c r="V31" i="15"/>
  <c r="W31" i="15" s="1"/>
  <c r="V32" i="15"/>
  <c r="W32" i="15" s="1"/>
  <c r="V33" i="15"/>
  <c r="W33" i="15" s="1"/>
  <c r="V34" i="15"/>
  <c r="W34" i="15" s="1"/>
  <c r="V35" i="15"/>
  <c r="W35" i="15" s="1"/>
  <c r="V36" i="15"/>
  <c r="W36" i="15" s="1"/>
  <c r="V37" i="15"/>
  <c r="W37" i="15" s="1"/>
  <c r="V38" i="15"/>
  <c r="W38" i="15" s="1"/>
  <c r="V39" i="15"/>
  <c r="W39" i="15" s="1"/>
  <c r="V40" i="15"/>
  <c r="W40" i="15" s="1"/>
  <c r="V41" i="15"/>
  <c r="W41" i="15" s="1"/>
  <c r="V42" i="15"/>
  <c r="W42" i="15" s="1"/>
  <c r="V43" i="15"/>
  <c r="W43" i="15" s="1"/>
  <c r="V44" i="15"/>
  <c r="W44" i="15" s="1"/>
  <c r="V45" i="15"/>
  <c r="W45" i="15" s="1"/>
  <c r="V46" i="15"/>
  <c r="W46" i="15" s="1"/>
  <c r="V47" i="15"/>
  <c r="W47" i="15" s="1"/>
  <c r="V48" i="15"/>
  <c r="W48" i="15" s="1"/>
  <c r="V49" i="15"/>
  <c r="W49" i="15" s="1"/>
  <c r="V50" i="15"/>
  <c r="W50" i="15" s="1"/>
  <c r="V51" i="15"/>
  <c r="W51" i="15" s="1"/>
  <c r="V52" i="15"/>
  <c r="W52" i="15" s="1"/>
  <c r="V53" i="15"/>
  <c r="W53" i="15" s="1"/>
  <c r="V54" i="15"/>
  <c r="W54" i="15" s="1"/>
  <c r="V55" i="15"/>
  <c r="W55" i="15" s="1"/>
  <c r="V56" i="15"/>
  <c r="W56" i="15" s="1"/>
  <c r="V57" i="15"/>
  <c r="W57" i="15" s="1"/>
  <c r="V58" i="15"/>
  <c r="W58" i="15" s="1"/>
  <c r="V59" i="15"/>
  <c r="W59" i="15" s="1"/>
  <c r="V60" i="15"/>
  <c r="W60" i="15" s="1"/>
  <c r="V61" i="15"/>
  <c r="W61" i="15" s="1"/>
  <c r="V62" i="15"/>
  <c r="W62" i="15" s="1"/>
  <c r="V63" i="15"/>
  <c r="W63" i="15" s="1"/>
  <c r="V64" i="15"/>
  <c r="W64" i="15" s="1"/>
  <c r="V65" i="15"/>
  <c r="W65" i="15" s="1"/>
  <c r="V66" i="15"/>
  <c r="W66" i="15" s="1"/>
  <c r="V67" i="15"/>
  <c r="W67" i="15" s="1"/>
  <c r="V68" i="15"/>
  <c r="W68" i="15" s="1"/>
  <c r="V69" i="15"/>
  <c r="W69" i="15" s="1"/>
  <c r="V70" i="15"/>
  <c r="W70" i="15" s="1"/>
  <c r="V71" i="15"/>
  <c r="W71" i="15" s="1"/>
  <c r="V72" i="15"/>
  <c r="W72" i="15" s="1"/>
  <c r="V73" i="15"/>
  <c r="W73" i="15" s="1"/>
  <c r="V74" i="15"/>
  <c r="W74" i="15" s="1"/>
  <c r="V75" i="15"/>
  <c r="W75" i="15" s="1"/>
  <c r="V76" i="15"/>
  <c r="W76" i="15" s="1"/>
  <c r="V77" i="15"/>
  <c r="W77" i="15" s="1"/>
  <c r="V78" i="15"/>
  <c r="W78" i="15" s="1"/>
  <c r="V79" i="15"/>
  <c r="W79" i="15" s="1"/>
  <c r="V80" i="15"/>
  <c r="W80" i="15" s="1"/>
  <c r="V81" i="15"/>
  <c r="W81" i="15" s="1"/>
  <c r="V82" i="15"/>
  <c r="W82" i="15" s="1"/>
  <c r="V83" i="15"/>
  <c r="W83" i="15" s="1"/>
  <c r="V84" i="15"/>
  <c r="W84" i="15" s="1"/>
  <c r="V85" i="15"/>
  <c r="W85" i="15" s="1"/>
  <c r="V86" i="15"/>
  <c r="W86" i="15" s="1"/>
  <c r="V87" i="15"/>
  <c r="W87" i="15" s="1"/>
  <c r="V88" i="15"/>
  <c r="W88" i="15" s="1"/>
  <c r="V89" i="15"/>
  <c r="W89" i="15" s="1"/>
  <c r="V90" i="15"/>
  <c r="W90" i="15" s="1"/>
  <c r="V91" i="15"/>
  <c r="W91" i="15" s="1"/>
  <c r="V92" i="15"/>
  <c r="W92" i="15" s="1"/>
  <c r="V93" i="15"/>
  <c r="W93" i="15" s="1"/>
  <c r="V94" i="15"/>
  <c r="W94" i="15" s="1"/>
  <c r="V95" i="15"/>
  <c r="W95" i="15" s="1"/>
  <c r="V96" i="15"/>
  <c r="W96" i="15" s="1"/>
  <c r="V97" i="15"/>
  <c r="W97" i="15" s="1"/>
  <c r="V98" i="15"/>
  <c r="W98" i="15" s="1"/>
  <c r="V99" i="15"/>
  <c r="W99" i="15" s="1"/>
  <c r="V100" i="15"/>
  <c r="W100" i="15" s="1"/>
  <c r="V101" i="15"/>
  <c r="W101" i="15" s="1"/>
  <c r="V102" i="15"/>
  <c r="W102" i="15" s="1"/>
  <c r="V103" i="15"/>
  <c r="W103" i="15" s="1"/>
  <c r="V104" i="15"/>
  <c r="W104" i="15" s="1"/>
  <c r="V105" i="15"/>
  <c r="W105" i="15" s="1"/>
  <c r="V106" i="15"/>
  <c r="W106" i="15" s="1"/>
  <c r="V107" i="15"/>
  <c r="W107" i="15" s="1"/>
  <c r="V108" i="15"/>
  <c r="W108" i="15" s="1"/>
  <c r="V109" i="15"/>
  <c r="W109" i="15" s="1"/>
  <c r="V110" i="15"/>
  <c r="W110" i="15" s="1"/>
  <c r="V111" i="15"/>
  <c r="W111" i="15" s="1"/>
  <c r="V112" i="15"/>
  <c r="W112" i="15" s="1"/>
  <c r="V113" i="15"/>
  <c r="W113" i="15" s="1"/>
  <c r="V114" i="15"/>
  <c r="W114" i="15" s="1"/>
  <c r="V115" i="15"/>
  <c r="W115" i="15" s="1"/>
  <c r="V116" i="15"/>
  <c r="W116" i="15" s="1"/>
  <c r="V117" i="15"/>
  <c r="W117" i="15" s="1"/>
  <c r="V118" i="15"/>
  <c r="W118" i="15" s="1"/>
  <c r="V119" i="15"/>
  <c r="W119" i="15" s="1"/>
  <c r="V120" i="15"/>
  <c r="W120" i="15" s="1"/>
  <c r="V121" i="15"/>
  <c r="W121" i="15" s="1"/>
  <c r="V122" i="15"/>
  <c r="W122" i="15" s="1"/>
  <c r="V123" i="15"/>
  <c r="W123" i="15" s="1"/>
  <c r="V124" i="15"/>
  <c r="W124" i="15" s="1"/>
  <c r="V125" i="15"/>
  <c r="W125" i="15" s="1"/>
  <c r="V126" i="15"/>
  <c r="W126" i="15" s="1"/>
  <c r="V127" i="15"/>
  <c r="W127" i="15" s="1"/>
  <c r="V128" i="15"/>
  <c r="W128" i="15" s="1"/>
  <c r="V129" i="15"/>
  <c r="W129" i="15" s="1"/>
  <c r="V130" i="15"/>
  <c r="W130" i="15" s="1"/>
  <c r="V131" i="15"/>
  <c r="W131" i="15" s="1"/>
  <c r="V132" i="15"/>
  <c r="W132" i="15" s="1"/>
  <c r="V133" i="15"/>
  <c r="W133" i="15" s="1"/>
  <c r="V134" i="15"/>
  <c r="W134" i="15" s="1"/>
  <c r="V135" i="15"/>
  <c r="W135" i="15" s="1"/>
  <c r="V136" i="15"/>
  <c r="W136" i="15" s="1"/>
  <c r="V137" i="15"/>
  <c r="W137" i="15" s="1"/>
  <c r="V138" i="15"/>
  <c r="W138" i="15" s="1"/>
  <c r="V139" i="15"/>
  <c r="W139" i="15" s="1"/>
  <c r="V140" i="15"/>
  <c r="W140" i="15" s="1"/>
  <c r="V141" i="15"/>
  <c r="W141" i="15" s="1"/>
  <c r="V142" i="15"/>
  <c r="W142" i="15" s="1"/>
  <c r="V143" i="15"/>
  <c r="W143" i="15" s="1"/>
  <c r="V144" i="15"/>
  <c r="W144" i="15" s="1"/>
  <c r="V145" i="15"/>
  <c r="W145" i="15" s="1"/>
  <c r="V146" i="15"/>
  <c r="W146" i="15" s="1"/>
  <c r="V147" i="15"/>
  <c r="W147" i="15" s="1"/>
  <c r="V148" i="15"/>
  <c r="W148" i="15" s="1"/>
  <c r="V149" i="15"/>
  <c r="W149" i="15" s="1"/>
  <c r="V150" i="15"/>
  <c r="W150" i="15" s="1"/>
  <c r="V151" i="15"/>
  <c r="W151" i="15" s="1"/>
  <c r="V152" i="15"/>
  <c r="W152" i="15" s="1"/>
  <c r="V153" i="15"/>
  <c r="W153" i="15" s="1"/>
  <c r="V154" i="15"/>
  <c r="W154" i="15" s="1"/>
  <c r="V155" i="15"/>
  <c r="W155" i="15" s="1"/>
  <c r="V156" i="15"/>
  <c r="W156" i="15" s="1"/>
  <c r="V157" i="15"/>
  <c r="W157" i="15" s="1"/>
  <c r="V158" i="15"/>
  <c r="W158" i="15" s="1"/>
  <c r="V159" i="15"/>
  <c r="W159" i="15" s="1"/>
  <c r="V160" i="15"/>
  <c r="W160" i="15" s="1"/>
  <c r="V161" i="15"/>
  <c r="W161" i="15" s="1"/>
  <c r="V162" i="15"/>
  <c r="W162" i="15" s="1"/>
  <c r="V163" i="15"/>
  <c r="W163" i="15" s="1"/>
  <c r="V164" i="15"/>
  <c r="W164" i="15" s="1"/>
  <c r="V165" i="15"/>
  <c r="W165" i="15" s="1"/>
  <c r="V166" i="15"/>
  <c r="W166" i="15" s="1"/>
  <c r="V167" i="15"/>
  <c r="W167" i="15" s="1"/>
  <c r="V168" i="15"/>
  <c r="W168" i="15" s="1"/>
  <c r="V169" i="15"/>
  <c r="W169" i="15" s="1"/>
  <c r="V170" i="15"/>
  <c r="W170" i="15" s="1"/>
  <c r="V171" i="15"/>
  <c r="W171" i="15" s="1"/>
  <c r="V172" i="15"/>
  <c r="W172" i="15" s="1"/>
  <c r="V173" i="15"/>
  <c r="W173" i="15" s="1"/>
  <c r="V174" i="15"/>
  <c r="W174" i="15" s="1"/>
  <c r="V175" i="15"/>
  <c r="W175" i="15" s="1"/>
  <c r="V176" i="15"/>
  <c r="W176" i="15" s="1"/>
  <c r="V177" i="15"/>
  <c r="W177" i="15" s="1"/>
  <c r="V178" i="15"/>
  <c r="W178" i="15" s="1"/>
  <c r="V179" i="15"/>
  <c r="W179" i="15" s="1"/>
  <c r="V180" i="15"/>
  <c r="W180" i="15" s="1"/>
  <c r="V181" i="15"/>
  <c r="W181" i="15" s="1"/>
  <c r="V2" i="15"/>
  <c r="W2" i="15" s="1"/>
  <c r="Z3" i="15"/>
  <c r="AA3" i="15" s="1"/>
  <c r="Z4" i="15"/>
  <c r="AA4" i="15" s="1"/>
  <c r="Z5" i="15"/>
  <c r="AA5" i="15" s="1"/>
  <c r="Z6" i="15"/>
  <c r="AA6" i="15" s="1"/>
  <c r="Z7" i="15"/>
  <c r="AA7" i="15" s="1"/>
  <c r="Z8" i="15"/>
  <c r="AA8" i="15" s="1"/>
  <c r="Z9" i="15"/>
  <c r="AA9" i="15" s="1"/>
  <c r="Z10" i="15"/>
  <c r="AA10" i="15" s="1"/>
  <c r="Z11" i="15"/>
  <c r="AA11" i="15" s="1"/>
  <c r="Z12" i="15"/>
  <c r="AA12" i="15" s="1"/>
  <c r="Z13" i="15"/>
  <c r="AA13" i="15" s="1"/>
  <c r="Z14" i="15"/>
  <c r="AA14" i="15" s="1"/>
  <c r="Z15" i="15"/>
  <c r="AA15" i="15" s="1"/>
  <c r="Z16" i="15"/>
  <c r="AA16" i="15" s="1"/>
  <c r="Z17" i="15"/>
  <c r="AA17" i="15" s="1"/>
  <c r="Z18" i="15"/>
  <c r="AA18" i="15" s="1"/>
  <c r="Z19" i="15"/>
  <c r="AA19" i="15" s="1"/>
  <c r="Z20" i="15"/>
  <c r="AA20" i="15" s="1"/>
  <c r="Z21" i="15"/>
  <c r="AA21" i="15" s="1"/>
  <c r="Z22" i="15"/>
  <c r="AA22" i="15" s="1"/>
  <c r="Z23" i="15"/>
  <c r="AA23" i="15" s="1"/>
  <c r="Z24" i="15"/>
  <c r="AA24" i="15" s="1"/>
  <c r="Z25" i="15"/>
  <c r="AA25" i="15" s="1"/>
  <c r="Z26" i="15"/>
  <c r="AA26" i="15" s="1"/>
  <c r="Z27" i="15"/>
  <c r="AA27" i="15" s="1"/>
  <c r="Z28" i="15"/>
  <c r="AA28" i="15" s="1"/>
  <c r="Z29" i="15"/>
  <c r="AA29" i="15" s="1"/>
  <c r="Z30" i="15"/>
  <c r="AA30" i="15" s="1"/>
  <c r="Z31" i="15"/>
  <c r="AA31" i="15" s="1"/>
  <c r="Z32" i="15"/>
  <c r="AA32" i="15" s="1"/>
  <c r="Z33" i="15"/>
  <c r="AA33" i="15" s="1"/>
  <c r="Z34" i="15"/>
  <c r="AA34" i="15" s="1"/>
  <c r="Z35" i="15"/>
  <c r="AA35" i="15" s="1"/>
  <c r="Z36" i="15"/>
  <c r="AA36" i="15" s="1"/>
  <c r="Z37" i="15"/>
  <c r="AA37" i="15" s="1"/>
  <c r="Z38" i="15"/>
  <c r="AA38" i="15" s="1"/>
  <c r="Z39" i="15"/>
  <c r="AA39" i="15" s="1"/>
  <c r="Z40" i="15"/>
  <c r="AA40" i="15" s="1"/>
  <c r="Z41" i="15"/>
  <c r="AA41" i="15" s="1"/>
  <c r="Z42" i="15"/>
  <c r="AA42" i="15" s="1"/>
  <c r="Z43" i="15"/>
  <c r="AA43" i="15" s="1"/>
  <c r="Z44" i="15"/>
  <c r="AA44" i="15" s="1"/>
  <c r="Z45" i="15"/>
  <c r="AA45" i="15" s="1"/>
  <c r="Z46" i="15"/>
  <c r="AA46" i="15" s="1"/>
  <c r="Z47" i="15"/>
  <c r="AA47" i="15" s="1"/>
  <c r="Z48" i="15"/>
  <c r="AA48" i="15" s="1"/>
  <c r="Z49" i="15"/>
  <c r="AA49" i="15" s="1"/>
  <c r="Z50" i="15"/>
  <c r="AA50" i="15" s="1"/>
  <c r="Z51" i="15"/>
  <c r="AA51" i="15" s="1"/>
  <c r="Z52" i="15"/>
  <c r="AA52" i="15" s="1"/>
  <c r="Z53" i="15"/>
  <c r="AA53" i="15" s="1"/>
  <c r="Z54" i="15"/>
  <c r="AA54" i="15" s="1"/>
  <c r="Z55" i="15"/>
  <c r="AA55" i="15" s="1"/>
  <c r="Z56" i="15"/>
  <c r="AA56" i="15" s="1"/>
  <c r="Z57" i="15"/>
  <c r="AA57" i="15" s="1"/>
  <c r="Z58" i="15"/>
  <c r="AA58" i="15" s="1"/>
  <c r="Z59" i="15"/>
  <c r="AA59" i="15" s="1"/>
  <c r="Z60" i="15"/>
  <c r="AA60" i="15" s="1"/>
  <c r="Z61" i="15"/>
  <c r="AA61" i="15" s="1"/>
  <c r="Z62" i="15"/>
  <c r="AA62" i="15" s="1"/>
  <c r="Z63" i="15"/>
  <c r="AA63" i="15" s="1"/>
  <c r="Z64" i="15"/>
  <c r="AA64" i="15" s="1"/>
  <c r="Z65" i="15"/>
  <c r="AA65" i="15" s="1"/>
  <c r="Z66" i="15"/>
  <c r="AA66" i="15" s="1"/>
  <c r="Z67" i="15"/>
  <c r="AA67" i="15" s="1"/>
  <c r="Z68" i="15"/>
  <c r="AA68" i="15" s="1"/>
  <c r="Z69" i="15"/>
  <c r="AA69" i="15" s="1"/>
  <c r="Z70" i="15"/>
  <c r="AA70" i="15" s="1"/>
  <c r="Z71" i="15"/>
  <c r="AA71" i="15" s="1"/>
  <c r="Z72" i="15"/>
  <c r="AA72" i="15" s="1"/>
  <c r="Z73" i="15"/>
  <c r="AA73" i="15" s="1"/>
  <c r="Z74" i="15"/>
  <c r="AA74" i="15" s="1"/>
  <c r="Z75" i="15"/>
  <c r="AA75" i="15" s="1"/>
  <c r="Z76" i="15"/>
  <c r="AA76" i="15" s="1"/>
  <c r="Z77" i="15"/>
  <c r="AA77" i="15" s="1"/>
  <c r="Z78" i="15"/>
  <c r="AA78" i="15" s="1"/>
  <c r="Z79" i="15"/>
  <c r="AA79" i="15" s="1"/>
  <c r="Z80" i="15"/>
  <c r="AA80" i="15" s="1"/>
  <c r="Z81" i="15"/>
  <c r="AA81" i="15" s="1"/>
  <c r="Z82" i="15"/>
  <c r="AA82" i="15" s="1"/>
  <c r="Z83" i="15"/>
  <c r="AA83" i="15" s="1"/>
  <c r="Z84" i="15"/>
  <c r="AA84" i="15" s="1"/>
  <c r="Z85" i="15"/>
  <c r="AA85" i="15" s="1"/>
  <c r="Z86" i="15"/>
  <c r="AA86" i="15" s="1"/>
  <c r="Z87" i="15"/>
  <c r="AA87" i="15" s="1"/>
  <c r="Z88" i="15"/>
  <c r="AA88" i="15" s="1"/>
  <c r="Z89" i="15"/>
  <c r="AA89" i="15" s="1"/>
  <c r="Z90" i="15"/>
  <c r="AA90" i="15" s="1"/>
  <c r="Z91" i="15"/>
  <c r="AA91" i="15" s="1"/>
  <c r="Z92" i="15"/>
  <c r="AA92" i="15" s="1"/>
  <c r="Z93" i="15"/>
  <c r="AA93" i="15" s="1"/>
  <c r="Z94" i="15"/>
  <c r="AA94" i="15" s="1"/>
  <c r="Z95" i="15"/>
  <c r="AA95" i="15" s="1"/>
  <c r="Z96" i="15"/>
  <c r="AA96" i="15" s="1"/>
  <c r="Z97" i="15"/>
  <c r="AA97" i="15" s="1"/>
  <c r="Z98" i="15"/>
  <c r="AA98" i="15" s="1"/>
  <c r="Z99" i="15"/>
  <c r="AA99" i="15" s="1"/>
  <c r="Z100" i="15"/>
  <c r="AA100" i="15" s="1"/>
  <c r="Z101" i="15"/>
  <c r="AA101" i="15" s="1"/>
  <c r="Z102" i="15"/>
  <c r="AA102" i="15" s="1"/>
  <c r="Z103" i="15"/>
  <c r="AA103" i="15" s="1"/>
  <c r="Z104" i="15"/>
  <c r="AA104" i="15" s="1"/>
  <c r="Z105" i="15"/>
  <c r="AA105" i="15" s="1"/>
  <c r="Z106" i="15"/>
  <c r="AA106" i="15" s="1"/>
  <c r="Z107" i="15"/>
  <c r="AA107" i="15" s="1"/>
  <c r="Z108" i="15"/>
  <c r="AA108" i="15" s="1"/>
  <c r="Z109" i="15"/>
  <c r="AA109" i="15" s="1"/>
  <c r="Z110" i="15"/>
  <c r="AA110" i="15" s="1"/>
  <c r="Z111" i="15"/>
  <c r="AA111" i="15" s="1"/>
  <c r="Z112" i="15"/>
  <c r="AA112" i="15" s="1"/>
  <c r="Z113" i="15"/>
  <c r="AA113" i="15" s="1"/>
  <c r="Z114" i="15"/>
  <c r="AA114" i="15" s="1"/>
  <c r="Z115" i="15"/>
  <c r="AA115" i="15" s="1"/>
  <c r="Z116" i="15"/>
  <c r="AA116" i="15" s="1"/>
  <c r="Z117" i="15"/>
  <c r="AA117" i="15" s="1"/>
  <c r="Z118" i="15"/>
  <c r="AA118" i="15" s="1"/>
  <c r="Z119" i="15"/>
  <c r="AA119" i="15" s="1"/>
  <c r="Z120" i="15"/>
  <c r="AA120" i="15" s="1"/>
  <c r="Z121" i="15"/>
  <c r="AA121" i="15" s="1"/>
  <c r="Z122" i="15"/>
  <c r="AA122" i="15" s="1"/>
  <c r="Z123" i="15"/>
  <c r="AA123" i="15" s="1"/>
  <c r="Z124" i="15"/>
  <c r="AA124" i="15" s="1"/>
  <c r="Z125" i="15"/>
  <c r="AA125" i="15" s="1"/>
  <c r="Z126" i="15"/>
  <c r="AA126" i="15" s="1"/>
  <c r="Z127" i="15"/>
  <c r="AA127" i="15" s="1"/>
  <c r="Z128" i="15"/>
  <c r="AA128" i="15" s="1"/>
  <c r="Z129" i="15"/>
  <c r="AA129" i="15" s="1"/>
  <c r="Z130" i="15"/>
  <c r="AA130" i="15" s="1"/>
  <c r="Z131" i="15"/>
  <c r="AA131" i="15" s="1"/>
  <c r="Z132" i="15"/>
  <c r="AA132" i="15" s="1"/>
  <c r="Z133" i="15"/>
  <c r="AA133" i="15" s="1"/>
  <c r="Z134" i="15"/>
  <c r="AA134" i="15" s="1"/>
  <c r="Z135" i="15"/>
  <c r="AA135" i="15" s="1"/>
  <c r="Z136" i="15"/>
  <c r="AA136" i="15" s="1"/>
  <c r="Z137" i="15"/>
  <c r="AA137" i="15" s="1"/>
  <c r="Z138" i="15"/>
  <c r="AA138" i="15" s="1"/>
  <c r="Z139" i="15"/>
  <c r="AA139" i="15" s="1"/>
  <c r="Z140" i="15"/>
  <c r="AA140" i="15" s="1"/>
  <c r="Z141" i="15"/>
  <c r="AA141" i="15" s="1"/>
  <c r="Z142" i="15"/>
  <c r="AA142" i="15" s="1"/>
  <c r="Z143" i="15"/>
  <c r="AA143" i="15" s="1"/>
  <c r="Z144" i="15"/>
  <c r="AA144" i="15" s="1"/>
  <c r="Z145" i="15"/>
  <c r="AA145" i="15" s="1"/>
  <c r="Z146" i="15"/>
  <c r="AA146" i="15" s="1"/>
  <c r="Z147" i="15"/>
  <c r="AA147" i="15" s="1"/>
  <c r="Z148" i="15"/>
  <c r="AA148" i="15" s="1"/>
  <c r="Z149" i="15"/>
  <c r="AA149" i="15" s="1"/>
  <c r="Z150" i="15"/>
  <c r="AA150" i="15" s="1"/>
  <c r="Z151" i="15"/>
  <c r="AA151" i="15" s="1"/>
  <c r="Z152" i="15"/>
  <c r="AA152" i="15" s="1"/>
  <c r="Z153" i="15"/>
  <c r="AA153" i="15" s="1"/>
  <c r="Z154" i="15"/>
  <c r="AA154" i="15" s="1"/>
  <c r="Z155" i="15"/>
  <c r="AA155" i="15" s="1"/>
  <c r="Z156" i="15"/>
  <c r="AA156" i="15" s="1"/>
  <c r="Z157" i="15"/>
  <c r="AA157" i="15" s="1"/>
  <c r="Z158" i="15"/>
  <c r="AA158" i="15" s="1"/>
  <c r="Z159" i="15"/>
  <c r="AA159" i="15" s="1"/>
  <c r="Z160" i="15"/>
  <c r="AA160" i="15" s="1"/>
  <c r="Z161" i="15"/>
  <c r="AA161" i="15" s="1"/>
  <c r="Z162" i="15"/>
  <c r="AA162" i="15" s="1"/>
  <c r="Z163" i="15"/>
  <c r="AA163" i="15" s="1"/>
  <c r="Z164" i="15"/>
  <c r="AA164" i="15" s="1"/>
  <c r="Z165" i="15"/>
  <c r="AA165" i="15" s="1"/>
  <c r="Z166" i="15"/>
  <c r="AA166" i="15" s="1"/>
  <c r="Z167" i="15"/>
  <c r="AA167" i="15" s="1"/>
  <c r="Z168" i="15"/>
  <c r="AA168" i="15" s="1"/>
  <c r="Z169" i="15"/>
  <c r="AA169" i="15" s="1"/>
  <c r="Z170" i="15"/>
  <c r="AA170" i="15" s="1"/>
  <c r="Z171" i="15"/>
  <c r="AA171" i="15" s="1"/>
  <c r="Z172" i="15"/>
  <c r="AA172" i="15" s="1"/>
  <c r="Z173" i="15"/>
  <c r="AA173" i="15" s="1"/>
  <c r="Z174" i="15"/>
  <c r="AA174" i="15" s="1"/>
  <c r="Z175" i="15"/>
  <c r="AA175" i="15" s="1"/>
  <c r="Z176" i="15"/>
  <c r="AA176" i="15" s="1"/>
  <c r="Z177" i="15"/>
  <c r="AA177" i="15" s="1"/>
  <c r="Z178" i="15"/>
  <c r="AA178" i="15" s="1"/>
  <c r="Z179" i="15"/>
  <c r="AA179" i="15" s="1"/>
  <c r="Z180" i="15"/>
  <c r="AA180" i="15" s="1"/>
  <c r="Z181" i="15"/>
  <c r="AA181" i="15" s="1"/>
  <c r="Z2" i="15"/>
  <c r="AA2" i="15" s="1"/>
  <c r="AN2" i="15" l="1"/>
  <c r="AN3" i="15"/>
  <c r="AN4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2" i="15"/>
  <c r="AM2" i="15" l="1"/>
  <c r="AM4" i="15"/>
  <c r="AM3" i="15"/>
  <c r="AL3" i="15"/>
  <c r="AL2" i="15"/>
  <c r="AK3" i="15"/>
  <c r="AJ3" i="15"/>
  <c r="AK2" i="15"/>
  <c r="AJ2" i="15"/>
  <c r="AL4" i="15"/>
  <c r="AK4" i="15"/>
  <c r="AJ4" i="15"/>
  <c r="AE4" i="15"/>
  <c r="AF4" i="15"/>
  <c r="AG4" i="15"/>
  <c r="AD4" i="15"/>
  <c r="AD3" i="15"/>
  <c r="AE3" i="15"/>
  <c r="AF3" i="15"/>
  <c r="AG3" i="15"/>
  <c r="AE2" i="15"/>
  <c r="AF2" i="15"/>
  <c r="AG2" i="15"/>
  <c r="AD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2" i="15"/>
  <c r="AH4" i="15" l="1"/>
  <c r="AH2" i="15"/>
  <c r="AH3" i="15"/>
  <c r="AI2" i="15"/>
  <c r="AI3" i="15"/>
  <c r="AI4" i="15"/>
  <c r="AL139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2" i="1"/>
  <c r="AQ13" i="4" l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AZ3" i="4"/>
  <c r="AZ4" i="4"/>
  <c r="AZ5" i="4"/>
  <c r="AZ6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3" i="4"/>
  <c r="AZ7" i="4"/>
  <c r="AZ8" i="4"/>
  <c r="AZ9" i="4"/>
  <c r="AZ10" i="4"/>
  <c r="AZ11" i="4"/>
  <c r="AZ12" i="4"/>
  <c r="AZ13" i="4"/>
  <c r="AZ14" i="4"/>
  <c r="AZ15" i="4"/>
  <c r="AZ16" i="4"/>
  <c r="AZ17" i="4"/>
  <c r="AZ18" i="4"/>
  <c r="BD18" i="4" s="1"/>
  <c r="AZ19" i="4"/>
  <c r="AZ20" i="4"/>
  <c r="AZ21" i="4"/>
  <c r="AZ22" i="4"/>
  <c r="L20" i="2"/>
  <c r="BD16" i="4" l="1"/>
  <c r="BG16" i="4" s="1"/>
  <c r="BD8" i="4"/>
  <c r="BG8" i="4" s="1"/>
  <c r="BD5" i="4"/>
  <c r="BG5" i="4" s="1"/>
  <c r="BD10" i="4"/>
  <c r="BG10" i="4" s="1"/>
  <c r="BD6" i="4"/>
  <c r="BG6" i="4" s="1"/>
  <c r="BD19" i="4"/>
  <c r="BD11" i="4"/>
  <c r="BG11" i="4" s="1"/>
  <c r="BD20" i="4"/>
  <c r="BD12" i="4"/>
  <c r="BG12" i="4" s="1"/>
  <c r="BD17" i="4"/>
  <c r="BG17" i="4" s="1"/>
  <c r="BD9" i="4"/>
  <c r="BG9" i="4" s="1"/>
  <c r="BD21" i="4"/>
  <c r="BD15" i="4"/>
  <c r="BG15" i="4" s="1"/>
  <c r="BD7" i="4"/>
  <c r="BG7" i="4" s="1"/>
  <c r="BD13" i="4"/>
  <c r="BG13" i="4" s="1"/>
  <c r="BD22" i="4"/>
  <c r="BD14" i="4"/>
  <c r="BG14" i="4" s="1"/>
  <c r="BD3" i="4"/>
  <c r="BG3" i="4" s="1"/>
  <c r="BD4" i="4"/>
  <c r="BG4" i="4" s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2" i="1"/>
  <c r="AP2" i="1"/>
  <c r="H22" i="4" l="1"/>
  <c r="H23" i="4"/>
  <c r="H24" i="4"/>
  <c r="H25" i="4"/>
  <c r="H26" i="4"/>
  <c r="H27" i="4"/>
  <c r="H28" i="4"/>
  <c r="H29" i="4"/>
  <c r="H30" i="4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6" i="4"/>
  <c r="I6" i="4" s="1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6" i="4"/>
  <c r="E29" i="14" l="1"/>
  <c r="B29" i="14"/>
  <c r="E28" i="14"/>
  <c r="B28" i="14"/>
  <c r="E27" i="14"/>
  <c r="B27" i="14"/>
  <c r="E26" i="14"/>
  <c r="B26" i="14"/>
  <c r="E25" i="14"/>
  <c r="B25" i="14"/>
  <c r="E24" i="14"/>
  <c r="B24" i="14"/>
  <c r="E23" i="14"/>
  <c r="F23" i="14" s="1"/>
  <c r="B23" i="14"/>
  <c r="C23" i="14" s="1"/>
  <c r="G22" i="14"/>
  <c r="F22" i="14"/>
  <c r="C22" i="14"/>
  <c r="G21" i="14"/>
  <c r="F21" i="14"/>
  <c r="C21" i="14"/>
  <c r="G20" i="14"/>
  <c r="F20" i="14"/>
  <c r="C20" i="14"/>
  <c r="G19" i="14"/>
  <c r="F19" i="14"/>
  <c r="C19" i="14"/>
  <c r="G18" i="14"/>
  <c r="F18" i="14"/>
  <c r="C18" i="14"/>
  <c r="G17" i="14"/>
  <c r="F17" i="14"/>
  <c r="C17" i="14"/>
  <c r="G16" i="14"/>
  <c r="F16" i="14"/>
  <c r="C16" i="14"/>
  <c r="G15" i="14"/>
  <c r="F15" i="14"/>
  <c r="C15" i="14"/>
  <c r="G14" i="14"/>
  <c r="F14" i="14"/>
  <c r="C14" i="14"/>
  <c r="G13" i="14"/>
  <c r="F13" i="14"/>
  <c r="C13" i="14"/>
  <c r="G12" i="14"/>
  <c r="F12" i="14"/>
  <c r="C12" i="14"/>
  <c r="G11" i="14"/>
  <c r="F11" i="14"/>
  <c r="C11" i="14"/>
  <c r="G10" i="14"/>
  <c r="F10" i="14"/>
  <c r="C10" i="14"/>
  <c r="G9" i="14"/>
  <c r="F9" i="14"/>
  <c r="C9" i="14"/>
  <c r="G8" i="14"/>
  <c r="F8" i="14"/>
  <c r="C8" i="14"/>
  <c r="G7" i="14"/>
  <c r="F7" i="14"/>
  <c r="C7" i="14"/>
  <c r="G6" i="14"/>
  <c r="F6" i="14"/>
  <c r="C6" i="14"/>
  <c r="G5" i="14"/>
  <c r="F5" i="14"/>
  <c r="C5" i="14"/>
  <c r="G4" i="14"/>
  <c r="F4" i="14"/>
  <c r="C4" i="14"/>
  <c r="G3" i="14"/>
  <c r="F3" i="14"/>
  <c r="C3" i="14"/>
  <c r="G2" i="14"/>
  <c r="F28" i="14" l="1"/>
  <c r="C28" i="14"/>
  <c r="C24" i="14"/>
  <c r="F24" i="14"/>
  <c r="C29" i="14"/>
  <c r="C26" i="14"/>
  <c r="F29" i="14"/>
  <c r="F26" i="14"/>
  <c r="C25" i="14"/>
  <c r="F27" i="14"/>
  <c r="F25" i="14"/>
  <c r="C27" i="14"/>
  <c r="W8" i="4"/>
  <c r="X8" i="4" s="1"/>
  <c r="W9" i="4"/>
  <c r="X9" i="4" s="1"/>
  <c r="W10" i="4"/>
  <c r="Y10" i="4" s="1"/>
  <c r="AA10" i="4" s="1"/>
  <c r="W11" i="4"/>
  <c r="Y11" i="4" s="1"/>
  <c r="AA11" i="4" s="1"/>
  <c r="W12" i="4"/>
  <c r="Y12" i="4" s="1"/>
  <c r="AA12" i="4" s="1"/>
  <c r="W13" i="4"/>
  <c r="Y13" i="4" s="1"/>
  <c r="AA13" i="4" s="1"/>
  <c r="W14" i="4"/>
  <c r="Y14" i="4" s="1"/>
  <c r="AA14" i="4" s="1"/>
  <c r="W15" i="4"/>
  <c r="X15" i="4" s="1"/>
  <c r="W16" i="4"/>
  <c r="X16" i="4" s="1"/>
  <c r="W17" i="4"/>
  <c r="X17" i="4" s="1"/>
  <c r="W18" i="4"/>
  <c r="Y18" i="4" s="1"/>
  <c r="AA18" i="4" s="1"/>
  <c r="W19" i="4"/>
  <c r="Y19" i="4" s="1"/>
  <c r="AA19" i="4" s="1"/>
  <c r="W20" i="4"/>
  <c r="Y20" i="4" s="1"/>
  <c r="AA20" i="4" s="1"/>
  <c r="W21" i="4"/>
  <c r="Y21" i="4" s="1"/>
  <c r="AA21" i="4" s="1"/>
  <c r="W22" i="4"/>
  <c r="Y22" i="4" s="1"/>
  <c r="AA22" i="4" s="1"/>
  <c r="W23" i="4"/>
  <c r="X23" i="4" s="1"/>
  <c r="W24" i="4"/>
  <c r="X24" i="4" s="1"/>
  <c r="W25" i="4"/>
  <c r="X25" i="4" s="1"/>
  <c r="W7" i="4"/>
  <c r="X7" i="4" s="1"/>
  <c r="W6" i="4"/>
  <c r="Y6" i="4" s="1"/>
  <c r="X12" i="4" l="1"/>
  <c r="Y9" i="4"/>
  <c r="AA9" i="4" s="1"/>
  <c r="Y8" i="4"/>
  <c r="AA8" i="4" s="1"/>
  <c r="X13" i="4"/>
  <c r="X21" i="4"/>
  <c r="Y25" i="4"/>
  <c r="AA25" i="4" s="1"/>
  <c r="Y24" i="4"/>
  <c r="AA24" i="4" s="1"/>
  <c r="X22" i="4"/>
  <c r="Y23" i="4"/>
  <c r="AA23" i="4" s="1"/>
  <c r="Y17" i="4"/>
  <c r="AA17" i="4" s="1"/>
  <c r="X20" i="4"/>
  <c r="Y16" i="4"/>
  <c r="AA16" i="4" s="1"/>
  <c r="X14" i="4"/>
  <c r="Y15" i="4"/>
  <c r="AA15" i="4" s="1"/>
  <c r="Z6" i="4"/>
  <c r="AA6" i="4"/>
  <c r="X19" i="4"/>
  <c r="X11" i="4"/>
  <c r="X6" i="4"/>
  <c r="X18" i="4"/>
  <c r="X10" i="4"/>
  <c r="Y7" i="4"/>
  <c r="AA7" i="4" s="1"/>
  <c r="R3" i="13"/>
  <c r="R4" i="13"/>
  <c r="R5" i="13"/>
  <c r="R6" i="13"/>
  <c r="R7" i="13"/>
  <c r="R8" i="13"/>
  <c r="R9" i="13"/>
  <c r="R10" i="13"/>
  <c r="R11" i="13"/>
  <c r="R12" i="13"/>
  <c r="R2" i="13"/>
  <c r="Z9" i="4" l="1"/>
  <c r="Z19" i="4"/>
  <c r="Z22" i="4"/>
  <c r="Z8" i="4"/>
  <c r="Z14" i="4"/>
  <c r="Z10" i="4"/>
  <c r="Z20" i="4"/>
  <c r="Z24" i="4"/>
  <c r="Z7" i="4"/>
  <c r="Z12" i="4"/>
  <c r="Z16" i="4"/>
  <c r="Z11" i="4"/>
  <c r="Z18" i="4"/>
  <c r="Z25" i="4"/>
  <c r="Z23" i="4"/>
  <c r="Z21" i="4"/>
  <c r="Z17" i="4"/>
  <c r="Z15" i="4"/>
  <c r="Z13" i="4"/>
  <c r="E14" i="13"/>
  <c r="V3" i="13"/>
  <c r="V4" i="13"/>
  <c r="V5" i="13"/>
  <c r="V6" i="13"/>
  <c r="V7" i="13"/>
  <c r="V8" i="13"/>
  <c r="V9" i="13"/>
  <c r="V10" i="13"/>
  <c r="V11" i="13"/>
  <c r="V12" i="13"/>
  <c r="V2" i="13"/>
  <c r="P3" i="13"/>
  <c r="P4" i="13"/>
  <c r="P5" i="13"/>
  <c r="P6" i="13"/>
  <c r="P7" i="13"/>
  <c r="P8" i="13"/>
  <c r="P9" i="13"/>
  <c r="P10" i="13"/>
  <c r="P11" i="13"/>
  <c r="P12" i="13"/>
  <c r="P2" i="13"/>
  <c r="O3" i="13"/>
  <c r="O4" i="13"/>
  <c r="O5" i="13"/>
  <c r="O6" i="13"/>
  <c r="O7" i="13"/>
  <c r="O8" i="13"/>
  <c r="O9" i="13"/>
  <c r="O10" i="13"/>
  <c r="O11" i="13"/>
  <c r="O12" i="13"/>
  <c r="O2" i="13"/>
  <c r="I3" i="13"/>
  <c r="I4" i="13"/>
  <c r="I5" i="13"/>
  <c r="I6" i="13"/>
  <c r="I7" i="13"/>
  <c r="I8" i="13"/>
  <c r="I9" i="13"/>
  <c r="I10" i="13"/>
  <c r="I11" i="13"/>
  <c r="I12" i="13"/>
  <c r="I2" i="13"/>
  <c r="F3" i="13"/>
  <c r="F4" i="13"/>
  <c r="F5" i="13"/>
  <c r="F6" i="13"/>
  <c r="F7" i="13"/>
  <c r="F8" i="13"/>
  <c r="F9" i="13"/>
  <c r="F10" i="13"/>
  <c r="F11" i="13"/>
  <c r="F12" i="13"/>
  <c r="F2" i="13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2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6" i="1"/>
  <c r="C2" i="13" l="1"/>
  <c r="C3" i="13"/>
  <c r="C4" i="13"/>
  <c r="T4" i="13" s="1"/>
  <c r="U4" i="13" s="1"/>
  <c r="C5" i="13"/>
  <c r="L5" i="13" s="1"/>
  <c r="C6" i="13"/>
  <c r="C7" i="13"/>
  <c r="J7" i="13" s="1"/>
  <c r="C8" i="13"/>
  <c r="T8" i="13" s="1"/>
  <c r="U8" i="13" s="1"/>
  <c r="C9" i="13"/>
  <c r="L9" i="13" s="1"/>
  <c r="C10" i="13"/>
  <c r="C11" i="13"/>
  <c r="C12" i="13"/>
  <c r="T12" i="13" s="1"/>
  <c r="U12" i="13" s="1"/>
  <c r="L4" i="13"/>
  <c r="K2" i="13"/>
  <c r="J11" i="13"/>
  <c r="K4" i="13"/>
  <c r="Q4" i="13" s="1"/>
  <c r="L3" i="13"/>
  <c r="J3" i="13"/>
  <c r="C4" i="9"/>
  <c r="J4" i="9" s="1"/>
  <c r="K4" i="9" s="1"/>
  <c r="C5" i="9"/>
  <c r="J5" i="9" s="1"/>
  <c r="K5" i="9" s="1"/>
  <c r="C6" i="9"/>
  <c r="I6" i="9" s="1"/>
  <c r="C7" i="9"/>
  <c r="C8" i="9"/>
  <c r="J8" i="9" s="1"/>
  <c r="K8" i="9" s="1"/>
  <c r="C9" i="9"/>
  <c r="I9" i="9" s="1"/>
  <c r="C10" i="9"/>
  <c r="I10" i="9" s="1"/>
  <c r="C11" i="9"/>
  <c r="C12" i="9"/>
  <c r="J12" i="9" s="1"/>
  <c r="K12" i="9" s="1"/>
  <c r="C3" i="9"/>
  <c r="J3" i="9" s="1"/>
  <c r="K3" i="9" s="1"/>
  <c r="C2" i="9"/>
  <c r="J2" i="9" s="1"/>
  <c r="K2" i="9" s="1"/>
  <c r="I7" i="9"/>
  <c r="H11" i="9"/>
  <c r="B2" i="11"/>
  <c r="J15" i="11"/>
  <c r="P15" i="11" s="1"/>
  <c r="J16" i="11"/>
  <c r="P16" i="11" s="1"/>
  <c r="J17" i="11"/>
  <c r="J18" i="11"/>
  <c r="J19" i="11"/>
  <c r="P19" i="11" s="1"/>
  <c r="J20" i="11"/>
  <c r="P20" i="11" s="1"/>
  <c r="J21" i="11"/>
  <c r="P21" i="11" s="1"/>
  <c r="J22" i="11"/>
  <c r="P22" i="11" s="1"/>
  <c r="J23" i="11"/>
  <c r="P23" i="11" s="1"/>
  <c r="J24" i="11"/>
  <c r="P24" i="11" s="1"/>
  <c r="J25" i="11"/>
  <c r="P25" i="11" s="1"/>
  <c r="J26" i="11"/>
  <c r="P26" i="11" s="1"/>
  <c r="J27" i="11"/>
  <c r="P27" i="11" s="1"/>
  <c r="J28" i="11"/>
  <c r="P28" i="11" s="1"/>
  <c r="J29" i="11"/>
  <c r="P29" i="11" s="1"/>
  <c r="J30" i="11"/>
  <c r="P30" i="11" s="1"/>
  <c r="J31" i="11"/>
  <c r="P31" i="11" s="1"/>
  <c r="J32" i="11"/>
  <c r="P32" i="11" s="1"/>
  <c r="J33" i="11"/>
  <c r="P33" i="11" s="1"/>
  <c r="J34" i="11"/>
  <c r="P34" i="11" s="1"/>
  <c r="J35" i="11"/>
  <c r="P35" i="11" s="1"/>
  <c r="J36" i="11"/>
  <c r="P36" i="11" s="1"/>
  <c r="J37" i="11"/>
  <c r="P37" i="11" s="1"/>
  <c r="J38" i="11"/>
  <c r="P38" i="11" s="1"/>
  <c r="J39" i="11"/>
  <c r="P39" i="11" s="1"/>
  <c r="J40" i="11"/>
  <c r="P40" i="11" s="1"/>
  <c r="J41" i="11"/>
  <c r="P41" i="11" s="1"/>
  <c r="J42" i="11"/>
  <c r="P42" i="11" s="1"/>
  <c r="J43" i="11"/>
  <c r="P43" i="11" s="1"/>
  <c r="J44" i="11"/>
  <c r="P44" i="11" s="1"/>
  <c r="J45" i="11"/>
  <c r="P45" i="11" s="1"/>
  <c r="J14" i="11"/>
  <c r="P14" i="11" s="1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14" i="2"/>
  <c r="W45" i="2"/>
  <c r="V45" i="2"/>
  <c r="U45" i="2"/>
  <c r="T45" i="2"/>
  <c r="S45" i="2"/>
  <c r="R45" i="2"/>
  <c r="Q45" i="2"/>
  <c r="O45" i="2"/>
  <c r="L45" i="2"/>
  <c r="K45" i="2"/>
  <c r="J45" i="2"/>
  <c r="I45" i="2"/>
  <c r="W44" i="2"/>
  <c r="V44" i="2"/>
  <c r="U44" i="2"/>
  <c r="T44" i="2"/>
  <c r="S44" i="2"/>
  <c r="R44" i="2"/>
  <c r="Q44" i="2"/>
  <c r="O44" i="2"/>
  <c r="L44" i="2"/>
  <c r="K44" i="2"/>
  <c r="J44" i="2"/>
  <c r="I44" i="2"/>
  <c r="W43" i="2"/>
  <c r="V43" i="2"/>
  <c r="U43" i="2"/>
  <c r="T43" i="2"/>
  <c r="S43" i="2"/>
  <c r="R43" i="2"/>
  <c r="Q43" i="2"/>
  <c r="O43" i="2"/>
  <c r="L43" i="2"/>
  <c r="K43" i="2"/>
  <c r="J43" i="2"/>
  <c r="I43" i="2"/>
  <c r="W42" i="2"/>
  <c r="V42" i="2"/>
  <c r="U42" i="2"/>
  <c r="T42" i="2"/>
  <c r="S42" i="2"/>
  <c r="R42" i="2"/>
  <c r="Q42" i="2"/>
  <c r="O42" i="2"/>
  <c r="L42" i="2"/>
  <c r="K42" i="2"/>
  <c r="J42" i="2"/>
  <c r="I42" i="2"/>
  <c r="W41" i="2"/>
  <c r="V41" i="2"/>
  <c r="U41" i="2"/>
  <c r="T41" i="2"/>
  <c r="S41" i="2"/>
  <c r="R41" i="2"/>
  <c r="Q41" i="2"/>
  <c r="O41" i="2"/>
  <c r="L41" i="2"/>
  <c r="K41" i="2"/>
  <c r="J41" i="2"/>
  <c r="I41" i="2"/>
  <c r="W40" i="2"/>
  <c r="V40" i="2"/>
  <c r="U40" i="2"/>
  <c r="T40" i="2"/>
  <c r="S40" i="2"/>
  <c r="R40" i="2"/>
  <c r="Q40" i="2"/>
  <c r="O40" i="2"/>
  <c r="L40" i="2"/>
  <c r="K40" i="2"/>
  <c r="J40" i="2"/>
  <c r="I40" i="2"/>
  <c r="W39" i="2"/>
  <c r="V39" i="2"/>
  <c r="U39" i="2"/>
  <c r="T39" i="2"/>
  <c r="S39" i="2"/>
  <c r="R39" i="2"/>
  <c r="Q39" i="2"/>
  <c r="O39" i="2"/>
  <c r="L39" i="2"/>
  <c r="K39" i="2"/>
  <c r="J39" i="2"/>
  <c r="I39" i="2"/>
  <c r="W38" i="2"/>
  <c r="V38" i="2"/>
  <c r="U38" i="2"/>
  <c r="T38" i="2"/>
  <c r="S38" i="2"/>
  <c r="R38" i="2"/>
  <c r="Q38" i="2"/>
  <c r="O38" i="2"/>
  <c r="L38" i="2"/>
  <c r="K38" i="2"/>
  <c r="J38" i="2"/>
  <c r="I38" i="2"/>
  <c r="W37" i="2"/>
  <c r="V37" i="2"/>
  <c r="U37" i="2"/>
  <c r="T37" i="2"/>
  <c r="S37" i="2"/>
  <c r="R37" i="2"/>
  <c r="Q37" i="2"/>
  <c r="O37" i="2"/>
  <c r="L37" i="2"/>
  <c r="K37" i="2"/>
  <c r="J37" i="2"/>
  <c r="I37" i="2"/>
  <c r="W36" i="2"/>
  <c r="V36" i="2"/>
  <c r="U36" i="2"/>
  <c r="T36" i="2"/>
  <c r="S36" i="2"/>
  <c r="R36" i="2"/>
  <c r="Q36" i="2"/>
  <c r="O36" i="2"/>
  <c r="L36" i="2"/>
  <c r="K36" i="2"/>
  <c r="J36" i="2"/>
  <c r="I36" i="2"/>
  <c r="W35" i="2"/>
  <c r="V35" i="2"/>
  <c r="U35" i="2"/>
  <c r="T35" i="2"/>
  <c r="S35" i="2"/>
  <c r="R35" i="2"/>
  <c r="Q35" i="2"/>
  <c r="O35" i="2"/>
  <c r="L35" i="2"/>
  <c r="K35" i="2"/>
  <c r="J35" i="2"/>
  <c r="I35" i="2"/>
  <c r="W34" i="2"/>
  <c r="V34" i="2"/>
  <c r="U34" i="2"/>
  <c r="T34" i="2"/>
  <c r="S34" i="2"/>
  <c r="R34" i="2"/>
  <c r="Q34" i="2"/>
  <c r="O34" i="2"/>
  <c r="L34" i="2"/>
  <c r="K34" i="2"/>
  <c r="J34" i="2"/>
  <c r="I34" i="2"/>
  <c r="W33" i="2"/>
  <c r="V33" i="2"/>
  <c r="U33" i="2"/>
  <c r="T33" i="2"/>
  <c r="S33" i="2"/>
  <c r="R33" i="2"/>
  <c r="Q33" i="2"/>
  <c r="O33" i="2"/>
  <c r="L33" i="2"/>
  <c r="K33" i="2"/>
  <c r="J33" i="2"/>
  <c r="I33" i="2"/>
  <c r="W32" i="2"/>
  <c r="V32" i="2"/>
  <c r="U32" i="2"/>
  <c r="T32" i="2"/>
  <c r="S32" i="2"/>
  <c r="R32" i="2"/>
  <c r="Q32" i="2"/>
  <c r="O32" i="2"/>
  <c r="L32" i="2"/>
  <c r="K32" i="2"/>
  <c r="J32" i="2"/>
  <c r="I32" i="2"/>
  <c r="W31" i="2"/>
  <c r="V31" i="2"/>
  <c r="U31" i="2"/>
  <c r="T31" i="2"/>
  <c r="S31" i="2"/>
  <c r="R31" i="2"/>
  <c r="Q31" i="2"/>
  <c r="O31" i="2"/>
  <c r="L31" i="2"/>
  <c r="K31" i="2"/>
  <c r="J31" i="2"/>
  <c r="I31" i="2"/>
  <c r="W30" i="2"/>
  <c r="V30" i="2"/>
  <c r="U30" i="2"/>
  <c r="T30" i="2"/>
  <c r="S30" i="2"/>
  <c r="R30" i="2"/>
  <c r="Q30" i="2"/>
  <c r="O30" i="2"/>
  <c r="L30" i="2"/>
  <c r="K30" i="2"/>
  <c r="J30" i="2"/>
  <c r="I30" i="2"/>
  <c r="W29" i="2"/>
  <c r="V29" i="2"/>
  <c r="U29" i="2"/>
  <c r="T29" i="2"/>
  <c r="S29" i="2"/>
  <c r="R29" i="2"/>
  <c r="Q29" i="2"/>
  <c r="O29" i="2"/>
  <c r="L29" i="2"/>
  <c r="K29" i="2"/>
  <c r="J29" i="2"/>
  <c r="I29" i="2"/>
  <c r="W28" i="2"/>
  <c r="V28" i="2"/>
  <c r="U28" i="2"/>
  <c r="T28" i="2"/>
  <c r="S28" i="2"/>
  <c r="R28" i="2"/>
  <c r="Q28" i="2"/>
  <c r="O28" i="2"/>
  <c r="L28" i="2"/>
  <c r="K28" i="2"/>
  <c r="J28" i="2"/>
  <c r="I28" i="2"/>
  <c r="W27" i="2"/>
  <c r="V27" i="2"/>
  <c r="U27" i="2"/>
  <c r="T27" i="2"/>
  <c r="S27" i="2"/>
  <c r="R27" i="2"/>
  <c r="Q27" i="2"/>
  <c r="O27" i="2"/>
  <c r="L27" i="2"/>
  <c r="K27" i="2"/>
  <c r="J27" i="2"/>
  <c r="I27" i="2"/>
  <c r="W26" i="2"/>
  <c r="V26" i="2"/>
  <c r="U26" i="2"/>
  <c r="T26" i="2"/>
  <c r="S26" i="2"/>
  <c r="R26" i="2"/>
  <c r="Q26" i="2"/>
  <c r="O26" i="2"/>
  <c r="L26" i="2"/>
  <c r="K26" i="2"/>
  <c r="J26" i="2"/>
  <c r="I26" i="2"/>
  <c r="W25" i="2"/>
  <c r="V25" i="2"/>
  <c r="U25" i="2"/>
  <c r="T25" i="2"/>
  <c r="S25" i="2"/>
  <c r="R25" i="2"/>
  <c r="Q25" i="2"/>
  <c r="O25" i="2"/>
  <c r="L25" i="2"/>
  <c r="K25" i="2"/>
  <c r="J25" i="2"/>
  <c r="I25" i="2"/>
  <c r="W24" i="2"/>
  <c r="V24" i="2"/>
  <c r="U24" i="2"/>
  <c r="T24" i="2"/>
  <c r="S24" i="2"/>
  <c r="R24" i="2"/>
  <c r="Q24" i="2"/>
  <c r="O24" i="2"/>
  <c r="L24" i="2"/>
  <c r="K24" i="2"/>
  <c r="J24" i="2"/>
  <c r="I24" i="2"/>
  <c r="W23" i="2"/>
  <c r="V23" i="2"/>
  <c r="U23" i="2"/>
  <c r="T23" i="2"/>
  <c r="S23" i="2"/>
  <c r="R23" i="2"/>
  <c r="Q23" i="2"/>
  <c r="O23" i="2"/>
  <c r="L23" i="2"/>
  <c r="K23" i="2"/>
  <c r="J23" i="2"/>
  <c r="I23" i="2"/>
  <c r="W22" i="2"/>
  <c r="P22" i="2" s="1"/>
  <c r="V22" i="2"/>
  <c r="U22" i="2"/>
  <c r="T22" i="2"/>
  <c r="S22" i="2"/>
  <c r="R22" i="2"/>
  <c r="Q22" i="2"/>
  <c r="O22" i="2"/>
  <c r="L22" i="2"/>
  <c r="K22" i="2"/>
  <c r="J22" i="2"/>
  <c r="N22" i="2" s="1"/>
  <c r="I22" i="2"/>
  <c r="W21" i="2"/>
  <c r="V21" i="2"/>
  <c r="U21" i="2"/>
  <c r="T21" i="2"/>
  <c r="S21" i="2"/>
  <c r="R21" i="2"/>
  <c r="Q21" i="2"/>
  <c r="O21" i="2"/>
  <c r="L21" i="2"/>
  <c r="K21" i="2"/>
  <c r="J21" i="2"/>
  <c r="I21" i="2"/>
  <c r="W20" i="2"/>
  <c r="P20" i="2" s="1"/>
  <c r="V20" i="2"/>
  <c r="U20" i="2"/>
  <c r="T20" i="2"/>
  <c r="S20" i="2"/>
  <c r="R20" i="2"/>
  <c r="Q20" i="2"/>
  <c r="O20" i="2"/>
  <c r="K20" i="2"/>
  <c r="J20" i="2"/>
  <c r="N20" i="2" s="1"/>
  <c r="I20" i="2"/>
  <c r="W19" i="2"/>
  <c r="V19" i="2"/>
  <c r="U19" i="2"/>
  <c r="T19" i="2"/>
  <c r="S19" i="2"/>
  <c r="R19" i="2"/>
  <c r="Q19" i="2"/>
  <c r="O19" i="2"/>
  <c r="L19" i="2"/>
  <c r="K19" i="2"/>
  <c r="J19" i="2"/>
  <c r="N19" i="2" s="1"/>
  <c r="I19" i="2"/>
  <c r="W18" i="2"/>
  <c r="V18" i="2"/>
  <c r="U18" i="2"/>
  <c r="T18" i="2"/>
  <c r="S18" i="2"/>
  <c r="R18" i="2"/>
  <c r="Q18" i="2"/>
  <c r="O18" i="2"/>
  <c r="L18" i="2"/>
  <c r="K18" i="2"/>
  <c r="J18" i="2"/>
  <c r="N18" i="2" s="1"/>
  <c r="I18" i="2"/>
  <c r="W17" i="2"/>
  <c r="V17" i="2"/>
  <c r="U17" i="2"/>
  <c r="T17" i="2"/>
  <c r="S17" i="2"/>
  <c r="R17" i="2"/>
  <c r="Q17" i="2"/>
  <c r="O17" i="2"/>
  <c r="L17" i="2"/>
  <c r="K17" i="2"/>
  <c r="J17" i="2"/>
  <c r="N17" i="2" s="1"/>
  <c r="I17" i="2"/>
  <c r="AH16" i="2"/>
  <c r="W16" i="2"/>
  <c r="P16" i="2" s="1"/>
  <c r="V16" i="2"/>
  <c r="U16" i="2"/>
  <c r="T16" i="2"/>
  <c r="S16" i="2"/>
  <c r="R16" i="2"/>
  <c r="Q16" i="2"/>
  <c r="O16" i="2"/>
  <c r="L16" i="2"/>
  <c r="K16" i="2"/>
  <c r="J16" i="2"/>
  <c r="N16" i="2" s="1"/>
  <c r="I16" i="2"/>
  <c r="W15" i="2"/>
  <c r="V15" i="2"/>
  <c r="U15" i="2"/>
  <c r="T15" i="2"/>
  <c r="S15" i="2"/>
  <c r="R15" i="2"/>
  <c r="Q15" i="2"/>
  <c r="O15" i="2"/>
  <c r="L15" i="2"/>
  <c r="K15" i="2"/>
  <c r="J15" i="2"/>
  <c r="N15" i="2" s="1"/>
  <c r="I15" i="2"/>
  <c r="W14" i="2"/>
  <c r="P14" i="2" s="1"/>
  <c r="V14" i="2"/>
  <c r="U14" i="2"/>
  <c r="T14" i="2"/>
  <c r="S14" i="2"/>
  <c r="R14" i="2"/>
  <c r="Q14" i="2"/>
  <c r="O14" i="2"/>
  <c r="L14" i="2"/>
  <c r="K14" i="2"/>
  <c r="J14" i="2"/>
  <c r="N14" i="2" s="1"/>
  <c r="I14" i="2"/>
  <c r="R45" i="12"/>
  <c r="Q45" i="12"/>
  <c r="P45" i="12"/>
  <c r="O45" i="12"/>
  <c r="N45" i="12"/>
  <c r="M45" i="12"/>
  <c r="L45" i="12"/>
  <c r="K45" i="12"/>
  <c r="J45" i="12"/>
  <c r="I45" i="12"/>
  <c r="R44" i="12"/>
  <c r="Q44" i="12"/>
  <c r="P44" i="12"/>
  <c r="O44" i="12"/>
  <c r="N44" i="12"/>
  <c r="M44" i="12"/>
  <c r="L44" i="12"/>
  <c r="K44" i="12"/>
  <c r="J44" i="12"/>
  <c r="I44" i="12"/>
  <c r="R43" i="12"/>
  <c r="Q43" i="12"/>
  <c r="P43" i="12"/>
  <c r="O43" i="12"/>
  <c r="N43" i="12"/>
  <c r="M43" i="12"/>
  <c r="L43" i="12"/>
  <c r="K43" i="12"/>
  <c r="J43" i="12"/>
  <c r="I43" i="12"/>
  <c r="R42" i="12"/>
  <c r="Q42" i="12"/>
  <c r="P42" i="12"/>
  <c r="O42" i="12"/>
  <c r="N42" i="12"/>
  <c r="M42" i="12"/>
  <c r="L42" i="12"/>
  <c r="K42" i="12"/>
  <c r="J42" i="12"/>
  <c r="I42" i="12"/>
  <c r="R41" i="12"/>
  <c r="Q41" i="12"/>
  <c r="P41" i="12"/>
  <c r="O41" i="12"/>
  <c r="N41" i="12"/>
  <c r="M41" i="12"/>
  <c r="L41" i="12"/>
  <c r="K41" i="12"/>
  <c r="J41" i="12"/>
  <c r="I41" i="12"/>
  <c r="R40" i="12"/>
  <c r="Q40" i="12"/>
  <c r="P40" i="12"/>
  <c r="O40" i="12"/>
  <c r="N40" i="12"/>
  <c r="M40" i="12"/>
  <c r="L40" i="12"/>
  <c r="K40" i="12"/>
  <c r="J40" i="12"/>
  <c r="I40" i="12"/>
  <c r="R39" i="12"/>
  <c r="Q39" i="12"/>
  <c r="P39" i="12"/>
  <c r="O39" i="12"/>
  <c r="N39" i="12"/>
  <c r="M39" i="12"/>
  <c r="L39" i="12"/>
  <c r="K39" i="12"/>
  <c r="J39" i="12"/>
  <c r="I39" i="12"/>
  <c r="R38" i="12"/>
  <c r="Q38" i="12"/>
  <c r="P38" i="12"/>
  <c r="O38" i="12"/>
  <c r="N38" i="12"/>
  <c r="M38" i="12"/>
  <c r="L38" i="12"/>
  <c r="K38" i="12"/>
  <c r="J38" i="12"/>
  <c r="I38" i="12"/>
  <c r="R37" i="12"/>
  <c r="Q37" i="12"/>
  <c r="P37" i="12"/>
  <c r="O37" i="12"/>
  <c r="N37" i="12"/>
  <c r="M37" i="12"/>
  <c r="L37" i="12"/>
  <c r="K37" i="12"/>
  <c r="J37" i="12"/>
  <c r="I37" i="12"/>
  <c r="R36" i="12"/>
  <c r="Q36" i="12"/>
  <c r="P36" i="12"/>
  <c r="O36" i="12"/>
  <c r="N36" i="12"/>
  <c r="M36" i="12"/>
  <c r="L36" i="12"/>
  <c r="K36" i="12"/>
  <c r="J36" i="12"/>
  <c r="I36" i="12"/>
  <c r="R35" i="12"/>
  <c r="Q35" i="12"/>
  <c r="P35" i="12"/>
  <c r="O35" i="12"/>
  <c r="N35" i="12"/>
  <c r="M35" i="12"/>
  <c r="L35" i="12"/>
  <c r="K35" i="12"/>
  <c r="J35" i="12"/>
  <c r="I35" i="12"/>
  <c r="R34" i="12"/>
  <c r="Q34" i="12"/>
  <c r="P34" i="12"/>
  <c r="O34" i="12"/>
  <c r="N34" i="12"/>
  <c r="M34" i="12"/>
  <c r="L34" i="12"/>
  <c r="K34" i="12"/>
  <c r="J34" i="12"/>
  <c r="I34" i="12"/>
  <c r="R33" i="12"/>
  <c r="Q33" i="12"/>
  <c r="P33" i="12"/>
  <c r="O33" i="12"/>
  <c r="N33" i="12"/>
  <c r="M33" i="12"/>
  <c r="L33" i="12"/>
  <c r="K33" i="12"/>
  <c r="J33" i="12"/>
  <c r="I33" i="12"/>
  <c r="R32" i="12"/>
  <c r="Q32" i="12"/>
  <c r="P32" i="12"/>
  <c r="O32" i="12"/>
  <c r="N32" i="12"/>
  <c r="M32" i="12"/>
  <c r="L32" i="12"/>
  <c r="K32" i="12"/>
  <c r="J32" i="12"/>
  <c r="I32" i="12"/>
  <c r="R31" i="12"/>
  <c r="Q31" i="12"/>
  <c r="P31" i="12"/>
  <c r="O31" i="12"/>
  <c r="N31" i="12"/>
  <c r="M31" i="12"/>
  <c r="L31" i="12"/>
  <c r="K31" i="12"/>
  <c r="J31" i="12"/>
  <c r="I31" i="12"/>
  <c r="R30" i="12"/>
  <c r="Q30" i="12"/>
  <c r="P30" i="12"/>
  <c r="O30" i="12"/>
  <c r="N30" i="12"/>
  <c r="M30" i="12"/>
  <c r="L30" i="12"/>
  <c r="K30" i="12"/>
  <c r="J30" i="12"/>
  <c r="I30" i="12"/>
  <c r="R29" i="12"/>
  <c r="Q29" i="12"/>
  <c r="P29" i="12"/>
  <c r="O29" i="12"/>
  <c r="N29" i="12"/>
  <c r="M29" i="12"/>
  <c r="L29" i="12"/>
  <c r="K29" i="12"/>
  <c r="J29" i="12"/>
  <c r="I29" i="12"/>
  <c r="R28" i="12"/>
  <c r="Q28" i="12"/>
  <c r="P28" i="12"/>
  <c r="O28" i="12"/>
  <c r="N28" i="12"/>
  <c r="M28" i="12"/>
  <c r="L28" i="12"/>
  <c r="K28" i="12"/>
  <c r="J28" i="12"/>
  <c r="I28" i="12"/>
  <c r="R27" i="12"/>
  <c r="Q27" i="12"/>
  <c r="P27" i="12"/>
  <c r="O27" i="12"/>
  <c r="N27" i="12"/>
  <c r="M27" i="12"/>
  <c r="L27" i="12"/>
  <c r="K27" i="12"/>
  <c r="J27" i="12"/>
  <c r="I27" i="12"/>
  <c r="R26" i="12"/>
  <c r="Q26" i="12"/>
  <c r="P26" i="12"/>
  <c r="O26" i="12"/>
  <c r="N26" i="12"/>
  <c r="M26" i="12"/>
  <c r="L26" i="12"/>
  <c r="K26" i="12"/>
  <c r="J26" i="12"/>
  <c r="I26" i="12"/>
  <c r="R25" i="12"/>
  <c r="Q25" i="12"/>
  <c r="P25" i="12"/>
  <c r="O25" i="12"/>
  <c r="N25" i="12"/>
  <c r="M25" i="12"/>
  <c r="L25" i="12"/>
  <c r="K25" i="12"/>
  <c r="J25" i="12"/>
  <c r="I25" i="12"/>
  <c r="R24" i="12"/>
  <c r="Q24" i="12"/>
  <c r="P24" i="12"/>
  <c r="O24" i="12"/>
  <c r="N24" i="12"/>
  <c r="M24" i="12"/>
  <c r="L24" i="12"/>
  <c r="K24" i="12"/>
  <c r="J24" i="12"/>
  <c r="I24" i="12"/>
  <c r="R23" i="12"/>
  <c r="Q23" i="12"/>
  <c r="P23" i="12"/>
  <c r="O23" i="12"/>
  <c r="N23" i="12"/>
  <c r="M23" i="12"/>
  <c r="L23" i="12"/>
  <c r="K23" i="12"/>
  <c r="J23" i="12"/>
  <c r="I23" i="12"/>
  <c r="R22" i="12"/>
  <c r="Q22" i="12"/>
  <c r="P22" i="12"/>
  <c r="O22" i="12"/>
  <c r="N22" i="12"/>
  <c r="M22" i="12"/>
  <c r="L22" i="12"/>
  <c r="K22" i="12"/>
  <c r="J22" i="12"/>
  <c r="I22" i="12"/>
  <c r="R21" i="12"/>
  <c r="Q21" i="12"/>
  <c r="P21" i="12"/>
  <c r="O21" i="12"/>
  <c r="N21" i="12"/>
  <c r="M21" i="12"/>
  <c r="L21" i="12"/>
  <c r="K21" i="12"/>
  <c r="J21" i="12"/>
  <c r="I21" i="12"/>
  <c r="R20" i="12"/>
  <c r="Q20" i="12"/>
  <c r="P20" i="12"/>
  <c r="O20" i="12"/>
  <c r="N20" i="12"/>
  <c r="M20" i="12"/>
  <c r="L20" i="12"/>
  <c r="K20" i="12"/>
  <c r="J20" i="12"/>
  <c r="I20" i="12"/>
  <c r="R19" i="12"/>
  <c r="Q19" i="12"/>
  <c r="P19" i="12"/>
  <c r="O19" i="12"/>
  <c r="N19" i="12"/>
  <c r="M19" i="12"/>
  <c r="L19" i="12"/>
  <c r="K19" i="12"/>
  <c r="J19" i="12"/>
  <c r="I19" i="12"/>
  <c r="R18" i="12"/>
  <c r="Q18" i="12"/>
  <c r="P18" i="12"/>
  <c r="O18" i="12"/>
  <c r="N18" i="12"/>
  <c r="M18" i="12"/>
  <c r="L18" i="12"/>
  <c r="K18" i="12"/>
  <c r="J18" i="12"/>
  <c r="I18" i="12"/>
  <c r="R17" i="12"/>
  <c r="Q17" i="12"/>
  <c r="P17" i="12"/>
  <c r="O17" i="12"/>
  <c r="N17" i="12"/>
  <c r="M17" i="12"/>
  <c r="L17" i="12"/>
  <c r="K17" i="12"/>
  <c r="J17" i="12"/>
  <c r="I17" i="12"/>
  <c r="AD16" i="12"/>
  <c r="R16" i="12"/>
  <c r="Q16" i="12"/>
  <c r="P16" i="12"/>
  <c r="O16" i="12"/>
  <c r="N16" i="12"/>
  <c r="M16" i="12"/>
  <c r="L16" i="12"/>
  <c r="K16" i="12"/>
  <c r="J16" i="12"/>
  <c r="I16" i="12"/>
  <c r="R15" i="12"/>
  <c r="Q15" i="12"/>
  <c r="P15" i="12"/>
  <c r="O15" i="12"/>
  <c r="N15" i="12"/>
  <c r="M15" i="12"/>
  <c r="L15" i="12"/>
  <c r="K15" i="12"/>
  <c r="J15" i="12"/>
  <c r="I15" i="12"/>
  <c r="R14" i="12"/>
  <c r="Q14" i="12"/>
  <c r="P14" i="12"/>
  <c r="O14" i="12"/>
  <c r="N14" i="12"/>
  <c r="M14" i="12"/>
  <c r="L14" i="12"/>
  <c r="K14" i="12"/>
  <c r="J14" i="12"/>
  <c r="I14" i="12"/>
  <c r="P15" i="2" l="1"/>
  <c r="P21" i="2"/>
  <c r="P18" i="2"/>
  <c r="P17" i="2"/>
  <c r="P19" i="2"/>
  <c r="H4" i="9"/>
  <c r="J4" i="13"/>
  <c r="N4" i="13" s="1"/>
  <c r="P18" i="11"/>
  <c r="H8" i="9"/>
  <c r="J12" i="13"/>
  <c r="T7" i="13"/>
  <c r="U7" i="13" s="1"/>
  <c r="N23" i="2"/>
  <c r="N24" i="2"/>
  <c r="N25" i="2"/>
  <c r="N26" i="2"/>
  <c r="N27" i="2"/>
  <c r="N28" i="2"/>
  <c r="N30" i="2"/>
  <c r="N31" i="2"/>
  <c r="N32" i="2"/>
  <c r="N33" i="2"/>
  <c r="N34" i="2"/>
  <c r="N35" i="2"/>
  <c r="N36" i="2"/>
  <c r="N38" i="2"/>
  <c r="N39" i="2"/>
  <c r="N40" i="2"/>
  <c r="N41" i="2"/>
  <c r="N42" i="2"/>
  <c r="N43" i="2"/>
  <c r="N44" i="2"/>
  <c r="P17" i="11"/>
  <c r="T2" i="13"/>
  <c r="U2" i="13" s="1"/>
  <c r="M9" i="13"/>
  <c r="S9" i="13"/>
  <c r="P24" i="2"/>
  <c r="P26" i="2"/>
  <c r="P28" i="2"/>
  <c r="P30" i="2"/>
  <c r="P32" i="2"/>
  <c r="P34" i="2"/>
  <c r="P36" i="2"/>
  <c r="P38" i="2"/>
  <c r="P40" i="2"/>
  <c r="P42" i="2"/>
  <c r="P44" i="2"/>
  <c r="I3" i="9"/>
  <c r="N7" i="13"/>
  <c r="K8" i="13"/>
  <c r="Q8" i="13" s="1"/>
  <c r="N29" i="2"/>
  <c r="N12" i="13"/>
  <c r="I12" i="9"/>
  <c r="L7" i="13"/>
  <c r="M5" i="13"/>
  <c r="S5" i="13"/>
  <c r="K6" i="13"/>
  <c r="Q6" i="13" s="1"/>
  <c r="T6" i="13"/>
  <c r="U6" i="13" s="1"/>
  <c r="N21" i="2"/>
  <c r="J8" i="13"/>
  <c r="N8" i="13" s="1"/>
  <c r="M4" i="13"/>
  <c r="S4" i="13"/>
  <c r="K5" i="13"/>
  <c r="Q5" i="13" s="1"/>
  <c r="T5" i="13"/>
  <c r="U5" i="13" s="1"/>
  <c r="N45" i="2"/>
  <c r="P25" i="2"/>
  <c r="P29" i="2"/>
  <c r="P33" i="2"/>
  <c r="P37" i="2"/>
  <c r="P41" i="2"/>
  <c r="P45" i="2"/>
  <c r="N3" i="13"/>
  <c r="L12" i="13"/>
  <c r="L11" i="13"/>
  <c r="T11" i="13"/>
  <c r="U11" i="13" s="1"/>
  <c r="T3" i="13"/>
  <c r="U3" i="13" s="1"/>
  <c r="N37" i="2"/>
  <c r="J9" i="13"/>
  <c r="T9" i="13"/>
  <c r="U9" i="13" s="1"/>
  <c r="I2" i="9"/>
  <c r="M3" i="13"/>
  <c r="S3" i="13"/>
  <c r="Q2" i="13"/>
  <c r="K10" i="13"/>
  <c r="Q10" i="13" s="1"/>
  <c r="T10" i="13"/>
  <c r="U10" i="13" s="1"/>
  <c r="K9" i="13"/>
  <c r="Q9" i="13" s="1"/>
  <c r="J5" i="13"/>
  <c r="N5" i="13" s="1"/>
  <c r="L8" i="13"/>
  <c r="K12" i="13"/>
  <c r="Q12" i="13" s="1"/>
  <c r="J10" i="13"/>
  <c r="N10" i="13" s="1"/>
  <c r="L2" i="13"/>
  <c r="K3" i="13"/>
  <c r="Q3" i="13" s="1"/>
  <c r="L6" i="13"/>
  <c r="K7" i="13"/>
  <c r="Q7" i="13" s="1"/>
  <c r="L10" i="13"/>
  <c r="K11" i="13"/>
  <c r="Q11" i="13" s="1"/>
  <c r="J2" i="13"/>
  <c r="J6" i="13"/>
  <c r="N6" i="13" s="1"/>
  <c r="I4" i="9"/>
  <c r="H2" i="9"/>
  <c r="I5" i="9"/>
  <c r="J9" i="9"/>
  <c r="K9" i="9" s="1"/>
  <c r="I8" i="9"/>
  <c r="H12" i="9"/>
  <c r="I11" i="9"/>
  <c r="H3" i="9"/>
  <c r="J11" i="9"/>
  <c r="K11" i="9" s="1"/>
  <c r="J7" i="9"/>
  <c r="K7" i="9" s="1"/>
  <c r="H7" i="9"/>
  <c r="H9" i="9"/>
  <c r="J10" i="9"/>
  <c r="K10" i="9" s="1"/>
  <c r="J6" i="9"/>
  <c r="K6" i="9" s="1"/>
  <c r="H10" i="9"/>
  <c r="H6" i="9"/>
  <c r="H5" i="9"/>
  <c r="P23" i="2"/>
  <c r="P27" i="2"/>
  <c r="P31" i="2"/>
  <c r="P35" i="2"/>
  <c r="P39" i="2"/>
  <c r="P43" i="2"/>
  <c r="Y15" i="11"/>
  <c r="R15" i="11" s="1"/>
  <c r="Y16" i="11"/>
  <c r="R16" i="11" s="1"/>
  <c r="Y17" i="11"/>
  <c r="Y18" i="11"/>
  <c r="Y19" i="11"/>
  <c r="R19" i="11" s="1"/>
  <c r="Y20" i="11"/>
  <c r="R20" i="11" s="1"/>
  <c r="Y21" i="11"/>
  <c r="R21" i="11" s="1"/>
  <c r="Y22" i="11"/>
  <c r="R22" i="11" s="1"/>
  <c r="Y23" i="11"/>
  <c r="R23" i="11" s="1"/>
  <c r="Y24" i="11"/>
  <c r="R24" i="11" s="1"/>
  <c r="Y25" i="11"/>
  <c r="R25" i="11" s="1"/>
  <c r="Y26" i="11"/>
  <c r="R26" i="11" s="1"/>
  <c r="Y27" i="11"/>
  <c r="R27" i="11" s="1"/>
  <c r="Y28" i="11"/>
  <c r="R28" i="11" s="1"/>
  <c r="Y29" i="11"/>
  <c r="R29" i="11" s="1"/>
  <c r="Y30" i="11"/>
  <c r="R30" i="11" s="1"/>
  <c r="Y31" i="11"/>
  <c r="R31" i="11" s="1"/>
  <c r="Y32" i="11"/>
  <c r="R32" i="11" s="1"/>
  <c r="Y33" i="11"/>
  <c r="R33" i="11" s="1"/>
  <c r="Y34" i="11"/>
  <c r="R34" i="11" s="1"/>
  <c r="Y35" i="11"/>
  <c r="R35" i="11" s="1"/>
  <c r="Y36" i="11"/>
  <c r="R36" i="11" s="1"/>
  <c r="Y37" i="11"/>
  <c r="R37" i="11" s="1"/>
  <c r="Y38" i="11"/>
  <c r="R38" i="11" s="1"/>
  <c r="Y39" i="11"/>
  <c r="R39" i="11" s="1"/>
  <c r="Y40" i="11"/>
  <c r="R40" i="11" s="1"/>
  <c r="Y41" i="11"/>
  <c r="R41" i="11" s="1"/>
  <c r="Y42" i="11"/>
  <c r="R42" i="11" s="1"/>
  <c r="Y43" i="11"/>
  <c r="R43" i="11" s="1"/>
  <c r="Y44" i="11"/>
  <c r="R44" i="11" s="1"/>
  <c r="Y45" i="11"/>
  <c r="R45" i="11" s="1"/>
  <c r="Y14" i="11"/>
  <c r="R14" i="11" s="1"/>
  <c r="S14" i="11"/>
  <c r="N21" i="11"/>
  <c r="T21" i="11" s="1"/>
  <c r="N22" i="11"/>
  <c r="N4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14" i="11"/>
  <c r="Q15" i="11"/>
  <c r="N16" i="11"/>
  <c r="T16" i="11" s="1"/>
  <c r="N17" i="11"/>
  <c r="N18" i="11"/>
  <c r="N19" i="11"/>
  <c r="T19" i="11" s="1"/>
  <c r="N20" i="11"/>
  <c r="T20" i="11" s="1"/>
  <c r="N23" i="11"/>
  <c r="N24" i="11"/>
  <c r="T24" i="11" s="1"/>
  <c r="N25" i="11"/>
  <c r="N26" i="11"/>
  <c r="N27" i="11"/>
  <c r="N28" i="11"/>
  <c r="N29" i="11"/>
  <c r="N30" i="11"/>
  <c r="N31" i="11"/>
  <c r="N32" i="11"/>
  <c r="T32" i="11" s="1"/>
  <c r="N33" i="11"/>
  <c r="N34" i="11"/>
  <c r="N35" i="11"/>
  <c r="N36" i="11"/>
  <c r="N37" i="11"/>
  <c r="N38" i="11"/>
  <c r="N39" i="11"/>
  <c r="N40" i="11"/>
  <c r="T40" i="11" s="1"/>
  <c r="N41" i="11"/>
  <c r="N42" i="11"/>
  <c r="N43" i="11"/>
  <c r="N44" i="11"/>
  <c r="N14" i="11"/>
  <c r="N15" i="11"/>
  <c r="T15" i="11" s="1"/>
  <c r="I14" i="11"/>
  <c r="T18" i="11" l="1"/>
  <c r="T17" i="11"/>
  <c r="N9" i="13"/>
  <c r="T41" i="11"/>
  <c r="N2" i="13"/>
  <c r="N11" i="13"/>
  <c r="T42" i="11"/>
  <c r="T38" i="11"/>
  <c r="T34" i="11"/>
  <c r="T30" i="11"/>
  <c r="T26" i="11"/>
  <c r="T45" i="11"/>
  <c r="R18" i="11"/>
  <c r="T14" i="11"/>
  <c r="T37" i="11"/>
  <c r="T33" i="11"/>
  <c r="T29" i="11"/>
  <c r="T25" i="11"/>
  <c r="R17" i="11"/>
  <c r="M8" i="13"/>
  <c r="S8" i="13"/>
  <c r="T36" i="11"/>
  <c r="T28" i="11"/>
  <c r="M10" i="13"/>
  <c r="S10" i="13"/>
  <c r="T44" i="11"/>
  <c r="T43" i="11"/>
  <c r="T35" i="11"/>
  <c r="T27" i="11"/>
  <c r="M12" i="13"/>
  <c r="S12" i="13"/>
  <c r="M6" i="13"/>
  <c r="S6" i="13"/>
  <c r="M7" i="13"/>
  <c r="S7" i="13"/>
  <c r="T22" i="11"/>
  <c r="M2" i="13"/>
  <c r="S2" i="13"/>
  <c r="T39" i="11"/>
  <c r="T31" i="11"/>
  <c r="T23" i="11"/>
  <c r="M11" i="13"/>
  <c r="S11" i="13"/>
  <c r="X45" i="11"/>
  <c r="W45" i="11"/>
  <c r="V45" i="11"/>
  <c r="U45" i="11"/>
  <c r="M45" i="11"/>
  <c r="L45" i="11"/>
  <c r="K45" i="11"/>
  <c r="I45" i="11"/>
  <c r="X44" i="11"/>
  <c r="W44" i="11"/>
  <c r="V44" i="11"/>
  <c r="U44" i="11"/>
  <c r="M44" i="11"/>
  <c r="L44" i="11"/>
  <c r="K44" i="11"/>
  <c r="I44" i="11"/>
  <c r="X43" i="11"/>
  <c r="W43" i="11"/>
  <c r="V43" i="11"/>
  <c r="U43" i="11"/>
  <c r="M43" i="11"/>
  <c r="L43" i="11"/>
  <c r="K43" i="11"/>
  <c r="I43" i="11"/>
  <c r="X42" i="11"/>
  <c r="W42" i="11"/>
  <c r="V42" i="11"/>
  <c r="U42" i="11"/>
  <c r="M42" i="11"/>
  <c r="L42" i="11"/>
  <c r="K42" i="11"/>
  <c r="I42" i="11"/>
  <c r="X41" i="11"/>
  <c r="W41" i="11"/>
  <c r="V41" i="11"/>
  <c r="U41" i="11"/>
  <c r="M41" i="11"/>
  <c r="L41" i="11"/>
  <c r="K41" i="11"/>
  <c r="I41" i="11"/>
  <c r="X40" i="11"/>
  <c r="W40" i="11"/>
  <c r="V40" i="11"/>
  <c r="U40" i="11"/>
  <c r="M40" i="11"/>
  <c r="L40" i="11"/>
  <c r="K40" i="11"/>
  <c r="I40" i="11"/>
  <c r="X39" i="11"/>
  <c r="W39" i="11"/>
  <c r="V39" i="11"/>
  <c r="U39" i="11"/>
  <c r="M39" i="11"/>
  <c r="L39" i="11"/>
  <c r="K39" i="11"/>
  <c r="I39" i="11"/>
  <c r="X38" i="11"/>
  <c r="W38" i="11"/>
  <c r="V38" i="11"/>
  <c r="U38" i="11"/>
  <c r="M38" i="11"/>
  <c r="L38" i="11"/>
  <c r="K38" i="11"/>
  <c r="I38" i="11"/>
  <c r="X37" i="11"/>
  <c r="W37" i="11"/>
  <c r="V37" i="11"/>
  <c r="U37" i="11"/>
  <c r="M37" i="11"/>
  <c r="L37" i="11"/>
  <c r="K37" i="11"/>
  <c r="I37" i="11"/>
  <c r="X36" i="11"/>
  <c r="W36" i="11"/>
  <c r="V36" i="11"/>
  <c r="U36" i="11"/>
  <c r="M36" i="11"/>
  <c r="L36" i="11"/>
  <c r="K36" i="11"/>
  <c r="I36" i="11"/>
  <c r="X35" i="11"/>
  <c r="W35" i="11"/>
  <c r="V35" i="11"/>
  <c r="U35" i="11"/>
  <c r="M35" i="11"/>
  <c r="L35" i="11"/>
  <c r="K35" i="11"/>
  <c r="I35" i="11"/>
  <c r="X34" i="11"/>
  <c r="W34" i="11"/>
  <c r="V34" i="11"/>
  <c r="U34" i="11"/>
  <c r="M34" i="11"/>
  <c r="L34" i="11"/>
  <c r="K34" i="11"/>
  <c r="I34" i="11"/>
  <c r="X33" i="11"/>
  <c r="W33" i="11"/>
  <c r="V33" i="11"/>
  <c r="U33" i="11"/>
  <c r="M33" i="11"/>
  <c r="L33" i="11"/>
  <c r="K33" i="11"/>
  <c r="I33" i="11"/>
  <c r="X32" i="11"/>
  <c r="W32" i="11"/>
  <c r="V32" i="11"/>
  <c r="U32" i="11"/>
  <c r="M32" i="11"/>
  <c r="L32" i="11"/>
  <c r="K32" i="11"/>
  <c r="I32" i="11"/>
  <c r="X31" i="11"/>
  <c r="W31" i="11"/>
  <c r="V31" i="11"/>
  <c r="U31" i="11"/>
  <c r="M31" i="11"/>
  <c r="L31" i="11"/>
  <c r="K31" i="11"/>
  <c r="I31" i="11"/>
  <c r="X30" i="11"/>
  <c r="W30" i="11"/>
  <c r="V30" i="11"/>
  <c r="U30" i="11"/>
  <c r="M30" i="11"/>
  <c r="L30" i="11"/>
  <c r="K30" i="11"/>
  <c r="I30" i="11"/>
  <c r="X29" i="11"/>
  <c r="W29" i="11"/>
  <c r="V29" i="11"/>
  <c r="U29" i="11"/>
  <c r="M29" i="11"/>
  <c r="L29" i="11"/>
  <c r="K29" i="11"/>
  <c r="I29" i="11"/>
  <c r="X28" i="11"/>
  <c r="W28" i="11"/>
  <c r="V28" i="11"/>
  <c r="U28" i="11"/>
  <c r="M28" i="11"/>
  <c r="L28" i="11"/>
  <c r="K28" i="11"/>
  <c r="I28" i="11"/>
  <c r="X27" i="11"/>
  <c r="W27" i="11"/>
  <c r="V27" i="11"/>
  <c r="U27" i="11"/>
  <c r="M27" i="11"/>
  <c r="L27" i="11"/>
  <c r="K27" i="11"/>
  <c r="I27" i="11"/>
  <c r="X26" i="11"/>
  <c r="W26" i="11"/>
  <c r="V26" i="11"/>
  <c r="U26" i="11"/>
  <c r="M26" i="11"/>
  <c r="L26" i="11"/>
  <c r="K26" i="11"/>
  <c r="I26" i="11"/>
  <c r="X25" i="11"/>
  <c r="W25" i="11"/>
  <c r="V25" i="11"/>
  <c r="U25" i="11"/>
  <c r="M25" i="11"/>
  <c r="L25" i="11"/>
  <c r="K25" i="11"/>
  <c r="I25" i="11"/>
  <c r="X24" i="11"/>
  <c r="W24" i="11"/>
  <c r="V24" i="11"/>
  <c r="U24" i="11"/>
  <c r="M24" i="11"/>
  <c r="L24" i="11"/>
  <c r="K24" i="11"/>
  <c r="I24" i="11"/>
  <c r="X23" i="11"/>
  <c r="W23" i="11"/>
  <c r="V23" i="11"/>
  <c r="U23" i="11"/>
  <c r="M23" i="11"/>
  <c r="L23" i="11"/>
  <c r="K23" i="11"/>
  <c r="I23" i="11"/>
  <c r="X22" i="11"/>
  <c r="W22" i="11"/>
  <c r="V22" i="11"/>
  <c r="U22" i="11"/>
  <c r="M22" i="11"/>
  <c r="L22" i="11"/>
  <c r="K22" i="11"/>
  <c r="I22" i="11"/>
  <c r="X21" i="11"/>
  <c r="W21" i="11"/>
  <c r="V21" i="11"/>
  <c r="U21" i="11"/>
  <c r="M21" i="11"/>
  <c r="L21" i="11"/>
  <c r="K21" i="11"/>
  <c r="I21" i="11"/>
  <c r="O21" i="11" s="1"/>
  <c r="X20" i="11"/>
  <c r="W20" i="11"/>
  <c r="V20" i="11"/>
  <c r="U20" i="11"/>
  <c r="M20" i="11"/>
  <c r="L20" i="11"/>
  <c r="K20" i="11"/>
  <c r="I20" i="11"/>
  <c r="O20" i="11" s="1"/>
  <c r="X19" i="11"/>
  <c r="W19" i="11"/>
  <c r="V19" i="11"/>
  <c r="U19" i="11"/>
  <c r="M19" i="11"/>
  <c r="L19" i="11"/>
  <c r="K19" i="11"/>
  <c r="I19" i="11"/>
  <c r="O19" i="11" s="1"/>
  <c r="X18" i="11"/>
  <c r="W18" i="11"/>
  <c r="V18" i="11"/>
  <c r="U18" i="11"/>
  <c r="M18" i="11"/>
  <c r="L18" i="11"/>
  <c r="K18" i="11"/>
  <c r="I18" i="11"/>
  <c r="O18" i="11" s="1"/>
  <c r="X17" i="11"/>
  <c r="W17" i="11"/>
  <c r="V17" i="11"/>
  <c r="U17" i="11"/>
  <c r="M17" i="11"/>
  <c r="L17" i="11"/>
  <c r="K17" i="11"/>
  <c r="I17" i="11"/>
  <c r="O17" i="11" s="1"/>
  <c r="AJ16" i="11"/>
  <c r="X16" i="11"/>
  <c r="W16" i="11"/>
  <c r="V16" i="11"/>
  <c r="U16" i="11"/>
  <c r="M16" i="11"/>
  <c r="L16" i="11"/>
  <c r="K16" i="11"/>
  <c r="I16" i="11"/>
  <c r="X15" i="11"/>
  <c r="W15" i="11"/>
  <c r="V15" i="11"/>
  <c r="U15" i="11"/>
  <c r="M15" i="11"/>
  <c r="L15" i="11"/>
  <c r="K15" i="11"/>
  <c r="I15" i="11"/>
  <c r="X14" i="11"/>
  <c r="W14" i="11"/>
  <c r="V14" i="11"/>
  <c r="U14" i="11"/>
  <c r="M14" i="11"/>
  <c r="L14" i="11"/>
  <c r="K14" i="1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14" i="1"/>
  <c r="Q57" i="1"/>
  <c r="O15" i="11" l="1"/>
  <c r="O16" i="11"/>
  <c r="O22" i="11"/>
  <c r="O14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1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2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2" i="1"/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J26" i="1" s="1"/>
  <c r="AK27" i="1"/>
  <c r="AK28" i="1"/>
  <c r="AK29" i="1"/>
  <c r="AK30" i="1"/>
  <c r="J30" i="1" s="1"/>
  <c r="AK31" i="1"/>
  <c r="AK32" i="1"/>
  <c r="AK33" i="1"/>
  <c r="AK34" i="1"/>
  <c r="J34" i="1" s="1"/>
  <c r="AK35" i="1"/>
  <c r="AK36" i="1"/>
  <c r="AK37" i="1"/>
  <c r="AK38" i="1"/>
  <c r="J38" i="1" s="1"/>
  <c r="AK39" i="1"/>
  <c r="AK40" i="1"/>
  <c r="AK41" i="1"/>
  <c r="AK42" i="1"/>
  <c r="J42" i="1" s="1"/>
  <c r="AK43" i="1"/>
  <c r="AK44" i="1"/>
  <c r="AK45" i="1"/>
  <c r="AK46" i="1"/>
  <c r="J46" i="1" s="1"/>
  <c r="AK47" i="1"/>
  <c r="AK48" i="1"/>
  <c r="AK49" i="1"/>
  <c r="AK50" i="1"/>
  <c r="J50" i="1" s="1"/>
  <c r="AK51" i="1"/>
  <c r="AK52" i="1"/>
  <c r="AK53" i="1"/>
  <c r="AK54" i="1"/>
  <c r="J54" i="1" s="1"/>
  <c r="AK55" i="1"/>
  <c r="AK56" i="1"/>
  <c r="AK57" i="1"/>
  <c r="AK58" i="1"/>
  <c r="J58" i="1" s="1"/>
  <c r="AK59" i="1"/>
  <c r="AK60" i="1"/>
  <c r="AK61" i="1"/>
  <c r="AK62" i="1"/>
  <c r="J62" i="1" s="1"/>
  <c r="AK63" i="1"/>
  <c r="AK64" i="1"/>
  <c r="AK65" i="1"/>
  <c r="AK66" i="1"/>
  <c r="J66" i="1" s="1"/>
  <c r="AK67" i="1"/>
  <c r="AK68" i="1"/>
  <c r="AK69" i="1"/>
  <c r="AK70" i="1"/>
  <c r="J70" i="1" s="1"/>
  <c r="AK71" i="1"/>
  <c r="AK72" i="1"/>
  <c r="AK73" i="1"/>
  <c r="AK74" i="1"/>
  <c r="J74" i="1" s="1"/>
  <c r="AK75" i="1"/>
  <c r="AK76" i="1"/>
  <c r="AK77" i="1"/>
  <c r="AK78" i="1"/>
  <c r="J78" i="1" s="1"/>
  <c r="AK79" i="1"/>
  <c r="AK80" i="1"/>
  <c r="AK81" i="1"/>
  <c r="AK82" i="1"/>
  <c r="J82" i="1" s="1"/>
  <c r="AK83" i="1"/>
  <c r="AK84" i="1"/>
  <c r="AK85" i="1"/>
  <c r="AK86" i="1"/>
  <c r="J86" i="1" s="1"/>
  <c r="AK87" i="1"/>
  <c r="AK88" i="1"/>
  <c r="AK89" i="1"/>
  <c r="AK90" i="1"/>
  <c r="J90" i="1" s="1"/>
  <c r="AK91" i="1"/>
  <c r="AK92" i="1"/>
  <c r="AK93" i="1"/>
  <c r="AK94" i="1"/>
  <c r="J94" i="1" s="1"/>
  <c r="AK95" i="1"/>
  <c r="AK96" i="1"/>
  <c r="AK97" i="1"/>
  <c r="AK98" i="1"/>
  <c r="AO98" i="1" s="1"/>
  <c r="AK99" i="1"/>
  <c r="AO99" i="1" s="1"/>
  <c r="AK100" i="1"/>
  <c r="AO100" i="1" s="1"/>
  <c r="AK101" i="1"/>
  <c r="AO101" i="1" s="1"/>
  <c r="AK102" i="1"/>
  <c r="AO102" i="1" s="1"/>
  <c r="AK103" i="1"/>
  <c r="AO103" i="1" s="1"/>
  <c r="AK104" i="1"/>
  <c r="AO104" i="1" s="1"/>
  <c r="AK105" i="1"/>
  <c r="AO105" i="1" s="1"/>
  <c r="AK106" i="1"/>
  <c r="AO106" i="1" s="1"/>
  <c r="AK107" i="1"/>
  <c r="AO107" i="1" s="1"/>
  <c r="AK108" i="1"/>
  <c r="AO108" i="1" s="1"/>
  <c r="AK109" i="1"/>
  <c r="AO109" i="1" s="1"/>
  <c r="AK110" i="1"/>
  <c r="AO110" i="1" s="1"/>
  <c r="AK111" i="1"/>
  <c r="AO111" i="1" s="1"/>
  <c r="AK112" i="1"/>
  <c r="AO112" i="1" s="1"/>
  <c r="AK113" i="1"/>
  <c r="AO113" i="1" s="1"/>
  <c r="AK114" i="1"/>
  <c r="AO114" i="1" s="1"/>
  <c r="AK115" i="1"/>
  <c r="AO115" i="1" s="1"/>
  <c r="AK116" i="1"/>
  <c r="AO116" i="1" s="1"/>
  <c r="AK117" i="1"/>
  <c r="AO117" i="1" s="1"/>
  <c r="AK118" i="1"/>
  <c r="AO118" i="1" s="1"/>
  <c r="AK119" i="1"/>
  <c r="AO119" i="1" s="1"/>
  <c r="AK120" i="1"/>
  <c r="AO120" i="1" s="1"/>
  <c r="AK121" i="1"/>
  <c r="AO121" i="1" s="1"/>
  <c r="AK122" i="1"/>
  <c r="AO122" i="1" s="1"/>
  <c r="AK123" i="1"/>
  <c r="AO123" i="1" s="1"/>
  <c r="AK124" i="1"/>
  <c r="AO124" i="1" s="1"/>
  <c r="AK125" i="1"/>
  <c r="AO125" i="1" s="1"/>
  <c r="AK126" i="1"/>
  <c r="AO126" i="1" s="1"/>
  <c r="AK127" i="1"/>
  <c r="AO127" i="1" s="1"/>
  <c r="AK128" i="1"/>
  <c r="AO128" i="1" s="1"/>
  <c r="AK129" i="1"/>
  <c r="AO129" i="1" s="1"/>
  <c r="AK130" i="1"/>
  <c r="AO130" i="1" s="1"/>
  <c r="AK131" i="1"/>
  <c r="AO131" i="1" s="1"/>
  <c r="AK132" i="1"/>
  <c r="AO132" i="1" s="1"/>
  <c r="AK133" i="1"/>
  <c r="AO133" i="1" s="1"/>
  <c r="AK134" i="1"/>
  <c r="AO134" i="1" s="1"/>
  <c r="AK135" i="1"/>
  <c r="AO135" i="1" s="1"/>
  <c r="AK136" i="1"/>
  <c r="AO136" i="1" s="1"/>
  <c r="AK137" i="1"/>
  <c r="AO137" i="1" s="1"/>
  <c r="AK138" i="1"/>
  <c r="AO138" i="1" s="1"/>
  <c r="AK139" i="1"/>
  <c r="AO139" i="1" s="1"/>
  <c r="AK140" i="1"/>
  <c r="AO140" i="1" s="1"/>
  <c r="AK141" i="1"/>
  <c r="AO141" i="1" s="1"/>
  <c r="AK142" i="1"/>
  <c r="AO142" i="1" s="1"/>
  <c r="AK143" i="1"/>
  <c r="AO143" i="1" s="1"/>
  <c r="AK144" i="1"/>
  <c r="AO144" i="1" s="1"/>
  <c r="AK145" i="1"/>
  <c r="AO145" i="1" s="1"/>
  <c r="AK146" i="1"/>
  <c r="AO146" i="1" s="1"/>
  <c r="AK147" i="1"/>
  <c r="AO147" i="1" s="1"/>
  <c r="AK148" i="1"/>
  <c r="AO148" i="1" s="1"/>
  <c r="AK149" i="1"/>
  <c r="AO149" i="1" s="1"/>
  <c r="AK150" i="1"/>
  <c r="AO150" i="1" s="1"/>
  <c r="AK151" i="1"/>
  <c r="AO151" i="1" s="1"/>
  <c r="AK152" i="1"/>
  <c r="AO152" i="1" s="1"/>
  <c r="AK153" i="1"/>
  <c r="AO153" i="1" s="1"/>
  <c r="AK154" i="1"/>
  <c r="AO154" i="1" s="1"/>
  <c r="AK155" i="1"/>
  <c r="AO155" i="1" s="1"/>
  <c r="AK156" i="1"/>
  <c r="AO156" i="1" s="1"/>
  <c r="AK157" i="1"/>
  <c r="AO157" i="1" s="1"/>
  <c r="AK158" i="1"/>
  <c r="AO158" i="1" s="1"/>
  <c r="AK159" i="1"/>
  <c r="AO159" i="1" s="1"/>
  <c r="AK160" i="1"/>
  <c r="AO160" i="1" s="1"/>
  <c r="AK161" i="1"/>
  <c r="AO161" i="1" s="1"/>
  <c r="AK162" i="1"/>
  <c r="AO162" i="1" s="1"/>
  <c r="AK163" i="1"/>
  <c r="AO163" i="1" s="1"/>
  <c r="AK164" i="1"/>
  <c r="AO164" i="1" s="1"/>
  <c r="AK165" i="1"/>
  <c r="AO165" i="1" s="1"/>
  <c r="AK166" i="1"/>
  <c r="AO166" i="1" s="1"/>
  <c r="AK167" i="1"/>
  <c r="AO167" i="1" s="1"/>
  <c r="AK168" i="1"/>
  <c r="AO168" i="1" s="1"/>
  <c r="AK169" i="1"/>
  <c r="AO169" i="1" s="1"/>
  <c r="AK170" i="1"/>
  <c r="AO170" i="1" s="1"/>
  <c r="AK171" i="1"/>
  <c r="AO171" i="1" s="1"/>
  <c r="AK172" i="1"/>
  <c r="AO172" i="1" s="1"/>
  <c r="AK173" i="1"/>
  <c r="AO173" i="1" s="1"/>
  <c r="AK174" i="1"/>
  <c r="AO174" i="1" s="1"/>
  <c r="AK175" i="1"/>
  <c r="AO175" i="1" s="1"/>
  <c r="AK176" i="1"/>
  <c r="AO176" i="1" s="1"/>
  <c r="AK177" i="1"/>
  <c r="AO177" i="1" s="1"/>
  <c r="AK178" i="1"/>
  <c r="AO178" i="1" s="1"/>
  <c r="AK179" i="1"/>
  <c r="AO179" i="1" s="1"/>
  <c r="AK180" i="1"/>
  <c r="AO180" i="1" s="1"/>
  <c r="AK181" i="1"/>
  <c r="AO181" i="1" s="1"/>
  <c r="AK2" i="1"/>
  <c r="J2" i="1" s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2" i="1"/>
  <c r="AQ170" i="1" l="1"/>
  <c r="AQ154" i="1"/>
  <c r="J22" i="1"/>
  <c r="J14" i="1"/>
  <c r="J6" i="1"/>
  <c r="J93" i="1"/>
  <c r="J85" i="1"/>
  <c r="J77" i="1"/>
  <c r="J73" i="1"/>
  <c r="J65" i="1"/>
  <c r="J57" i="1"/>
  <c r="J49" i="1"/>
  <c r="J41" i="1"/>
  <c r="J33" i="1"/>
  <c r="J29" i="1"/>
  <c r="J21" i="1"/>
  <c r="J13" i="1"/>
  <c r="J5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18" i="1"/>
  <c r="J10" i="1"/>
  <c r="J97" i="1"/>
  <c r="J89" i="1"/>
  <c r="J81" i="1"/>
  <c r="J69" i="1"/>
  <c r="J61" i="1"/>
  <c r="J53" i="1"/>
  <c r="J45" i="1"/>
  <c r="J37" i="1"/>
  <c r="J25" i="1"/>
  <c r="J17" i="1"/>
  <c r="J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AO2" i="1"/>
  <c r="O2" i="1"/>
  <c r="AO94" i="1"/>
  <c r="O94" i="1"/>
  <c r="AO90" i="1"/>
  <c r="O90" i="1"/>
  <c r="AO86" i="1"/>
  <c r="O86" i="1"/>
  <c r="AO82" i="1"/>
  <c r="O82" i="1"/>
  <c r="AO78" i="1"/>
  <c r="O78" i="1"/>
  <c r="AO74" i="1"/>
  <c r="O74" i="1"/>
  <c r="AO70" i="1"/>
  <c r="O70" i="1"/>
  <c r="AO66" i="1"/>
  <c r="O66" i="1"/>
  <c r="AO62" i="1"/>
  <c r="O62" i="1"/>
  <c r="AO58" i="1"/>
  <c r="O58" i="1"/>
  <c r="AO54" i="1"/>
  <c r="O54" i="1"/>
  <c r="AO50" i="1"/>
  <c r="O50" i="1"/>
  <c r="AO46" i="1"/>
  <c r="O46" i="1"/>
  <c r="AO42" i="1"/>
  <c r="O42" i="1"/>
  <c r="AO38" i="1"/>
  <c r="O38" i="1"/>
  <c r="AO34" i="1"/>
  <c r="O34" i="1"/>
  <c r="AO30" i="1"/>
  <c r="O30" i="1"/>
  <c r="AO26" i="1"/>
  <c r="O26" i="1"/>
  <c r="AO22" i="1"/>
  <c r="O22" i="1"/>
  <c r="AO18" i="1"/>
  <c r="O18" i="1"/>
  <c r="AO14" i="1"/>
  <c r="O14" i="1"/>
  <c r="AO10" i="1"/>
  <c r="O10" i="1"/>
  <c r="AO6" i="1"/>
  <c r="O6" i="1"/>
  <c r="AO97" i="1"/>
  <c r="O97" i="1"/>
  <c r="AO93" i="1"/>
  <c r="O93" i="1"/>
  <c r="AO89" i="1"/>
  <c r="O89" i="1"/>
  <c r="AO85" i="1"/>
  <c r="O85" i="1"/>
  <c r="AO81" i="1"/>
  <c r="O81" i="1"/>
  <c r="AO77" i="1"/>
  <c r="O77" i="1"/>
  <c r="AO73" i="1"/>
  <c r="O73" i="1"/>
  <c r="AO69" i="1"/>
  <c r="O69" i="1"/>
  <c r="AO65" i="1"/>
  <c r="O65" i="1"/>
  <c r="AO61" i="1"/>
  <c r="O61" i="1"/>
  <c r="AO57" i="1"/>
  <c r="O57" i="1"/>
  <c r="AO53" i="1"/>
  <c r="O53" i="1"/>
  <c r="AO49" i="1"/>
  <c r="O49" i="1"/>
  <c r="AO45" i="1"/>
  <c r="O45" i="1"/>
  <c r="AO41" i="1"/>
  <c r="O41" i="1"/>
  <c r="AO37" i="1"/>
  <c r="O37" i="1"/>
  <c r="AO33" i="1"/>
  <c r="O33" i="1"/>
  <c r="AO29" i="1"/>
  <c r="O29" i="1"/>
  <c r="AO25" i="1"/>
  <c r="O25" i="1"/>
  <c r="AO21" i="1"/>
  <c r="O21" i="1"/>
  <c r="AO17" i="1"/>
  <c r="O17" i="1"/>
  <c r="AO13" i="1"/>
  <c r="O13" i="1"/>
  <c r="AO9" i="1"/>
  <c r="O9" i="1"/>
  <c r="AO5" i="1"/>
  <c r="O5" i="1"/>
  <c r="AO96" i="1"/>
  <c r="O96" i="1"/>
  <c r="AO92" i="1"/>
  <c r="O92" i="1"/>
  <c r="AO88" i="1"/>
  <c r="O88" i="1"/>
  <c r="AO84" i="1"/>
  <c r="O84" i="1"/>
  <c r="AO80" i="1"/>
  <c r="O80" i="1"/>
  <c r="AO76" i="1"/>
  <c r="O76" i="1"/>
  <c r="AO72" i="1"/>
  <c r="O72" i="1"/>
  <c r="AO68" i="1"/>
  <c r="O68" i="1"/>
  <c r="AO64" i="1"/>
  <c r="O64" i="1"/>
  <c r="AO60" i="1"/>
  <c r="O60" i="1"/>
  <c r="AO56" i="1"/>
  <c r="O56" i="1"/>
  <c r="AO52" i="1"/>
  <c r="O52" i="1"/>
  <c r="AO48" i="1"/>
  <c r="O48" i="1"/>
  <c r="AO44" i="1"/>
  <c r="O44" i="1"/>
  <c r="AO40" i="1"/>
  <c r="O40" i="1"/>
  <c r="AO36" i="1"/>
  <c r="O36" i="1"/>
  <c r="AO32" i="1"/>
  <c r="O32" i="1"/>
  <c r="AO28" i="1"/>
  <c r="O28" i="1"/>
  <c r="AO24" i="1"/>
  <c r="O24" i="1"/>
  <c r="AO20" i="1"/>
  <c r="O20" i="1"/>
  <c r="AO16" i="1"/>
  <c r="O16" i="1"/>
  <c r="AO12" i="1"/>
  <c r="O12" i="1"/>
  <c r="AO8" i="1"/>
  <c r="O8" i="1"/>
  <c r="AO4" i="1"/>
  <c r="O4" i="1"/>
  <c r="AO95" i="1"/>
  <c r="O95" i="1"/>
  <c r="AO91" i="1"/>
  <c r="O91" i="1"/>
  <c r="AO87" i="1"/>
  <c r="O87" i="1"/>
  <c r="AO83" i="1"/>
  <c r="O83" i="1"/>
  <c r="AO79" i="1"/>
  <c r="O79" i="1"/>
  <c r="AO75" i="1"/>
  <c r="O75" i="1"/>
  <c r="AO71" i="1"/>
  <c r="O71" i="1"/>
  <c r="AO67" i="1"/>
  <c r="O67" i="1"/>
  <c r="AO63" i="1"/>
  <c r="O63" i="1"/>
  <c r="AO59" i="1"/>
  <c r="O59" i="1"/>
  <c r="AO55" i="1"/>
  <c r="O55" i="1"/>
  <c r="AO51" i="1"/>
  <c r="O51" i="1"/>
  <c r="AO47" i="1"/>
  <c r="O47" i="1"/>
  <c r="AO43" i="1"/>
  <c r="O43" i="1"/>
  <c r="AO39" i="1"/>
  <c r="O39" i="1"/>
  <c r="AO35" i="1"/>
  <c r="O35" i="1"/>
  <c r="AO31" i="1"/>
  <c r="O31" i="1"/>
  <c r="AO27" i="1"/>
  <c r="O27" i="1"/>
  <c r="AO23" i="1"/>
  <c r="O23" i="1"/>
  <c r="AO19" i="1"/>
  <c r="O19" i="1"/>
  <c r="AO15" i="1"/>
  <c r="O15" i="1"/>
  <c r="AO11" i="1"/>
  <c r="O11" i="1"/>
  <c r="AO7" i="1"/>
  <c r="O7" i="1"/>
  <c r="AO3" i="1"/>
  <c r="O3" i="1"/>
  <c r="AQ180" i="1"/>
  <c r="AQ176" i="1"/>
  <c r="AQ172" i="1"/>
  <c r="AQ168" i="1"/>
  <c r="AQ164" i="1"/>
  <c r="AQ160" i="1"/>
  <c r="AQ156" i="1"/>
  <c r="AQ152" i="1"/>
  <c r="AQ148" i="1"/>
  <c r="AQ144" i="1"/>
  <c r="AQ140" i="1"/>
  <c r="AQ136" i="1"/>
  <c r="AQ132" i="1"/>
  <c r="AQ128" i="1"/>
  <c r="AQ124" i="1"/>
  <c r="AQ120" i="1"/>
  <c r="AQ116" i="1"/>
  <c r="AQ112" i="1"/>
  <c r="AQ108" i="1"/>
  <c r="AQ104" i="1"/>
  <c r="AQ100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Q4" i="1"/>
  <c r="AQ175" i="1"/>
  <c r="AQ167" i="1"/>
  <c r="AQ159" i="1"/>
  <c r="AQ151" i="1"/>
  <c r="AQ147" i="1"/>
  <c r="AQ139" i="1"/>
  <c r="AQ131" i="1"/>
  <c r="AQ123" i="1"/>
  <c r="AQ115" i="1"/>
  <c r="AQ107" i="1"/>
  <c r="AQ99" i="1"/>
  <c r="AQ91" i="1"/>
  <c r="AQ83" i="1"/>
  <c r="AQ75" i="1"/>
  <c r="AQ71" i="1"/>
  <c r="AQ59" i="1"/>
  <c r="AQ51" i="1"/>
  <c r="AQ47" i="1"/>
  <c r="AQ39" i="1"/>
  <c r="AQ31" i="1"/>
  <c r="AQ23" i="1"/>
  <c r="AQ15" i="1"/>
  <c r="AQ7" i="1"/>
  <c r="AQ2" i="1"/>
  <c r="AQ178" i="1"/>
  <c r="AQ174" i="1"/>
  <c r="AQ166" i="1"/>
  <c r="AQ162" i="1"/>
  <c r="AQ158" i="1"/>
  <c r="AQ150" i="1"/>
  <c r="AQ146" i="1"/>
  <c r="AQ142" i="1"/>
  <c r="AQ138" i="1"/>
  <c r="AQ134" i="1"/>
  <c r="AQ130" i="1"/>
  <c r="AQ126" i="1"/>
  <c r="AQ122" i="1"/>
  <c r="AQ118" i="1"/>
  <c r="AQ114" i="1"/>
  <c r="AQ110" i="1"/>
  <c r="AQ106" i="1"/>
  <c r="AQ102" i="1"/>
  <c r="AQ98" i="1"/>
  <c r="AQ94" i="1"/>
  <c r="AQ90" i="1"/>
  <c r="AQ86" i="1"/>
  <c r="AQ82" i="1"/>
  <c r="AQ78" i="1"/>
  <c r="AQ74" i="1"/>
  <c r="AQ70" i="1"/>
  <c r="AQ66" i="1"/>
  <c r="AQ62" i="1"/>
  <c r="AQ58" i="1"/>
  <c r="AQ54" i="1"/>
  <c r="AQ50" i="1"/>
  <c r="AQ46" i="1"/>
  <c r="AQ42" i="1"/>
  <c r="AQ38" i="1"/>
  <c r="AQ34" i="1"/>
  <c r="AQ30" i="1"/>
  <c r="AQ26" i="1"/>
  <c r="AQ22" i="1"/>
  <c r="AQ18" i="1"/>
  <c r="AQ14" i="1"/>
  <c r="AQ10" i="1"/>
  <c r="AQ6" i="1"/>
  <c r="AQ179" i="1"/>
  <c r="AQ171" i="1"/>
  <c r="AQ163" i="1"/>
  <c r="AQ155" i="1"/>
  <c r="AQ143" i="1"/>
  <c r="AQ135" i="1"/>
  <c r="AQ127" i="1"/>
  <c r="AQ119" i="1"/>
  <c r="AQ111" i="1"/>
  <c r="AQ103" i="1"/>
  <c r="AQ95" i="1"/>
  <c r="AQ87" i="1"/>
  <c r="AQ79" i="1"/>
  <c r="AQ67" i="1"/>
  <c r="AQ63" i="1"/>
  <c r="AQ55" i="1"/>
  <c r="AQ43" i="1"/>
  <c r="AQ35" i="1"/>
  <c r="AQ27" i="1"/>
  <c r="AQ19" i="1"/>
  <c r="AQ11" i="1"/>
  <c r="AQ3" i="1"/>
  <c r="AQ181" i="1"/>
  <c r="AQ177" i="1"/>
  <c r="AQ173" i="1"/>
  <c r="AQ169" i="1"/>
  <c r="AQ165" i="1"/>
  <c r="AQ161" i="1"/>
  <c r="AQ157" i="1"/>
  <c r="AQ153" i="1"/>
  <c r="AQ149" i="1"/>
  <c r="AQ145" i="1"/>
  <c r="AQ141" i="1"/>
  <c r="AQ137" i="1"/>
  <c r="AQ133" i="1"/>
  <c r="AQ129" i="1"/>
  <c r="AQ125" i="1"/>
  <c r="AQ121" i="1"/>
  <c r="AQ117" i="1"/>
  <c r="AQ113" i="1"/>
  <c r="AQ109" i="1"/>
  <c r="AQ105" i="1"/>
  <c r="AQ101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6" i="4"/>
  <c r="B32" i="4"/>
  <c r="B31" i="4"/>
  <c r="B30" i="4"/>
  <c r="B29" i="4"/>
  <c r="B28" i="4"/>
  <c r="B27" i="4"/>
  <c r="B26" i="4"/>
  <c r="D26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D31" i="4" l="1"/>
  <c r="D30" i="4"/>
  <c r="D32" i="4"/>
  <c r="D29" i="4"/>
  <c r="D28" i="4"/>
  <c r="D27" i="4"/>
  <c r="Q26" i="4" l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6" i="4"/>
  <c r="O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6" i="4"/>
  <c r="L5" i="4"/>
  <c r="T27" i="4"/>
  <c r="T28" i="4"/>
  <c r="T29" i="4"/>
  <c r="T30" i="4"/>
  <c r="T31" i="4"/>
  <c r="T32" i="4"/>
  <c r="T26" i="4"/>
  <c r="Q27" i="4"/>
  <c r="Q28" i="4"/>
  <c r="Q29" i="4"/>
  <c r="Q30" i="4"/>
  <c r="Q31" i="4"/>
  <c r="Q32" i="4"/>
  <c r="N28" i="4"/>
  <c r="N29" i="4"/>
  <c r="N30" i="4"/>
  <c r="N31" i="4"/>
  <c r="N32" i="4"/>
  <c r="N27" i="4"/>
  <c r="N26" i="4"/>
  <c r="F28" i="4"/>
  <c r="F29" i="4"/>
  <c r="F30" i="4"/>
  <c r="F31" i="4"/>
  <c r="F32" i="4"/>
  <c r="F27" i="4"/>
  <c r="F26" i="4"/>
  <c r="K26" i="4" s="1"/>
  <c r="K29" i="4" l="1"/>
  <c r="K28" i="4"/>
  <c r="K27" i="4"/>
  <c r="K32" i="4"/>
  <c r="K31" i="4"/>
  <c r="K30" i="4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</calcChain>
</file>

<file path=xl/sharedStrings.xml><?xml version="1.0" encoding="utf-8"?>
<sst xmlns="http://schemas.openxmlformats.org/spreadsheetml/2006/main" count="394" uniqueCount="200">
  <si>
    <t>Year</t>
  </si>
  <si>
    <t>Gold stock</t>
  </si>
  <si>
    <t>Notes in Circulation</t>
  </si>
  <si>
    <t>.</t>
  </si>
  <si>
    <t>U.S. Money Stock, Commerical Banks Plus Currency Held By Public, Seasonally Adjusted </t>
  </si>
  <si>
    <t>Columns CDEH from NBER</t>
  </si>
  <si>
    <t>U.S. Money Stock/Gold Stock</t>
  </si>
  <si>
    <t>GNP</t>
  </si>
  <si>
    <t>RGNP72</t>
  </si>
  <si>
    <t>GNPDEF</t>
  </si>
  <si>
    <t>TRGNP</t>
  </si>
  <si>
    <t>CPRATE</t>
  </si>
  <si>
    <t>CORPYIELD</t>
  </si>
  <si>
    <t>M1</t>
  </si>
  <si>
    <t>M2</t>
  </si>
  <si>
    <t>BASE</t>
  </si>
  <si>
    <t>CSTOCK</t>
  </si>
  <si>
    <t>WPRICE67</t>
  </si>
  <si>
    <t>PRODURNO</t>
  </si>
  <si>
    <t>PRODUR72</t>
  </si>
  <si>
    <t>PRODURDF</t>
  </si>
  <si>
    <t>NONRESNO</t>
  </si>
  <si>
    <t>NONRES72</t>
  </si>
  <si>
    <t>NONRESDF</t>
  </si>
  <si>
    <t>IRESNOM</t>
  </si>
  <si>
    <t>IRES72</t>
  </si>
  <si>
    <t>IRESDEF</t>
  </si>
  <si>
    <t>DBUSINOM</t>
  </si>
  <si>
    <t>DBUSI72</t>
  </si>
  <si>
    <t>CDURNOM</t>
  </si>
  <si>
    <t>CDUR72</t>
  </si>
  <si>
    <t>CDURDEF</t>
  </si>
  <si>
    <t>CNDURNOM</t>
  </si>
  <si>
    <t>CNDUR72</t>
  </si>
  <si>
    <t>CNDURDEF</t>
  </si>
  <si>
    <t>XPTNOM</t>
  </si>
  <si>
    <t>XPT72</t>
  </si>
  <si>
    <t>XPTDEF</t>
  </si>
  <si>
    <t>MPTNOM</t>
  </si>
  <si>
    <t>MPT72</t>
  </si>
  <si>
    <t>MPTDEF</t>
  </si>
  <si>
    <t>GOVPURNO</t>
  </si>
  <si>
    <t>GOVPUR72</t>
  </si>
  <si>
    <t>GOVPURDF</t>
  </si>
  <si>
    <t>NCSPDE72</t>
  </si>
  <si>
    <t>NCSBS72</t>
  </si>
  <si>
    <t>NCSCON72</t>
  </si>
  <si>
    <t>CCSPDE72</t>
  </si>
  <si>
    <t>CCSBS72</t>
  </si>
  <si>
    <t>Month/Year</t>
  </si>
  <si>
    <t>Date</t>
  </si>
  <si>
    <t>World Gold Production</t>
  </si>
  <si>
    <t>U.S. Gold at Fed</t>
  </si>
  <si>
    <t>U.K Gold at BoE</t>
  </si>
  <si>
    <t>France Gold in BoF</t>
  </si>
  <si>
    <t>Germany Gold</t>
  </si>
  <si>
    <t>U.S. gold $20</t>
  </si>
  <si>
    <t>U.K. Gold $20</t>
  </si>
  <si>
    <t>France Gold $20</t>
  </si>
  <si>
    <t>Germany Gold $20</t>
  </si>
  <si>
    <t>U.S. % of World</t>
  </si>
  <si>
    <t>U.K. % of World</t>
  </si>
  <si>
    <t>France % of World</t>
  </si>
  <si>
    <t>Germany % of World</t>
  </si>
  <si>
    <t>Gold at Fed (Board of Governors)</t>
  </si>
  <si>
    <t>M1 (Friedman Schwartz</t>
  </si>
  <si>
    <t>Federal Reserve Notes (Board of Governors)</t>
  </si>
  <si>
    <t>Fed Notes (mil)</t>
  </si>
  <si>
    <t>High Powered Money (mil) (Friedman Schwartz)</t>
  </si>
  <si>
    <t>Total Gold Stock</t>
  </si>
  <si>
    <t>Gold Price of Silver</t>
  </si>
  <si>
    <t>Romer RGNP</t>
  </si>
  <si>
    <t>High Powered Money Less Gold</t>
  </si>
  <si>
    <t>WPI (NBER CH4 m04048c)</t>
  </si>
  <si>
    <t>Gold Multiplier (M1)</t>
  </si>
  <si>
    <t>Gold X - Broad X</t>
  </si>
  <si>
    <t xml:space="preserve"> Money Multiplier (M1) </t>
  </si>
  <si>
    <t>Comm Paper</t>
  </si>
  <si>
    <t>NYFRB Discount Window</t>
  </si>
  <si>
    <t xml:space="preserve">m01050 Index of </t>
  </si>
  <si>
    <t xml:space="preserve">m01001 Index of Phys Vol of Business Activity </t>
  </si>
  <si>
    <t>Month to Month % Change in M1</t>
  </si>
  <si>
    <t>Month to Month Percent Change in Base</t>
  </si>
  <si>
    <t>CPI less Food (m04052)</t>
  </si>
  <si>
    <t>G.B. WPI (m04053)</t>
  </si>
  <si>
    <t>CPIAUCNS_NBD19200101</t>
  </si>
  <si>
    <t>INDPRO_NBD19200101</t>
  </si>
  <si>
    <t>SBASENS_NBD19200101</t>
  </si>
  <si>
    <t>Real Gold Stock (CPI = 100 - 1/1921</t>
  </si>
  <si>
    <t>Real Fed Controlled Monetary Base</t>
  </si>
  <si>
    <t>Real Monetary Base</t>
  </si>
  <si>
    <t>Portfolio Demand for Gold</t>
  </si>
  <si>
    <t>M1 Portfolio Demand</t>
  </si>
  <si>
    <t>Portfoli Demand for High Powered Money</t>
  </si>
  <si>
    <t>Gold</t>
  </si>
  <si>
    <t>Portfolio Gold Demand (GNP Deflator/Real GNP)</t>
  </si>
  <si>
    <t>Portfolio Demand for Outside Money</t>
  </si>
  <si>
    <t>M2 Portfolio Demand</t>
  </si>
  <si>
    <t>Real Gold</t>
  </si>
  <si>
    <t>Real M1</t>
  </si>
  <si>
    <t>Real Base</t>
  </si>
  <si>
    <t>Real M2</t>
  </si>
  <si>
    <t>Gold Demand Romer (GNP Deflator)</t>
  </si>
  <si>
    <t>Gold Demand Romer (CPI)</t>
  </si>
  <si>
    <t>Quarterly % change Gold</t>
  </si>
  <si>
    <t>Quarterly % change transactions demand (RGNP)</t>
  </si>
  <si>
    <t xml:space="preserve">Quarterly % change in Price Level </t>
  </si>
  <si>
    <t>Quarterly % change Portfolio Gold Demand (Base 1921)</t>
  </si>
  <si>
    <t>Portfolio Gold Demand (Gold/GNP Deflator*Real GNP)</t>
  </si>
  <si>
    <t>PPG</t>
  </si>
  <si>
    <t>Quarterly % change in PPG</t>
  </si>
  <si>
    <t>% Change in Monetary Base</t>
  </si>
  <si>
    <t>Quarterly % change Base</t>
  </si>
  <si>
    <t>Quarterly % change Portfolio Base Demand (Base 1921)</t>
  </si>
  <si>
    <t>% Change Velocity</t>
  </si>
  <si>
    <t>% Change in Price Level per Quantity Theory</t>
  </si>
  <si>
    <t>RGNP</t>
  </si>
  <si>
    <t>Nominal GNP</t>
  </si>
  <si>
    <t>GNP Deflator</t>
  </si>
  <si>
    <t>M1 (Avg)</t>
  </si>
  <si>
    <t>Gold Stock (avg)</t>
  </si>
  <si>
    <t>High Powered Money (avg)</t>
  </si>
  <si>
    <t>Portfolio Gold Demand</t>
  </si>
  <si>
    <t>Portfolio Base Demand</t>
  </si>
  <si>
    <t>Portfolio Demand M1</t>
  </si>
  <si>
    <t>All Values in Billions $</t>
  </si>
  <si>
    <t>M1 Velocity</t>
  </si>
  <si>
    <t>Base 1921</t>
  </si>
  <si>
    <t>All Values in Million $</t>
  </si>
  <si>
    <t>High Powered Money Indexed</t>
  </si>
  <si>
    <t>Gold Indexed</t>
  </si>
  <si>
    <t>M1 Indexed</t>
  </si>
  <si>
    <t>ed Controlled High Powered Money Indexed</t>
  </si>
  <si>
    <t xml:space="preserve">Gold Base Multiplier </t>
  </si>
  <si>
    <t>Non-Gold X (M1)</t>
  </si>
  <si>
    <t>Real Gold Stock</t>
  </si>
  <si>
    <t>Indexed Portfolio Gold Demand</t>
  </si>
  <si>
    <t>Indexed  Gold</t>
  </si>
  <si>
    <t>Indexed  High Powered Money</t>
  </si>
  <si>
    <t>Indexed  Portfolio Base Demand</t>
  </si>
  <si>
    <t>Indexed in M1</t>
  </si>
  <si>
    <t>Indexed  M1 Demand</t>
  </si>
  <si>
    <t>Indexed  RGNP</t>
  </si>
  <si>
    <t>Indexed  Price Level</t>
  </si>
  <si>
    <t>Gold - RGDP</t>
  </si>
  <si>
    <t>Total Change in Reserves Held Internationaly</t>
  </si>
  <si>
    <t>Change in Reserves/total produced</t>
  </si>
  <si>
    <t>Total (millions) Dec</t>
  </si>
  <si>
    <t>Demand Shortfall</t>
  </si>
  <si>
    <t>Change since start of war</t>
  </si>
  <si>
    <t>World Price Level</t>
  </si>
  <si>
    <t>Real High Powered Money Stock</t>
  </si>
  <si>
    <t>Year (end of year)</t>
  </si>
  <si>
    <t>U.S. Percent Change</t>
  </si>
  <si>
    <t>Total U.S. Gold</t>
  </si>
  <si>
    <t>Fed over total US</t>
  </si>
  <si>
    <t>Discrepancy</t>
  </si>
  <si>
    <t>Discrepancy as a percent of the worlds monetary gold</t>
  </si>
  <si>
    <t>World Monetary Gold (Dollars)</t>
  </si>
  <si>
    <t>Gold at Fed</t>
  </si>
  <si>
    <t>Bank of France</t>
  </si>
  <si>
    <t>U.S Impact on Price Level</t>
  </si>
  <si>
    <t>England Impact on PL</t>
  </si>
  <si>
    <t>BoF Impact on PL</t>
  </si>
  <si>
    <t>Reichbank Impack</t>
  </si>
  <si>
    <t>Percent Change in Money Stock</t>
  </si>
  <si>
    <t>Expected Change</t>
  </si>
  <si>
    <t>ratio effect on pl</t>
  </si>
  <si>
    <t>demand effect on pl</t>
  </si>
  <si>
    <t>p</t>
  </si>
  <si>
    <t>Gold at Fed as percent of outside money</t>
  </si>
  <si>
    <t>Gold Multiplier (Base)</t>
  </si>
  <si>
    <t>Total Gold in U.S. as Percent of Base Money</t>
  </si>
  <si>
    <t>NYFRB Discount Rate</t>
  </si>
  <si>
    <t>U.S. Commercial Paper Rates</t>
  </si>
  <si>
    <t>June 1921 to December 1922</t>
  </si>
  <si>
    <t>July 1927 to December 1928</t>
  </si>
  <si>
    <t>November 1924 to November 1925</t>
  </si>
  <si>
    <t>Change in Gold to Base Money Ratio</t>
  </si>
  <si>
    <t>High Powered Money</t>
  </si>
  <si>
    <t>Date Range</t>
  </si>
  <si>
    <t>U.S. Exports m07023</t>
  </si>
  <si>
    <t>U.S. Imports m07028</t>
  </si>
  <si>
    <t>Imports Less Exports</t>
  </si>
  <si>
    <t>GB Min Discount Rate m13013</t>
  </si>
  <si>
    <t>French Discount Rate m13014</t>
  </si>
  <si>
    <t>German Discount Rate m13015</t>
  </si>
  <si>
    <t>Price of Fresh Milk U.S. m04141b</t>
  </si>
  <si>
    <t>Price of Dehydrated Milk</t>
  </si>
  <si>
    <t>price of fresh milk / price of dehydrated milk</t>
  </si>
  <si>
    <t>GB Total Food Prices  m04062</t>
  </si>
  <si>
    <t>U.S. Wholesale Food Prices m04061</t>
  </si>
  <si>
    <t>Change in Ratio of U.S. Food Prices / G.B. Food Prices</t>
  </si>
  <si>
    <t>G.B. Wholesale Prices m04053</t>
  </si>
  <si>
    <t>U.S. Wholesale Prices m04048c</t>
  </si>
  <si>
    <t>U.S. Wholesale Prices / G.B. Wholesale Prices</t>
  </si>
  <si>
    <t>U.S. Food Prices / G.B. Food Prices</t>
  </si>
  <si>
    <t>Dollar-Pound Exchange Rate</t>
  </si>
  <si>
    <t>G.B. Wholesale Price (gold)</t>
  </si>
  <si>
    <t>GB Total Food Prices (gold) m04062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</si>
</sst>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;[Red]0.00"/>
    <numFmt numFmtId="166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35"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17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20" fillId="0" borderId="0" xfId="42"/>
    <xf numFmtId="164" fontId="20" fillId="0" borderId="0" xfId="42" applyNumberFormat="1" applyFont="1" applyFill="1" applyBorder="1" applyAlignment="1" applyProtection="1"/>
    <xf numFmtId="0" fontId="20" fillId="0" borderId="0" xfId="42"/>
    <xf numFmtId="164" fontId="20" fillId="0" borderId="0" xfId="42" applyNumberFormat="1" applyFont="1" applyFill="1" applyBorder="1" applyAlignment="1" applyProtection="1"/>
    <xf numFmtId="2" fontId="20" fillId="0" borderId="0" xfId="42" applyNumberFormat="1"/>
    <xf numFmtId="2" fontId="20" fillId="0" borderId="0" xfId="42" applyNumberFormat="1" applyFont="1" applyFill="1" applyBorder="1" applyAlignment="1" applyProtection="1"/>
    <xf numFmtId="2" fontId="19" fillId="0" borderId="0" xfId="0" applyNumberFormat="1" applyFont="1" applyAlignment="1">
      <alignment vertical="center"/>
    </xf>
    <xf numFmtId="0" fontId="20" fillId="0" borderId="0" xfId="42"/>
    <xf numFmtId="164" fontId="20" fillId="0" borderId="0" xfId="42" applyNumberFormat="1" applyFont="1" applyFill="1" applyBorder="1" applyAlignment="1" applyProtection="1"/>
    <xf numFmtId="10" fontId="0" fillId="0" borderId="0" xfId="0" applyNumberFormat="1" applyAlignment="1" applyProtection="1">
      <alignment horizontal="right"/>
      <protection locked="0"/>
    </xf>
    <xf numFmtId="10" fontId="0" fillId="0" borderId="0" xfId="0" applyNumberFormat="1" applyProtection="1">
      <protection locked="0"/>
    </xf>
    <xf numFmtId="10" fontId="20" fillId="0" borderId="0" xfId="42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1" fillId="0" borderId="0" xfId="0" applyFont="1" applyAlignment="1">
      <alignment vertical="center"/>
    </xf>
    <xf numFmtId="166" fontId="0" fillId="0" borderId="0" xfId="0" applyNumberFormat="1"/>
    <xf numFmtId="166" fontId="0" fillId="33" borderId="0" xfId="0" applyNumberFormat="1" applyFill="1"/>
    <xf numFmtId="166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Macro'!$L$1</c:f>
              <c:strCache>
                <c:ptCount val="1"/>
                <c:pt idx="0">
                  <c:v>U.S. % of 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'Annual Macro'!$A$2:$A$17</c15:sqref>
                  </c15:fullRef>
                </c:ext>
              </c:extLst>
              <c:f>'Annual Macro'!$A$6:$A$17</c:f>
              <c:numCache>
                <c:formatCode>General</c:formatCode>
                <c:ptCount val="12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'Annual Macro'!$L$5:$L$17</c15:sqref>
                  </c15:fullRef>
                </c:ext>
              </c:extLst>
              <c:f>'Annual Macro'!$L$9:$L$17</c:f>
              <c:numCache>
                <c:formatCode>0.00%</c:formatCode>
                <c:ptCount val="9"/>
                <c:pt idx="0">
                  <c:v>0.35298479273632816</c:v>
                </c:pt>
                <c:pt idx="1">
                  <c:v>0.38992723431723492</c:v>
                </c:pt>
                <c:pt idx="2">
                  <c:v>0.36995621124401212</c:v>
                </c:pt>
                <c:pt idx="3">
                  <c:v>0.33783560284469921</c:v>
                </c:pt>
                <c:pt idx="4">
                  <c:v>0.40042264901485486</c:v>
                </c:pt>
                <c:pt idx="5">
                  <c:v>0.41645580146595856</c:v>
                </c:pt>
                <c:pt idx="6">
                  <c:v>0.44303841353487722</c:v>
                </c:pt>
                <c:pt idx="7">
                  <c:v>0.45562499303768561</c:v>
                </c:pt>
                <c:pt idx="8">
                  <c:v>0.44294033964612783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8-493B-9B6A-009802C4BD51}"/>
            </c:ext>
          </c:extLst>
        </c:ser>
        <c:ser>
          <c:idx val="1"/>
          <c:order val="1"/>
          <c:tx>
            <c:strRef>
              <c:f>'Annual Macro'!$O$1</c:f>
              <c:strCache>
                <c:ptCount val="1"/>
                <c:pt idx="0">
                  <c:v>U.K. % of World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'Annual Macro'!$A$2:$A$17</c15:sqref>
                  </c15:fullRef>
                </c:ext>
              </c:extLst>
              <c:f>'Annual Macro'!$A$6:$A$17</c:f>
              <c:numCache>
                <c:formatCode>General</c:formatCode>
                <c:ptCount val="12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'Annual Macro'!$O$5:$O$17</c15:sqref>
                  </c15:fullRef>
                </c:ext>
              </c:extLst>
              <c:f>'Annual Macro'!$O$9:$O$17</c:f>
              <c:numCache>
                <c:formatCode>0.00%</c:formatCode>
                <c:ptCount val="9"/>
                <c:pt idx="0">
                  <c:v>5.8296842429244954E-2</c:v>
                </c:pt>
                <c:pt idx="1">
                  <c:v>7.6433307904465703E-2</c:v>
                </c:pt>
                <c:pt idx="2">
                  <c:v>8.4947247773826673E-2</c:v>
                </c:pt>
                <c:pt idx="3">
                  <c:v>0.10394729588180164</c:v>
                </c:pt>
                <c:pt idx="4">
                  <c:v>9.3840512151159169E-2</c:v>
                </c:pt>
                <c:pt idx="5">
                  <c:v>8.8230751868087487E-2</c:v>
                </c:pt>
                <c:pt idx="6">
                  <c:v>8.6153099431424213E-2</c:v>
                </c:pt>
                <c:pt idx="7">
                  <c:v>8.3347257962102739E-2</c:v>
                </c:pt>
                <c:pt idx="8">
                  <c:v>7.7220592157908774E-2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8-493B-9B6A-009802C4BD51}"/>
            </c:ext>
          </c:extLst>
        </c:ser>
        <c:ser>
          <c:idx val="2"/>
          <c:order val="2"/>
          <c:tx>
            <c:strRef>
              <c:f>'Annual Macro'!$R$1</c:f>
              <c:strCache>
                <c:ptCount val="1"/>
                <c:pt idx="0">
                  <c:v>France % of World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'Annual Macro'!$A$2:$A$17</c15:sqref>
                  </c15:fullRef>
                </c:ext>
              </c:extLst>
              <c:f>'Annual Macro'!$A$6:$A$17</c:f>
              <c:numCache>
                <c:formatCode>General</c:formatCode>
                <c:ptCount val="12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'Annual Macro'!$R$5:$R$17</c15:sqref>
                  </c15:fullRef>
                </c:ext>
              </c:extLst>
              <c:f>'Annual Macro'!$R$9:$R$17</c:f>
              <c:numCache>
                <c:formatCode>0.00%</c:formatCode>
                <c:ptCount val="9"/>
                <c:pt idx="0">
                  <c:v>5.1721484631849918E-2</c:v>
                </c:pt>
                <c:pt idx="1">
                  <c:v>9.7412123701660705E-2</c:v>
                </c:pt>
                <c:pt idx="2">
                  <c:v>0.10209539483351456</c:v>
                </c:pt>
                <c:pt idx="3">
                  <c:v>9.4478747450245329E-2</c:v>
                </c:pt>
                <c:pt idx="4">
                  <c:v>8.5785319162160478E-2</c:v>
                </c:pt>
                <c:pt idx="5">
                  <c:v>8.4156004609335075E-2</c:v>
                </c:pt>
                <c:pt idx="6">
                  <c:v>8.1992788794896673E-2</c:v>
                </c:pt>
                <c:pt idx="7">
                  <c:v>7.9136450222237073E-2</c:v>
                </c:pt>
                <c:pt idx="8">
                  <c:v>7.902107228594292E-2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8-493B-9B6A-009802C4BD51}"/>
            </c:ext>
          </c:extLst>
        </c:ser>
        <c:ser>
          <c:idx val="3"/>
          <c:order val="3"/>
          <c:tx>
            <c:strRef>
              <c:f>'Annual Macro'!$U$1</c:f>
              <c:strCache>
                <c:ptCount val="1"/>
                <c:pt idx="0">
                  <c:v>Germany % of World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'Annual Macro'!$A$2:$A$17</c15:sqref>
                  </c15:fullRef>
                </c:ext>
              </c:extLst>
              <c:f>'Annual Macro'!$A$6:$A$17</c:f>
              <c:numCache>
                <c:formatCode>General</c:formatCode>
                <c:ptCount val="12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'Annual Macro'!$U$5:$U$17</c15:sqref>
                  </c15:fullRef>
                </c:ext>
              </c:extLst>
              <c:f>'Annual Macro'!$U$9:$U$17</c:f>
              <c:numCache>
                <c:formatCode>0.00%</c:formatCode>
                <c:ptCount val="9"/>
                <c:pt idx="0">
                  <c:v>8.019138488227312E-2</c:v>
                </c:pt>
                <c:pt idx="1">
                  <c:v>7.9059327504254442E-2</c:v>
                </c:pt>
                <c:pt idx="2">
                  <c:v>3.8131483821671031E-2</c:v>
                </c:pt>
                <c:pt idx="3">
                  <c:v>3.5834389988422734E-2</c:v>
                </c:pt>
                <c:pt idx="4">
                  <c:v>2.9473553359438125E-2</c:v>
                </c:pt>
                <c:pt idx="5">
                  <c:v>2.8440072703945257E-2</c:v>
                </c:pt>
                <c:pt idx="6">
                  <c:v>1.2850737299496139E-2</c:v>
                </c:pt>
                <c:pt idx="7">
                  <c:v>5.3570831801624169E-2</c:v>
                </c:pt>
                <c:pt idx="8">
                  <c:v>3.1986307459767049E-2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8-493B-9B6A-009802C4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72976"/>
        <c:axId val="534071800"/>
      </c:lineChart>
      <c:catAx>
        <c:axId val="5340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1800"/>
        <c:crosses val="autoZero"/>
        <c:auto val="0"/>
        <c:lblAlgn val="ctr"/>
        <c:lblOffset val="100"/>
        <c:tickLblSkip val="1"/>
        <c:noMultiLvlLbl val="0"/>
      </c:catAx>
      <c:valAx>
        <c:axId val="53407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</a:t>
            </a:r>
            <a:r>
              <a:rPr lang="en-US" baseline="0"/>
              <a:t> Multipliers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Gold Multiplier (Base)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Sheet3!$F$2:$F$181</c:f>
              <c:numCache>
                <c:formatCode>0.00</c:formatCode>
                <c:ptCount val="180"/>
                <c:pt idx="0">
                  <c:v>1.9189001044204663</c:v>
                </c:pt>
                <c:pt idx="1">
                  <c:v>1.9853913043478262</c:v>
                </c:pt>
                <c:pt idx="2">
                  <c:v>2.0198054204308549</c:v>
                </c:pt>
                <c:pt idx="3">
                  <c:v>2.0465439388676625</c:v>
                </c:pt>
                <c:pt idx="4">
                  <c:v>2.02946273830156</c:v>
                </c:pt>
                <c:pt idx="5">
                  <c:v>2.0486787204450625</c:v>
                </c:pt>
                <c:pt idx="6">
                  <c:v>2.0806956521739131</c:v>
                </c:pt>
                <c:pt idx="7">
                  <c:v>2.1635351426583158</c:v>
                </c:pt>
                <c:pt idx="8">
                  <c:v>2.2393579902302863</c:v>
                </c:pt>
                <c:pt idx="9">
                  <c:v>2.3252004182642034</c:v>
                </c:pt>
                <c:pt idx="10">
                  <c:v>2.2433844011142061</c:v>
                </c:pt>
                <c:pt idx="11">
                  <c:v>2.2725374173337975</c:v>
                </c:pt>
                <c:pt idx="12">
                  <c:v>2.2473043478260868</c:v>
                </c:pt>
                <c:pt idx="13">
                  <c:v>2.2331480194579569</c:v>
                </c:pt>
                <c:pt idx="14">
                  <c:v>2.2453092425295345</c:v>
                </c:pt>
                <c:pt idx="15">
                  <c:v>2.2730103806228374</c:v>
                </c:pt>
                <c:pt idx="16">
                  <c:v>2.2709342560553631</c:v>
                </c:pt>
                <c:pt idx="17">
                  <c:v>2.3060863411181884</c:v>
                </c:pt>
                <c:pt idx="18">
                  <c:v>2.3741447605329493</c:v>
                </c:pt>
                <c:pt idx="19">
                  <c:v>2.3379140239605354</c:v>
                </c:pt>
                <c:pt idx="20">
                  <c:v>2.3325174825174826</c:v>
                </c:pt>
                <c:pt idx="21">
                  <c:v>2.4122869318181817</c:v>
                </c:pt>
                <c:pt idx="22">
                  <c:v>2.4932898077620602</c:v>
                </c:pt>
                <c:pt idx="23">
                  <c:v>2.5393424455116365</c:v>
                </c:pt>
                <c:pt idx="24">
                  <c:v>2.6140749148694664</c:v>
                </c:pt>
                <c:pt idx="25">
                  <c:v>2.7149999999999999</c:v>
                </c:pt>
                <c:pt idx="26">
                  <c:v>2.7834568864611784</c:v>
                </c:pt>
                <c:pt idx="27">
                  <c:v>2.8198903680501175</c:v>
                </c:pt>
                <c:pt idx="28">
                  <c:v>2.8007006617360841</c:v>
                </c:pt>
                <c:pt idx="29">
                  <c:v>2.7982932505818465</c:v>
                </c:pt>
                <c:pt idx="30">
                  <c:v>2.8166990291262137</c:v>
                </c:pt>
                <c:pt idx="31">
                  <c:v>2.8486739469578781</c:v>
                </c:pt>
                <c:pt idx="32">
                  <c:v>2.8209590100541377</c:v>
                </c:pt>
                <c:pt idx="33">
                  <c:v>2.8399845021309571</c:v>
                </c:pt>
                <c:pt idx="34">
                  <c:v>2.7513409961685822</c:v>
                </c:pt>
                <c:pt idx="35">
                  <c:v>2.718075028419856</c:v>
                </c:pt>
                <c:pt idx="36">
                  <c:v>2.5961179544606194</c:v>
                </c:pt>
                <c:pt idx="37">
                  <c:v>2.5388868411352745</c:v>
                </c:pt>
                <c:pt idx="38">
                  <c:v>2.412647374062165</c:v>
                </c:pt>
                <c:pt idx="39">
                  <c:v>2.337504344803615</c:v>
                </c:pt>
                <c:pt idx="40">
                  <c:v>2.2547554347826089</c:v>
                </c:pt>
                <c:pt idx="41">
                  <c:v>2.1917670682730925</c:v>
                </c:pt>
                <c:pt idx="42">
                  <c:v>2.1143790849673203</c:v>
                </c:pt>
                <c:pt idx="43">
                  <c:v>2.0228426395939088</c:v>
                </c:pt>
                <c:pt idx="44">
                  <c:v>1.9758663366336633</c:v>
                </c:pt>
                <c:pt idx="45">
                  <c:v>1.9062404870624048</c:v>
                </c:pt>
                <c:pt idx="46">
                  <c:v>1.8607784431137724</c:v>
                </c:pt>
                <c:pt idx="47">
                  <c:v>1.8517640083012155</c:v>
                </c:pt>
                <c:pt idx="48">
                  <c:v>1.790759270158917</c:v>
                </c:pt>
                <c:pt idx="49">
                  <c:v>1.7875436554132713</c:v>
                </c:pt>
                <c:pt idx="50">
                  <c:v>1.7978631244585619</c:v>
                </c:pt>
                <c:pt idx="51">
                  <c:v>1.7891860799539834</c:v>
                </c:pt>
                <c:pt idx="52">
                  <c:v>1.7973593570608497</c:v>
                </c:pt>
                <c:pt idx="53">
                  <c:v>1.8070325900514579</c:v>
                </c:pt>
                <c:pt idx="54">
                  <c:v>1.7653867871259175</c:v>
                </c:pt>
                <c:pt idx="55">
                  <c:v>1.7642937219730941</c:v>
                </c:pt>
                <c:pt idx="56">
                  <c:v>1.7730061349693251</c:v>
                </c:pt>
                <c:pt idx="57">
                  <c:v>1.7603443487920023</c:v>
                </c:pt>
                <c:pt idx="58">
                  <c:v>1.7747996684166898</c:v>
                </c:pt>
                <c:pt idx="59">
                  <c:v>1.7781438769906646</c:v>
                </c:pt>
                <c:pt idx="60">
                  <c:v>1.7817785051827606</c:v>
                </c:pt>
                <c:pt idx="61">
                  <c:v>1.780467899891186</c:v>
                </c:pt>
                <c:pt idx="62">
                  <c:v>1.7985338039641596</c:v>
                </c:pt>
                <c:pt idx="63">
                  <c:v>1.7880920162381597</c:v>
                </c:pt>
                <c:pt idx="64">
                  <c:v>1.785618818497728</c:v>
                </c:pt>
                <c:pt idx="65">
                  <c:v>1.7757108689875101</c:v>
                </c:pt>
                <c:pt idx="66">
                  <c:v>1.7589662447257384</c:v>
                </c:pt>
                <c:pt idx="67">
                  <c:v>1.7609832635983265</c:v>
                </c:pt>
                <c:pt idx="68">
                  <c:v>1.7529228371005456</c:v>
                </c:pt>
                <c:pt idx="69">
                  <c:v>1.7371134020618557</c:v>
                </c:pt>
                <c:pt idx="70">
                  <c:v>1.7352040816326531</c:v>
                </c:pt>
                <c:pt idx="71">
                  <c:v>1.7053323224665151</c:v>
                </c:pt>
                <c:pt idx="72">
                  <c:v>1.6776611694152923</c:v>
                </c:pt>
                <c:pt idx="73">
                  <c:v>1.6781466798810705</c:v>
                </c:pt>
                <c:pt idx="74">
                  <c:v>1.6647044395388766</c:v>
                </c:pt>
                <c:pt idx="75">
                  <c:v>1.6493695441319107</c:v>
                </c:pt>
                <c:pt idx="76">
                  <c:v>1.6379558541266794</c:v>
                </c:pt>
                <c:pt idx="77">
                  <c:v>1.6308021899547727</c:v>
                </c:pt>
                <c:pt idx="78">
                  <c:v>1.6366003787878789</c:v>
                </c:pt>
                <c:pt idx="79">
                  <c:v>1.6343882853094001</c:v>
                </c:pt>
                <c:pt idx="80">
                  <c:v>1.6302083333333333</c:v>
                </c:pt>
                <c:pt idx="81">
                  <c:v>1.6556134533396494</c:v>
                </c:pt>
                <c:pt idx="82">
                  <c:v>1.6528301886792454</c:v>
                </c:pt>
                <c:pt idx="83">
                  <c:v>1.666429249762583</c:v>
                </c:pt>
                <c:pt idx="84">
                  <c:v>1.6941489361702127</c:v>
                </c:pt>
                <c:pt idx="85">
                  <c:v>1.7358351729212655</c:v>
                </c:pt>
                <c:pt idx="86">
                  <c:v>1.7211253701875617</c:v>
                </c:pt>
                <c:pt idx="87">
                  <c:v>1.721331689272503</c:v>
                </c:pt>
                <c:pt idx="88">
                  <c:v>1.7169533169533169</c:v>
                </c:pt>
                <c:pt idx="89">
                  <c:v>1.7066044684507733</c:v>
                </c:pt>
                <c:pt idx="90">
                  <c:v>1.7198529411764707</c:v>
                </c:pt>
                <c:pt idx="91">
                  <c:v>1.7137973137973137</c:v>
                </c:pt>
                <c:pt idx="92">
                  <c:v>1.7181929181929181</c:v>
                </c:pt>
                <c:pt idx="93">
                  <c:v>1.7121359223300971</c:v>
                </c:pt>
                <c:pt idx="94">
                  <c:v>1.716301703163017</c:v>
                </c:pt>
                <c:pt idx="95">
                  <c:v>1.7414883268482491</c:v>
                </c:pt>
                <c:pt idx="96">
                  <c:v>1.7229090909090909</c:v>
                </c:pt>
                <c:pt idx="97">
                  <c:v>1.7241295938104448</c:v>
                </c:pt>
                <c:pt idx="98">
                  <c:v>1.714560770156438</c:v>
                </c:pt>
                <c:pt idx="99">
                  <c:v>1.7263310045772102</c:v>
                </c:pt>
                <c:pt idx="100">
                  <c:v>1.7187650747708634</c:v>
                </c:pt>
                <c:pt idx="101">
                  <c:v>1.7139423076923077</c:v>
                </c:pt>
                <c:pt idx="102">
                  <c:v>1.7143881453154877</c:v>
                </c:pt>
                <c:pt idx="103">
                  <c:v>1.7032967032967032</c:v>
                </c:pt>
                <c:pt idx="104">
                  <c:v>1.7104570471404643</c:v>
                </c:pt>
                <c:pt idx="105">
                  <c:v>1.6944577161968466</c:v>
                </c:pt>
                <c:pt idx="106">
                  <c:v>1.6840095465393794</c:v>
                </c:pt>
                <c:pt idx="107">
                  <c:v>1.6868014268727705</c:v>
                </c:pt>
                <c:pt idx="108">
                  <c:v>1.6581716156184241</c:v>
                </c:pt>
                <c:pt idx="109">
                  <c:v>1.6478250755989765</c:v>
                </c:pt>
                <c:pt idx="110">
                  <c:v>1.6728538283062646</c:v>
                </c:pt>
                <c:pt idx="111">
                  <c:v>1.668054591718714</c:v>
                </c:pt>
                <c:pt idx="112">
                  <c:v>1.6653552418421662</c:v>
                </c:pt>
                <c:pt idx="113">
                  <c:v>1.6832558139534883</c:v>
                </c:pt>
                <c:pt idx="114">
                  <c:v>1.6766829722804566</c:v>
                </c:pt>
                <c:pt idx="115">
                  <c:v>1.6649616368286444</c:v>
                </c:pt>
                <c:pt idx="116">
                  <c:v>1.680672268907563</c:v>
                </c:pt>
                <c:pt idx="117">
                  <c:v>1.6798307475317349</c:v>
                </c:pt>
                <c:pt idx="118">
                  <c:v>1.7161383285302594</c:v>
                </c:pt>
                <c:pt idx="119">
                  <c:v>1.7553763440860215</c:v>
                </c:pt>
                <c:pt idx="120">
                  <c:v>1.7398433675966716</c:v>
                </c:pt>
                <c:pt idx="121">
                  <c:v>1.7457668711656442</c:v>
                </c:pt>
                <c:pt idx="122">
                  <c:v>1.7829766052762568</c:v>
                </c:pt>
                <c:pt idx="123">
                  <c:v>1.8122643880371954</c:v>
                </c:pt>
                <c:pt idx="124">
                  <c:v>1.8484379034340304</c:v>
                </c:pt>
                <c:pt idx="125">
                  <c:v>1.870748299319728</c:v>
                </c:pt>
                <c:pt idx="126">
                  <c:v>1.848144276006273</c:v>
                </c:pt>
                <c:pt idx="127">
                  <c:v>1.8485401459854014</c:v>
                </c:pt>
                <c:pt idx="128">
                  <c:v>1.8410630536737884</c:v>
                </c:pt>
                <c:pt idx="129">
                  <c:v>1.8267185473411154</c:v>
                </c:pt>
                <c:pt idx="130">
                  <c:v>1.870606612861234</c:v>
                </c:pt>
                <c:pt idx="131">
                  <c:v>1.8469122989102231</c:v>
                </c:pt>
                <c:pt idx="132">
                  <c:v>1.86328125</c:v>
                </c:pt>
                <c:pt idx="133">
                  <c:v>1.846611484738748</c:v>
                </c:pt>
                <c:pt idx="134">
                  <c:v>1.8333760574211742</c:v>
                </c:pt>
                <c:pt idx="135">
                  <c:v>1.7666750566322678</c:v>
                </c:pt>
                <c:pt idx="136">
                  <c:v>1.755854509217738</c:v>
                </c:pt>
                <c:pt idx="137">
                  <c:v>1.7592271488729254</c:v>
                </c:pt>
                <c:pt idx="138">
                  <c:v>1.7570300937345831</c:v>
                </c:pt>
                <c:pt idx="139">
                  <c:v>1.7566904001964154</c:v>
                </c:pt>
                <c:pt idx="140">
                  <c:v>1.7319461444308446</c:v>
                </c:pt>
                <c:pt idx="141">
                  <c:v>1.7919004635276896</c:v>
                </c:pt>
                <c:pt idx="142">
                  <c:v>1.7529411764705882</c:v>
                </c:pt>
                <c:pt idx="143">
                  <c:v>1.7458093570177633</c:v>
                </c:pt>
                <c:pt idx="144">
                  <c:v>1.7432567432567432</c:v>
                </c:pt>
                <c:pt idx="145">
                  <c:v>1.7213477619281849</c:v>
                </c:pt>
                <c:pt idx="146">
                  <c:v>1.6835106382978724</c:v>
                </c:pt>
                <c:pt idx="147">
                  <c:v>1.6431969552806851</c:v>
                </c:pt>
                <c:pt idx="148">
                  <c:v>1.6323877068557919</c:v>
                </c:pt>
                <c:pt idx="149">
                  <c:v>1.6261770244821092</c:v>
                </c:pt>
                <c:pt idx="150">
                  <c:v>1.6371158392434988</c:v>
                </c:pt>
                <c:pt idx="151">
                  <c:v>1.6499762695775986</c:v>
                </c:pt>
                <c:pt idx="152">
                  <c:v>1.6167140151515151</c:v>
                </c:pt>
                <c:pt idx="153">
                  <c:v>1.6047551789077212</c:v>
                </c:pt>
                <c:pt idx="154">
                  <c:v>1.6188141923436041</c:v>
                </c:pt>
                <c:pt idx="155">
                  <c:v>1.6546679052484905</c:v>
                </c:pt>
                <c:pt idx="156">
                  <c:v>1.6418732782369145</c:v>
                </c:pt>
                <c:pt idx="157">
                  <c:v>1.6162631338510736</c:v>
                </c:pt>
                <c:pt idx="158">
                  <c:v>1.6077097505668934</c:v>
                </c:pt>
                <c:pt idx="159">
                  <c:v>1.6037395809867088</c:v>
                </c:pt>
                <c:pt idx="160">
                  <c:v>1.5805808024828198</c:v>
                </c:pt>
                <c:pt idx="161">
                  <c:v>1.5639323195545085</c:v>
                </c:pt>
                <c:pt idx="162">
                  <c:v>1.5703560703560704</c:v>
                </c:pt>
                <c:pt idx="163">
                  <c:v>1.5664825828377231</c:v>
                </c:pt>
                <c:pt idx="164">
                  <c:v>1.6834306241580601</c:v>
                </c:pt>
                <c:pt idx="165">
                  <c:v>1.8901373283395755</c:v>
                </c:pt>
                <c:pt idx="166">
                  <c:v>1.8071238187545433</c:v>
                </c:pt>
                <c:pt idx="167">
                  <c:v>1.8535825545171341</c:v>
                </c:pt>
                <c:pt idx="168">
                  <c:v>1.8658270767740373</c:v>
                </c:pt>
                <c:pt idx="169">
                  <c:v>1.8532087533808703</c:v>
                </c:pt>
                <c:pt idx="170">
                  <c:v>1.8374360224226176</c:v>
                </c:pt>
                <c:pt idx="171">
                  <c:v>1.8735294117647059</c:v>
                </c:pt>
                <c:pt idx="172">
                  <c:v>1.9948253557567917</c:v>
                </c:pt>
                <c:pt idx="173">
                  <c:v>2.144273127753304</c:v>
                </c:pt>
                <c:pt idx="174">
                  <c:v>2.1312720368863576</c:v>
                </c:pt>
                <c:pt idx="175">
                  <c:v>2.0652459878979217</c:v>
                </c:pt>
                <c:pt idx="176">
                  <c:v>2.0217613927291347</c:v>
                </c:pt>
                <c:pt idx="177">
                  <c:v>1.985416142821222</c:v>
                </c:pt>
                <c:pt idx="178">
                  <c:v>1.9684184554650876</c:v>
                </c:pt>
                <c:pt idx="179">
                  <c:v>1.8996687174633222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D-432F-B5C3-C3CF84C2BB92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Gold Multiplier (M1)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Sheet3!$G$2:$G$181</c:f>
              <c:numCache>
                <c:formatCode>0.00</c:formatCode>
                <c:ptCount val="180"/>
                <c:pt idx="0">
                  <c:v>6.2972502610511656</c:v>
                </c:pt>
                <c:pt idx="1">
                  <c:v>6.1930434782608694</c:v>
                </c:pt>
                <c:pt idx="2">
                  <c:v>6.4100069492703264</c:v>
                </c:pt>
                <c:pt idx="3">
                  <c:v>6.4348732198680096</c:v>
                </c:pt>
                <c:pt idx="4">
                  <c:v>6.2117850953206242</c:v>
                </c:pt>
                <c:pt idx="5">
                  <c:v>6.3584840055632821</c:v>
                </c:pt>
                <c:pt idx="6">
                  <c:v>6.4518260869565216</c:v>
                </c:pt>
                <c:pt idx="7">
                  <c:v>6.5720250521920667</c:v>
                </c:pt>
                <c:pt idx="8">
                  <c:v>6.9145150034891838</c:v>
                </c:pt>
                <c:pt idx="9">
                  <c:v>6.7141861275705823</c:v>
                </c:pt>
                <c:pt idx="10">
                  <c:v>6.8614206128133706</c:v>
                </c:pt>
                <c:pt idx="11">
                  <c:v>7.2335537765402016</c:v>
                </c:pt>
                <c:pt idx="12">
                  <c:v>7.0789565217391308</c:v>
                </c:pt>
                <c:pt idx="13">
                  <c:v>6.9788047255038217</c:v>
                </c:pt>
                <c:pt idx="14">
                  <c:v>7.2227241139680336</c:v>
                </c:pt>
                <c:pt idx="15">
                  <c:v>7.2840830449826992</c:v>
                </c:pt>
                <c:pt idx="16">
                  <c:v>7.2785467128027683</c:v>
                </c:pt>
                <c:pt idx="17">
                  <c:v>7.5690021231422504</c:v>
                </c:pt>
                <c:pt idx="18">
                  <c:v>7.8314728123874682</c:v>
                </c:pt>
                <c:pt idx="19">
                  <c:v>7.7639182522903454</c:v>
                </c:pt>
                <c:pt idx="20">
                  <c:v>7.819230769230769</c:v>
                </c:pt>
                <c:pt idx="21">
                  <c:v>8.0866477272727266</c:v>
                </c:pt>
                <c:pt idx="22">
                  <c:v>8.356184258251723</c:v>
                </c:pt>
                <c:pt idx="23">
                  <c:v>8.6682674547469531</c:v>
                </c:pt>
                <c:pt idx="24">
                  <c:v>8.7990919409761634</c:v>
                </c:pt>
                <c:pt idx="25">
                  <c:v>9.0869230769230764</c:v>
                </c:pt>
                <c:pt idx="26">
                  <c:v>9.3273507608271551</c:v>
                </c:pt>
                <c:pt idx="27">
                  <c:v>9.3120595144870784</c:v>
                </c:pt>
                <c:pt idx="28">
                  <c:v>9.2428960685091468</c:v>
                </c:pt>
                <c:pt idx="29">
                  <c:v>9.1512800620636146</c:v>
                </c:pt>
                <c:pt idx="30">
                  <c:v>9.1623300970873789</c:v>
                </c:pt>
                <c:pt idx="31">
                  <c:v>9.1829173166926683</c:v>
                </c:pt>
                <c:pt idx="32">
                  <c:v>9.0904872389791187</c:v>
                </c:pt>
                <c:pt idx="33">
                  <c:v>9.0437814800464942</c:v>
                </c:pt>
                <c:pt idx="34">
                  <c:v>8.7793103448275858</c:v>
                </c:pt>
                <c:pt idx="35">
                  <c:v>8.7715043577112546</c:v>
                </c:pt>
                <c:pt idx="36">
                  <c:v>8.3889511011571489</c:v>
                </c:pt>
                <c:pt idx="37">
                  <c:v>8.2078879469222255</c:v>
                </c:pt>
                <c:pt idx="38">
                  <c:v>7.7713469096105756</c:v>
                </c:pt>
                <c:pt idx="39">
                  <c:v>7.448731317344456</c:v>
                </c:pt>
                <c:pt idx="40">
                  <c:v>7.2618885869565215</c:v>
                </c:pt>
                <c:pt idx="41">
                  <c:v>7.0130522088353411</c:v>
                </c:pt>
                <c:pt idx="42">
                  <c:v>6.7741830065359476</c:v>
                </c:pt>
                <c:pt idx="43">
                  <c:v>6.594543147208122</c:v>
                </c:pt>
                <c:pt idx="44">
                  <c:v>6.3582920792079207</c:v>
                </c:pt>
                <c:pt idx="45">
                  <c:v>6.2882800608828004</c:v>
                </c:pt>
                <c:pt idx="46">
                  <c:v>6.1991017964071853</c:v>
                </c:pt>
                <c:pt idx="47">
                  <c:v>6.1206640972428108</c:v>
                </c:pt>
                <c:pt idx="48">
                  <c:v>6.0185403178340202</c:v>
                </c:pt>
                <c:pt idx="49">
                  <c:v>6.0093131548311991</c:v>
                </c:pt>
                <c:pt idx="50">
                  <c:v>5.9728559052844359</c:v>
                </c:pt>
                <c:pt idx="51">
                  <c:v>6.1026747195858499</c:v>
                </c:pt>
                <c:pt idx="52">
                  <c:v>6.1423650975889785</c:v>
                </c:pt>
                <c:pt idx="53">
                  <c:v>6.1801029159519727</c:v>
                </c:pt>
                <c:pt idx="54">
                  <c:v>6.1329757199322419</c:v>
                </c:pt>
                <c:pt idx="55">
                  <c:v>6.0905269058295968</c:v>
                </c:pt>
                <c:pt idx="56">
                  <c:v>6.145566090351366</c:v>
                </c:pt>
                <c:pt idx="57">
                  <c:v>6.1444043321299642</c:v>
                </c:pt>
                <c:pt idx="58">
                  <c:v>6.1022381873445699</c:v>
                </c:pt>
                <c:pt idx="59">
                  <c:v>6.2707303679297093</c:v>
                </c:pt>
                <c:pt idx="60">
                  <c:v>6.1914893617021276</c:v>
                </c:pt>
                <c:pt idx="61">
                  <c:v>6.1991294885745374</c:v>
                </c:pt>
                <c:pt idx="62">
                  <c:v>6.0814553353244634</c:v>
                </c:pt>
                <c:pt idx="63">
                  <c:v>6.1401894451962109</c:v>
                </c:pt>
                <c:pt idx="64">
                  <c:v>6.1002405773857253</c:v>
                </c:pt>
                <c:pt idx="65">
                  <c:v>6.0199309061918678</c:v>
                </c:pt>
                <c:pt idx="66">
                  <c:v>5.9688818565400847</c:v>
                </c:pt>
                <c:pt idx="67">
                  <c:v>5.9069037656903767</c:v>
                </c:pt>
                <c:pt idx="68">
                  <c:v>5.9012730579371269</c:v>
                </c:pt>
                <c:pt idx="69">
                  <c:v>5.8809278350515468</c:v>
                </c:pt>
                <c:pt idx="70">
                  <c:v>5.8288265306122451</c:v>
                </c:pt>
                <c:pt idx="71">
                  <c:v>5.7965630528177909</c:v>
                </c:pt>
                <c:pt idx="72">
                  <c:v>5.6874062968515746</c:v>
                </c:pt>
                <c:pt idx="73">
                  <c:v>5.6219028741328048</c:v>
                </c:pt>
                <c:pt idx="74">
                  <c:v>5.5759136620063776</c:v>
                </c:pt>
                <c:pt idx="75">
                  <c:v>5.5361299709020368</c:v>
                </c:pt>
                <c:pt idx="76">
                  <c:v>5.5160748560460648</c:v>
                </c:pt>
                <c:pt idx="77">
                  <c:v>5.5286836467507738</c:v>
                </c:pt>
                <c:pt idx="78">
                  <c:v>5.5693655303030303</c:v>
                </c:pt>
                <c:pt idx="79">
                  <c:v>5.6322626358053851</c:v>
                </c:pt>
                <c:pt idx="80">
                  <c:v>5.7080965909090908</c:v>
                </c:pt>
                <c:pt idx="81">
                  <c:v>5.7359071530080534</c:v>
                </c:pt>
                <c:pt idx="82">
                  <c:v>5.8035377358490567</c:v>
                </c:pt>
                <c:pt idx="83">
                  <c:v>5.7934472934472936</c:v>
                </c:pt>
                <c:pt idx="84">
                  <c:v>5.9777562862669242</c:v>
                </c:pt>
                <c:pt idx="85">
                  <c:v>6.1108658327201377</c:v>
                </c:pt>
                <c:pt idx="86">
                  <c:v>6.1204343534057255</c:v>
                </c:pt>
                <c:pt idx="87">
                  <c:v>6.1496917385943277</c:v>
                </c:pt>
                <c:pt idx="88">
                  <c:v>6.1732186732186731</c:v>
                </c:pt>
                <c:pt idx="89">
                  <c:v>6.2268598084949671</c:v>
                </c:pt>
                <c:pt idx="90">
                  <c:v>6.2421568627450981</c:v>
                </c:pt>
                <c:pt idx="91">
                  <c:v>6.3347985347985345</c:v>
                </c:pt>
                <c:pt idx="92">
                  <c:v>6.4080586080586084</c:v>
                </c:pt>
                <c:pt idx="93">
                  <c:v>6.366504854368932</c:v>
                </c:pt>
                <c:pt idx="94">
                  <c:v>6.3608272506082724</c:v>
                </c:pt>
                <c:pt idx="95">
                  <c:v>6.3441147859922182</c:v>
                </c:pt>
                <c:pt idx="96">
                  <c:v>6.3263030303030305</c:v>
                </c:pt>
                <c:pt idx="97">
                  <c:v>6.3348646034816252</c:v>
                </c:pt>
                <c:pt idx="98">
                  <c:v>6.2825511432009629</c:v>
                </c:pt>
                <c:pt idx="99">
                  <c:v>6.2344013490725123</c:v>
                </c:pt>
                <c:pt idx="100">
                  <c:v>6.3019778099372887</c:v>
                </c:pt>
                <c:pt idx="101">
                  <c:v>6.2697115384615385</c:v>
                </c:pt>
                <c:pt idx="102">
                  <c:v>6.1799713193116634</c:v>
                </c:pt>
                <c:pt idx="103">
                  <c:v>6.2035355948399431</c:v>
                </c:pt>
                <c:pt idx="104">
                  <c:v>6.195740607800909</c:v>
                </c:pt>
                <c:pt idx="105">
                  <c:v>6.1364070711896801</c:v>
                </c:pt>
                <c:pt idx="106">
                  <c:v>6.1403341288782816</c:v>
                </c:pt>
                <c:pt idx="107">
                  <c:v>6.0497027348394772</c:v>
                </c:pt>
                <c:pt idx="108">
                  <c:v>5.9682020107552018</c:v>
                </c:pt>
                <c:pt idx="109">
                  <c:v>5.9695277971621303</c:v>
                </c:pt>
                <c:pt idx="110">
                  <c:v>5.9932714617169376</c:v>
                </c:pt>
                <c:pt idx="111">
                  <c:v>5.9504973398103171</c:v>
                </c:pt>
                <c:pt idx="112">
                  <c:v>6.0550798426290209</c:v>
                </c:pt>
                <c:pt idx="113">
                  <c:v>5.9990697674418607</c:v>
                </c:pt>
                <c:pt idx="114">
                  <c:v>6.016771488469602</c:v>
                </c:pt>
                <c:pt idx="115">
                  <c:v>6.0397581957684263</c:v>
                </c:pt>
                <c:pt idx="116">
                  <c:v>6.0275443510737627</c:v>
                </c:pt>
                <c:pt idx="117">
                  <c:v>6.0954395862717439</c:v>
                </c:pt>
                <c:pt idx="118">
                  <c:v>6.337175792507205</c:v>
                </c:pt>
                <c:pt idx="119">
                  <c:v>6.290566959921799</c:v>
                </c:pt>
                <c:pt idx="120">
                  <c:v>6.396720509055311</c:v>
                </c:pt>
                <c:pt idx="121">
                  <c:v>6.4321472392638039</c:v>
                </c:pt>
                <c:pt idx="122">
                  <c:v>6.5263812842210056</c:v>
                </c:pt>
                <c:pt idx="123">
                  <c:v>6.6798190500125658</c:v>
                </c:pt>
                <c:pt idx="124">
                  <c:v>6.8120320165246575</c:v>
                </c:pt>
                <c:pt idx="125">
                  <c:v>6.7401883830455258</c:v>
                </c:pt>
                <c:pt idx="126">
                  <c:v>6.7890747516989025</c:v>
                </c:pt>
                <c:pt idx="127">
                  <c:v>6.7281021897810218</c:v>
                </c:pt>
                <c:pt idx="128">
                  <c:v>6.7850442939030744</c:v>
                </c:pt>
                <c:pt idx="129">
                  <c:v>6.7987029831387806</c:v>
                </c:pt>
                <c:pt idx="130">
                  <c:v>6.8737307992710228</c:v>
                </c:pt>
                <c:pt idx="131">
                  <c:v>6.8593668915412556</c:v>
                </c:pt>
                <c:pt idx="132">
                  <c:v>6.7992187499999996</c:v>
                </c:pt>
                <c:pt idx="133">
                  <c:v>6.7920331091567512</c:v>
                </c:pt>
                <c:pt idx="134">
                  <c:v>6.7382722378877213</c:v>
                </c:pt>
                <c:pt idx="135">
                  <c:v>6.6312610118298512</c:v>
                </c:pt>
                <c:pt idx="136">
                  <c:v>6.4937717987045342</c:v>
                </c:pt>
                <c:pt idx="137">
                  <c:v>6.4872430022293779</c:v>
                </c:pt>
                <c:pt idx="138">
                  <c:v>6.5818944252590033</c:v>
                </c:pt>
                <c:pt idx="139">
                  <c:v>6.4991406825435796</c:v>
                </c:pt>
                <c:pt idx="140">
                  <c:v>6.466340269277846</c:v>
                </c:pt>
                <c:pt idx="141">
                  <c:v>6.8953403269090021</c:v>
                </c:pt>
                <c:pt idx="142">
                  <c:v>6.2507352941176473</c:v>
                </c:pt>
                <c:pt idx="143">
                  <c:v>6.6134600950713036</c:v>
                </c:pt>
                <c:pt idx="144">
                  <c:v>6.412837162837163</c:v>
                </c:pt>
                <c:pt idx="145">
                  <c:v>6.3792424987702905</c:v>
                </c:pt>
                <c:pt idx="146">
                  <c:v>6.3675048355899424</c:v>
                </c:pt>
                <c:pt idx="147">
                  <c:v>6.1691246431969553</c:v>
                </c:pt>
                <c:pt idx="148">
                  <c:v>5.9869976359338057</c:v>
                </c:pt>
                <c:pt idx="149">
                  <c:v>5.9540960451977405</c:v>
                </c:pt>
                <c:pt idx="150">
                  <c:v>6.0047281323877071</c:v>
                </c:pt>
                <c:pt idx="151">
                  <c:v>5.9470811580446128</c:v>
                </c:pt>
                <c:pt idx="152">
                  <c:v>5.9285037878787881</c:v>
                </c:pt>
                <c:pt idx="153">
                  <c:v>5.8818267419962336</c:v>
                </c:pt>
                <c:pt idx="154">
                  <c:v>5.8419701213818858</c:v>
                </c:pt>
                <c:pt idx="155">
                  <c:v>5.7877380399442639</c:v>
                </c:pt>
                <c:pt idx="156">
                  <c:v>5.6384297520661155</c:v>
                </c:pt>
                <c:pt idx="157">
                  <c:v>5.6448149840109636</c:v>
                </c:pt>
                <c:pt idx="158">
                  <c:v>5.6140589569161001</c:v>
                </c:pt>
                <c:pt idx="159">
                  <c:v>5.462942104077495</c:v>
                </c:pt>
                <c:pt idx="160">
                  <c:v>5.2959432498337398</c:v>
                </c:pt>
                <c:pt idx="161">
                  <c:v>5.1152281002355968</c:v>
                </c:pt>
                <c:pt idx="162">
                  <c:v>5.1055341055341055</c:v>
                </c:pt>
                <c:pt idx="163">
                  <c:v>4.9764231096006801</c:v>
                </c:pt>
                <c:pt idx="164">
                  <c:v>5.2467444993264483</c:v>
                </c:pt>
                <c:pt idx="165">
                  <c:v>5.6704119850187267</c:v>
                </c:pt>
                <c:pt idx="166">
                  <c:v>5.4167676278168164</c:v>
                </c:pt>
                <c:pt idx="167">
                  <c:v>5.2465851905104239</c:v>
                </c:pt>
                <c:pt idx="168">
                  <c:v>5.2087672559941876</c:v>
                </c:pt>
                <c:pt idx="169">
                  <c:v>5.2397344479960655</c:v>
                </c:pt>
                <c:pt idx="170">
                  <c:v>5.1450158420667806</c:v>
                </c:pt>
                <c:pt idx="171">
                  <c:v>5.1181372549019608</c:v>
                </c:pt>
                <c:pt idx="172">
                  <c:v>5.3120310478654593</c:v>
                </c:pt>
                <c:pt idx="173">
                  <c:v>5.6302312775330394</c:v>
                </c:pt>
                <c:pt idx="174">
                  <c:v>5.4656902630865201</c:v>
                </c:pt>
                <c:pt idx="175">
                  <c:v>5.3114969744803995</c:v>
                </c:pt>
                <c:pt idx="176">
                  <c:v>5.1743471582181257</c:v>
                </c:pt>
                <c:pt idx="177">
                  <c:v>5.0932863967814939</c:v>
                </c:pt>
                <c:pt idx="178">
                  <c:v>5.0715519368369106</c:v>
                </c:pt>
                <c:pt idx="179">
                  <c:v>4.8132986275437766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D-432F-B5C3-C3CF84C2B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72192"/>
        <c:axId val="532304952"/>
      </c:lineChart>
      <c:dateAx>
        <c:axId val="534072192"/>
        <c:scaling>
          <c:orientation val="minMax"/>
          <c:max val="10563"/>
          <c:min val="10044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04952"/>
        <c:crosses val="autoZero"/>
        <c:auto val="1"/>
        <c:lblOffset val="100"/>
        <c:baseTimeUnit val="months"/>
      </c:dateAx>
      <c:valAx>
        <c:axId val="532304952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m14076b!$AN$1</c:f>
              <c:strCache>
                <c:ptCount val="1"/>
                <c:pt idx="0">
                  <c:v>Gold Multiplier (M1)</c:v>
                </c:pt>
              </c:strCache>
            </c:strRef>
          </c:tx>
          <c:marker>
            <c:symbol val="none"/>
          </c:marker>
          <c:cat>
            <c:numRef>
              <c:f>m14076b!$A$2:$A$97</c:f>
              <c:numCache>
                <c:formatCode>mmm\-yy</c:formatCode>
                <c:ptCount val="9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</c:numCache>
            </c:numRef>
          </c:cat>
          <c:val>
            <c:numRef>
              <c:f>m14076b!$AN$2:$AN$97</c:f>
              <c:numCache>
                <c:formatCode>0.00</c:formatCode>
                <c:ptCount val="96"/>
                <c:pt idx="0">
                  <c:v>6.2972502610511656</c:v>
                </c:pt>
                <c:pt idx="1">
                  <c:v>6.1930434782608694</c:v>
                </c:pt>
                <c:pt idx="2">
                  <c:v>6.4100069492703264</c:v>
                </c:pt>
                <c:pt idx="3">
                  <c:v>6.4348732198680096</c:v>
                </c:pt>
                <c:pt idx="4">
                  <c:v>6.2117850953206242</c:v>
                </c:pt>
                <c:pt idx="5">
                  <c:v>6.3584840055632821</c:v>
                </c:pt>
                <c:pt idx="6">
                  <c:v>6.4518260869565216</c:v>
                </c:pt>
                <c:pt idx="7">
                  <c:v>6.5720250521920667</c:v>
                </c:pt>
                <c:pt idx="8">
                  <c:v>6.9145150034891838</c:v>
                </c:pt>
                <c:pt idx="9">
                  <c:v>6.7141861275705823</c:v>
                </c:pt>
                <c:pt idx="10">
                  <c:v>6.8614206128133706</c:v>
                </c:pt>
                <c:pt idx="11">
                  <c:v>7.2335537765402016</c:v>
                </c:pt>
                <c:pt idx="12">
                  <c:v>7.0789565217391308</c:v>
                </c:pt>
                <c:pt idx="13">
                  <c:v>6.9788047255038217</c:v>
                </c:pt>
                <c:pt idx="14">
                  <c:v>7.2227241139680336</c:v>
                </c:pt>
                <c:pt idx="15">
                  <c:v>7.2840830449826992</c:v>
                </c:pt>
                <c:pt idx="16">
                  <c:v>7.2785467128027683</c:v>
                </c:pt>
                <c:pt idx="17">
                  <c:v>7.5690021231422504</c:v>
                </c:pt>
                <c:pt idx="18">
                  <c:v>7.8314728123874682</c:v>
                </c:pt>
                <c:pt idx="19">
                  <c:v>7.7639182522903454</c:v>
                </c:pt>
                <c:pt idx="20">
                  <c:v>7.819230769230769</c:v>
                </c:pt>
                <c:pt idx="21">
                  <c:v>8.0866477272727266</c:v>
                </c:pt>
                <c:pt idx="22">
                  <c:v>8.356184258251723</c:v>
                </c:pt>
                <c:pt idx="23">
                  <c:v>8.6682674547469531</c:v>
                </c:pt>
                <c:pt idx="24">
                  <c:v>8.7990919409761634</c:v>
                </c:pt>
                <c:pt idx="25">
                  <c:v>9.0869230769230764</c:v>
                </c:pt>
                <c:pt idx="26">
                  <c:v>9.3273507608271551</c:v>
                </c:pt>
                <c:pt idx="27">
                  <c:v>9.3120595144870784</c:v>
                </c:pt>
                <c:pt idx="28">
                  <c:v>9.2428960685091468</c:v>
                </c:pt>
                <c:pt idx="29">
                  <c:v>9.1512800620636146</c:v>
                </c:pt>
                <c:pt idx="30">
                  <c:v>9.1623300970873789</c:v>
                </c:pt>
                <c:pt idx="31">
                  <c:v>9.1829173166926683</c:v>
                </c:pt>
                <c:pt idx="32">
                  <c:v>9.0904872389791187</c:v>
                </c:pt>
                <c:pt idx="33">
                  <c:v>9.0437814800464942</c:v>
                </c:pt>
                <c:pt idx="34">
                  <c:v>8.7793103448275858</c:v>
                </c:pt>
                <c:pt idx="35">
                  <c:v>8.7715043577112546</c:v>
                </c:pt>
                <c:pt idx="36">
                  <c:v>8.3889511011571489</c:v>
                </c:pt>
                <c:pt idx="37">
                  <c:v>8.2078879469222255</c:v>
                </c:pt>
                <c:pt idx="38">
                  <c:v>7.7713469096105756</c:v>
                </c:pt>
                <c:pt idx="39">
                  <c:v>7.448731317344456</c:v>
                </c:pt>
                <c:pt idx="40">
                  <c:v>7.2618885869565215</c:v>
                </c:pt>
                <c:pt idx="41">
                  <c:v>7.0130522088353411</c:v>
                </c:pt>
                <c:pt idx="42">
                  <c:v>6.7741830065359476</c:v>
                </c:pt>
                <c:pt idx="43">
                  <c:v>6.594543147208122</c:v>
                </c:pt>
                <c:pt idx="44">
                  <c:v>6.3582920792079207</c:v>
                </c:pt>
                <c:pt idx="45">
                  <c:v>6.2882800608828004</c:v>
                </c:pt>
                <c:pt idx="46">
                  <c:v>6.1991017964071853</c:v>
                </c:pt>
                <c:pt idx="47">
                  <c:v>6.1206640972428108</c:v>
                </c:pt>
                <c:pt idx="48">
                  <c:v>6.0185403178340202</c:v>
                </c:pt>
                <c:pt idx="49">
                  <c:v>6.0093131548311991</c:v>
                </c:pt>
                <c:pt idx="50">
                  <c:v>5.9728559052844359</c:v>
                </c:pt>
                <c:pt idx="51">
                  <c:v>6.1026747195858499</c:v>
                </c:pt>
                <c:pt idx="52">
                  <c:v>6.1423650975889785</c:v>
                </c:pt>
                <c:pt idx="53">
                  <c:v>6.1801029159519727</c:v>
                </c:pt>
                <c:pt idx="54">
                  <c:v>6.1329757199322419</c:v>
                </c:pt>
                <c:pt idx="55">
                  <c:v>6.0905269058295968</c:v>
                </c:pt>
                <c:pt idx="56">
                  <c:v>6.145566090351366</c:v>
                </c:pt>
                <c:pt idx="57">
                  <c:v>6.1444043321299642</c:v>
                </c:pt>
                <c:pt idx="58">
                  <c:v>6.1022381873445699</c:v>
                </c:pt>
                <c:pt idx="59">
                  <c:v>6.2707303679297093</c:v>
                </c:pt>
                <c:pt idx="60">
                  <c:v>6.1914893617021276</c:v>
                </c:pt>
                <c:pt idx="61">
                  <c:v>6.1991294885745374</c:v>
                </c:pt>
                <c:pt idx="62">
                  <c:v>6.0814553353244634</c:v>
                </c:pt>
                <c:pt idx="63">
                  <c:v>6.1401894451962109</c:v>
                </c:pt>
                <c:pt idx="64">
                  <c:v>6.1002405773857253</c:v>
                </c:pt>
                <c:pt idx="65">
                  <c:v>6.0199309061918678</c:v>
                </c:pt>
                <c:pt idx="66">
                  <c:v>5.9688818565400847</c:v>
                </c:pt>
                <c:pt idx="67">
                  <c:v>5.9069037656903767</c:v>
                </c:pt>
                <c:pt idx="68">
                  <c:v>5.9012730579371269</c:v>
                </c:pt>
                <c:pt idx="69">
                  <c:v>5.8809278350515468</c:v>
                </c:pt>
                <c:pt idx="70">
                  <c:v>5.8288265306122451</c:v>
                </c:pt>
                <c:pt idx="71">
                  <c:v>5.7965630528177909</c:v>
                </c:pt>
                <c:pt idx="72">
                  <c:v>5.6874062968515746</c:v>
                </c:pt>
                <c:pt idx="73">
                  <c:v>5.6219028741328048</c:v>
                </c:pt>
                <c:pt idx="74">
                  <c:v>5.5759136620063776</c:v>
                </c:pt>
                <c:pt idx="75">
                  <c:v>5.5361299709020368</c:v>
                </c:pt>
                <c:pt idx="76">
                  <c:v>5.5160748560460648</c:v>
                </c:pt>
                <c:pt idx="77">
                  <c:v>5.5286836467507738</c:v>
                </c:pt>
                <c:pt idx="78">
                  <c:v>5.5693655303030303</c:v>
                </c:pt>
                <c:pt idx="79">
                  <c:v>5.6322626358053851</c:v>
                </c:pt>
                <c:pt idx="80">
                  <c:v>5.7080965909090908</c:v>
                </c:pt>
                <c:pt idx="81">
                  <c:v>5.7359071530080534</c:v>
                </c:pt>
                <c:pt idx="82">
                  <c:v>5.8035377358490567</c:v>
                </c:pt>
                <c:pt idx="83">
                  <c:v>5.7934472934472936</c:v>
                </c:pt>
                <c:pt idx="84">
                  <c:v>5.9777562862669242</c:v>
                </c:pt>
                <c:pt idx="85">
                  <c:v>6.1108658327201377</c:v>
                </c:pt>
                <c:pt idx="86">
                  <c:v>6.1204343534057255</c:v>
                </c:pt>
                <c:pt idx="87">
                  <c:v>6.1496917385943277</c:v>
                </c:pt>
                <c:pt idx="88">
                  <c:v>6.1732186732186731</c:v>
                </c:pt>
                <c:pt idx="89">
                  <c:v>6.2268598084949671</c:v>
                </c:pt>
                <c:pt idx="90">
                  <c:v>6.2421568627450981</c:v>
                </c:pt>
                <c:pt idx="91">
                  <c:v>6.3347985347985345</c:v>
                </c:pt>
                <c:pt idx="92">
                  <c:v>6.4080586080586084</c:v>
                </c:pt>
                <c:pt idx="93">
                  <c:v>6.366504854368932</c:v>
                </c:pt>
                <c:pt idx="94">
                  <c:v>6.3608272506082724</c:v>
                </c:pt>
                <c:pt idx="95">
                  <c:v>6.3441147859922182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4FA5-B343-3763C47FDC20}"/>
            </c:ext>
          </c:extLst>
        </c:ser>
        <c:ser>
          <c:idx val="1"/>
          <c:order val="1"/>
          <c:tx>
            <c:strRef>
              <c:f>m14076b!$AP$1</c:f>
              <c:strCache>
                <c:ptCount val="1"/>
                <c:pt idx="0">
                  <c:v> Money Multiplier (M1) </c:v>
                </c:pt>
              </c:strCache>
            </c:strRef>
          </c:tx>
          <c:marker>
            <c:symbol val="none"/>
          </c:marker>
          <c:cat>
            <c:numRef>
              <c:f>m14076b!$A$2:$A$97</c:f>
              <c:numCache>
                <c:formatCode>mmm\-yy</c:formatCode>
                <c:ptCount val="9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</c:numCache>
            </c:numRef>
          </c:cat>
          <c:val>
            <c:numRef>
              <c:f>m14076b!$AP$2:$AP$97</c:f>
              <c:numCache>
                <c:formatCode>0.00</c:formatCode>
                <c:ptCount val="96"/>
                <c:pt idx="0">
                  <c:v>3.2816978051877381</c:v>
                </c:pt>
                <c:pt idx="1">
                  <c:v>3.1193062368605466</c:v>
                </c:pt>
                <c:pt idx="2">
                  <c:v>3.1735764665405126</c:v>
                </c:pt>
                <c:pt idx="3">
                  <c:v>3.144263408010862</c:v>
                </c:pt>
                <c:pt idx="4">
                  <c:v>3.0608027327070881</c:v>
                </c:pt>
                <c:pt idx="5">
                  <c:v>3.1036999321113372</c:v>
                </c:pt>
                <c:pt idx="6">
                  <c:v>3.1008024072216651</c:v>
                </c:pt>
                <c:pt idx="7">
                  <c:v>3.0376326793181088</c:v>
                </c:pt>
                <c:pt idx="8">
                  <c:v>3.0877220317856029</c:v>
                </c:pt>
                <c:pt idx="9">
                  <c:v>2.8875730774996251</c:v>
                </c:pt>
                <c:pt idx="10">
                  <c:v>3.0585131150085365</c:v>
                </c:pt>
                <c:pt idx="11">
                  <c:v>3.1830295604227294</c:v>
                </c:pt>
                <c:pt idx="12">
                  <c:v>3.1499767837796009</c:v>
                </c:pt>
                <c:pt idx="13">
                  <c:v>3.1250972459934649</c:v>
                </c:pt>
                <c:pt idx="14">
                  <c:v>3.2168059424326834</c:v>
                </c:pt>
                <c:pt idx="15">
                  <c:v>3.204597351195007</c:v>
                </c:pt>
                <c:pt idx="16">
                  <c:v>3.2050891360658236</c:v>
                </c:pt>
                <c:pt idx="17">
                  <c:v>3.282185054472917</c:v>
                </c:pt>
                <c:pt idx="18">
                  <c:v>3.2986500834218111</c:v>
                </c:pt>
                <c:pt idx="19">
                  <c:v>3.3208741522230594</c:v>
                </c:pt>
                <c:pt idx="20">
                  <c:v>3.3522710238345077</c:v>
                </c:pt>
                <c:pt idx="21">
                  <c:v>3.3522744001177682</c:v>
                </c:pt>
                <c:pt idx="22">
                  <c:v>3.3514693046261272</c:v>
                </c:pt>
                <c:pt idx="23">
                  <c:v>3.4135874308990397</c:v>
                </c:pt>
                <c:pt idx="24">
                  <c:v>3.3660442900564482</c:v>
                </c:pt>
                <c:pt idx="25">
                  <c:v>3.346932993341833</c:v>
                </c:pt>
                <c:pt idx="26">
                  <c:v>3.3509952340902718</c:v>
                </c:pt>
                <c:pt idx="27">
                  <c:v>3.3022771452374342</c:v>
                </c:pt>
                <c:pt idx="28">
                  <c:v>3.3002084781097984</c:v>
                </c:pt>
                <c:pt idx="29">
                  <c:v>3.2703077349598004</c:v>
                </c:pt>
                <c:pt idx="30">
                  <c:v>3.2528608851509722</c:v>
                </c:pt>
                <c:pt idx="31">
                  <c:v>3.2235761226725081</c:v>
                </c:pt>
                <c:pt idx="32">
                  <c:v>3.222481151473612</c:v>
                </c:pt>
                <c:pt idx="33">
                  <c:v>3.1844474761255115</c:v>
                </c:pt>
                <c:pt idx="34">
                  <c:v>3.190920484612171</c:v>
                </c:pt>
                <c:pt idx="35">
                  <c:v>3.2271016311166876</c:v>
                </c:pt>
                <c:pt idx="36">
                  <c:v>3.2313443565780013</c:v>
                </c:pt>
                <c:pt idx="37">
                  <c:v>3.2328687572590011</c:v>
                </c:pt>
                <c:pt idx="38">
                  <c:v>3.2210869243299274</c:v>
                </c:pt>
                <c:pt idx="39">
                  <c:v>3.1866171003717474</c:v>
                </c:pt>
                <c:pt idx="40">
                  <c:v>3.2206990057246156</c:v>
                </c:pt>
                <c:pt idx="41">
                  <c:v>3.1997251488776914</c:v>
                </c:pt>
                <c:pt idx="42">
                  <c:v>3.2038639876352395</c:v>
                </c:pt>
                <c:pt idx="43">
                  <c:v>3.2600376411543288</c:v>
                </c:pt>
                <c:pt idx="44">
                  <c:v>3.2179768243031632</c:v>
                </c:pt>
                <c:pt idx="45">
                  <c:v>3.2987863302459277</c:v>
                </c:pt>
                <c:pt idx="46">
                  <c:v>3.3314561544650041</c:v>
                </c:pt>
                <c:pt idx="47">
                  <c:v>3.3053154018571886</c:v>
                </c:pt>
                <c:pt idx="48">
                  <c:v>3.3608874281018899</c:v>
                </c:pt>
                <c:pt idx="49">
                  <c:v>3.3617714099641809</c:v>
                </c:pt>
                <c:pt idx="50">
                  <c:v>3.3221972373915838</c:v>
                </c:pt>
                <c:pt idx="51">
                  <c:v>3.4108664201896803</c:v>
                </c:pt>
                <c:pt idx="52">
                  <c:v>3.417438518045353</c:v>
                </c:pt>
                <c:pt idx="53">
                  <c:v>3.4200284765068818</c:v>
                </c:pt>
                <c:pt idx="54">
                  <c:v>3.4740124740124738</c:v>
                </c:pt>
                <c:pt idx="55">
                  <c:v>3.4521048451151706</c:v>
                </c:pt>
                <c:pt idx="56">
                  <c:v>3.4661843346964454</c:v>
                </c:pt>
                <c:pt idx="57">
                  <c:v>3.4904559078719042</c:v>
                </c:pt>
                <c:pt idx="58">
                  <c:v>3.4382687217810992</c:v>
                </c:pt>
                <c:pt idx="59">
                  <c:v>3.5265596046942558</c:v>
                </c:pt>
                <c:pt idx="60">
                  <c:v>3.4748928352725046</c:v>
                </c:pt>
                <c:pt idx="61">
                  <c:v>3.4817417876241405</c:v>
                </c:pt>
                <c:pt idx="62">
                  <c:v>3.381340579710145</c:v>
                </c:pt>
                <c:pt idx="63">
                  <c:v>3.4339337066747389</c:v>
                </c:pt>
                <c:pt idx="64">
                  <c:v>3.4163173652694612</c:v>
                </c:pt>
                <c:pt idx="65">
                  <c:v>3.3901526489075127</c:v>
                </c:pt>
                <c:pt idx="66">
                  <c:v>3.3934032983508247</c:v>
                </c:pt>
                <c:pt idx="67">
                  <c:v>3.3543213543213541</c:v>
                </c:pt>
                <c:pt idx="68">
                  <c:v>3.366533274047725</c:v>
                </c:pt>
                <c:pt idx="69">
                  <c:v>3.3854599406528192</c:v>
                </c:pt>
                <c:pt idx="70">
                  <c:v>3.3591590708615113</c:v>
                </c:pt>
                <c:pt idx="71">
                  <c:v>3.3990812092471843</c:v>
                </c:pt>
                <c:pt idx="72">
                  <c:v>3.3900804289544237</c:v>
                </c:pt>
                <c:pt idx="73">
                  <c:v>3.3500664402775726</c:v>
                </c:pt>
                <c:pt idx="74">
                  <c:v>3.3494916752615294</c:v>
                </c:pt>
                <c:pt idx="75">
                  <c:v>3.3565127903557777</c:v>
                </c:pt>
                <c:pt idx="76">
                  <c:v>3.3676578292075581</c:v>
                </c:pt>
                <c:pt idx="77">
                  <c:v>3.3901620201430447</c:v>
                </c:pt>
                <c:pt idx="78">
                  <c:v>3.4030088239548677</c:v>
                </c:pt>
                <c:pt idx="79">
                  <c:v>3.4460982658959538</c:v>
                </c:pt>
                <c:pt idx="80">
                  <c:v>3.5014522218995063</c:v>
                </c:pt>
                <c:pt idx="81">
                  <c:v>3.4645207439198855</c:v>
                </c:pt>
                <c:pt idx="82">
                  <c:v>3.5112728310502281</c:v>
                </c:pt>
                <c:pt idx="83">
                  <c:v>3.4765636130502919</c:v>
                </c:pt>
                <c:pt idx="84">
                  <c:v>3.5284715284715285</c:v>
                </c:pt>
                <c:pt idx="85">
                  <c:v>3.5204182563233006</c:v>
                </c:pt>
                <c:pt idx="86">
                  <c:v>3.5560653857183824</c:v>
                </c:pt>
                <c:pt idx="87">
                  <c:v>3.5726361031518623</c:v>
                </c:pt>
                <c:pt idx="88">
                  <c:v>3.5954493417286777</c:v>
                </c:pt>
                <c:pt idx="89">
                  <c:v>3.6486836426413465</c:v>
                </c:pt>
                <c:pt idx="90">
                  <c:v>3.629471284024512</c:v>
                </c:pt>
                <c:pt idx="91">
                  <c:v>3.696352237104588</c:v>
                </c:pt>
                <c:pt idx="92">
                  <c:v>3.7295338260375215</c:v>
                </c:pt>
                <c:pt idx="93">
                  <c:v>3.718457612702013</c:v>
                </c:pt>
                <c:pt idx="94">
                  <c:v>3.7061241848596542</c:v>
                </c:pt>
                <c:pt idx="95">
                  <c:v>3.6429269655076109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4FA5-B343-3763C47FDC20}"/>
            </c:ext>
          </c:extLst>
        </c:ser>
        <c:ser>
          <c:idx val="2"/>
          <c:order val="2"/>
          <c:tx>
            <c:strRef>
              <c:f>m14076b!$AQ$1</c:f>
              <c:strCache>
                <c:ptCount val="1"/>
                <c:pt idx="0">
                  <c:v>Gold X - Broad X</c:v>
                </c:pt>
              </c:strCache>
            </c:strRef>
          </c:tx>
          <c:marker>
            <c:symbol val="none"/>
          </c:marker>
          <c:cat>
            <c:numRef>
              <c:f>m14076b!$A$2:$A$97</c:f>
              <c:numCache>
                <c:formatCode>mmm\-yy</c:formatCode>
                <c:ptCount val="9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</c:numCache>
            </c:numRef>
          </c:cat>
          <c:val>
            <c:numRef>
              <c:f>m14076b!$AQ$2:$AQ$97</c:f>
              <c:numCache>
                <c:formatCode>0.00</c:formatCode>
                <c:ptCount val="96"/>
                <c:pt idx="0">
                  <c:v>3.0155524558634275</c:v>
                </c:pt>
                <c:pt idx="1">
                  <c:v>3.0737372414003228</c:v>
                </c:pt>
                <c:pt idx="2">
                  <c:v>3.2364304827298138</c:v>
                </c:pt>
                <c:pt idx="3">
                  <c:v>3.2906098118571476</c:v>
                </c:pt>
                <c:pt idx="4">
                  <c:v>3.150982362613536</c:v>
                </c:pt>
                <c:pt idx="5">
                  <c:v>3.2547840734519449</c:v>
                </c:pt>
                <c:pt idx="6">
                  <c:v>3.3510236797348565</c:v>
                </c:pt>
                <c:pt idx="7">
                  <c:v>3.5343923728739579</c:v>
                </c:pt>
                <c:pt idx="8">
                  <c:v>3.8267929717035809</c:v>
                </c:pt>
                <c:pt idx="9">
                  <c:v>3.8266130500709572</c:v>
                </c:pt>
                <c:pt idx="10">
                  <c:v>3.8029074978048341</c:v>
                </c:pt>
                <c:pt idx="11">
                  <c:v>4.0505242161174717</c:v>
                </c:pt>
                <c:pt idx="12">
                  <c:v>3.9289797379595299</c:v>
                </c:pt>
                <c:pt idx="13">
                  <c:v>3.8537074795103567</c:v>
                </c:pt>
                <c:pt idx="14">
                  <c:v>4.0059181715353507</c:v>
                </c:pt>
                <c:pt idx="15">
                  <c:v>4.0794856937876922</c:v>
                </c:pt>
                <c:pt idx="16">
                  <c:v>4.0734575767369448</c:v>
                </c:pt>
                <c:pt idx="17">
                  <c:v>4.2868170686693334</c:v>
                </c:pt>
                <c:pt idx="18">
                  <c:v>4.5328227289656571</c:v>
                </c:pt>
                <c:pt idx="19">
                  <c:v>4.4430441000672865</c:v>
                </c:pt>
                <c:pt idx="20">
                  <c:v>4.4669597453962613</c:v>
                </c:pt>
                <c:pt idx="21">
                  <c:v>4.7343733271549588</c:v>
                </c:pt>
                <c:pt idx="22">
                  <c:v>5.0047149536255962</c:v>
                </c:pt>
                <c:pt idx="23">
                  <c:v>5.2546800238479134</c:v>
                </c:pt>
                <c:pt idx="24">
                  <c:v>5.4330476509197148</c:v>
                </c:pt>
                <c:pt idx="25">
                  <c:v>5.7399900835812439</c:v>
                </c:pt>
                <c:pt idx="26">
                  <c:v>5.9763555267368833</c:v>
                </c:pt>
                <c:pt idx="27">
                  <c:v>6.0097823692496437</c:v>
                </c:pt>
                <c:pt idx="28">
                  <c:v>5.9426875903993484</c:v>
                </c:pt>
                <c:pt idx="29">
                  <c:v>5.8809723271038141</c:v>
                </c:pt>
                <c:pt idx="30">
                  <c:v>5.9094692119364067</c:v>
                </c:pt>
                <c:pt idx="31">
                  <c:v>5.9593411940201602</c:v>
                </c:pt>
                <c:pt idx="32">
                  <c:v>5.8680060875055062</c:v>
                </c:pt>
                <c:pt idx="33">
                  <c:v>5.8593340039209831</c:v>
                </c:pt>
                <c:pt idx="34">
                  <c:v>5.5883898602154147</c:v>
                </c:pt>
                <c:pt idx="35">
                  <c:v>5.5444027265945675</c:v>
                </c:pt>
                <c:pt idx="36">
                  <c:v>5.157606744579148</c:v>
                </c:pt>
                <c:pt idx="37">
                  <c:v>4.9750191896632243</c:v>
                </c:pt>
                <c:pt idx="38">
                  <c:v>4.5502599852806487</c:v>
                </c:pt>
                <c:pt idx="39">
                  <c:v>4.2621142169727086</c:v>
                </c:pt>
                <c:pt idx="40">
                  <c:v>4.0411895812319063</c:v>
                </c:pt>
                <c:pt idx="41">
                  <c:v>3.8133270599576496</c:v>
                </c:pt>
                <c:pt idx="42">
                  <c:v>3.5703190189007081</c:v>
                </c:pt>
                <c:pt idx="43">
                  <c:v>3.3345055060537931</c:v>
                </c:pt>
                <c:pt idx="44">
                  <c:v>3.1403152549047575</c:v>
                </c:pt>
                <c:pt idx="45">
                  <c:v>2.9894937306368727</c:v>
                </c:pt>
                <c:pt idx="46">
                  <c:v>2.8676456419421812</c:v>
                </c:pt>
                <c:pt idx="47">
                  <c:v>2.8153486953856222</c:v>
                </c:pt>
                <c:pt idx="48">
                  <c:v>2.6576528897321303</c:v>
                </c:pt>
                <c:pt idx="49">
                  <c:v>2.6475417448670182</c:v>
                </c:pt>
                <c:pt idx="50">
                  <c:v>2.6506586678928521</c:v>
                </c:pt>
                <c:pt idx="51">
                  <c:v>2.6918082993961696</c:v>
                </c:pt>
                <c:pt idx="52">
                  <c:v>2.7249265795436255</c:v>
                </c:pt>
                <c:pt idx="53">
                  <c:v>2.7600744394450909</c:v>
                </c:pt>
                <c:pt idx="54">
                  <c:v>2.6589632459197681</c:v>
                </c:pt>
                <c:pt idx="55">
                  <c:v>2.6384220607144262</c:v>
                </c:pt>
                <c:pt idx="56">
                  <c:v>2.6793817556549206</c:v>
                </c:pt>
                <c:pt idx="57">
                  <c:v>2.65394842425806</c:v>
                </c:pt>
                <c:pt idx="58">
                  <c:v>2.6639694655634707</c:v>
                </c:pt>
                <c:pt idx="59">
                  <c:v>2.7441707632354535</c:v>
                </c:pt>
                <c:pt idx="60">
                  <c:v>2.716596526429623</c:v>
                </c:pt>
                <c:pt idx="61">
                  <c:v>2.7173877009503968</c:v>
                </c:pt>
                <c:pt idx="62">
                  <c:v>2.7001147556143184</c:v>
                </c:pt>
                <c:pt idx="63">
                  <c:v>2.7062557385214721</c:v>
                </c:pt>
                <c:pt idx="64">
                  <c:v>2.6839232121162642</c:v>
                </c:pt>
                <c:pt idx="65">
                  <c:v>2.6297782572843551</c:v>
                </c:pt>
                <c:pt idx="66">
                  <c:v>2.5754785581892601</c:v>
                </c:pt>
                <c:pt idx="67">
                  <c:v>2.5525824113690225</c:v>
                </c:pt>
                <c:pt idx="68">
                  <c:v>2.5347397838894019</c:v>
                </c:pt>
                <c:pt idx="69">
                  <c:v>2.4954678943987276</c:v>
                </c:pt>
                <c:pt idx="70">
                  <c:v>2.4696674597507338</c:v>
                </c:pt>
                <c:pt idx="71">
                  <c:v>2.3974818435706067</c:v>
                </c:pt>
                <c:pt idx="72">
                  <c:v>2.2973258678971509</c:v>
                </c:pt>
                <c:pt idx="73">
                  <c:v>2.2718364338552322</c:v>
                </c:pt>
                <c:pt idx="74">
                  <c:v>2.2264219867448483</c:v>
                </c:pt>
                <c:pt idx="75">
                  <c:v>2.1796171805462592</c:v>
                </c:pt>
                <c:pt idx="76">
                  <c:v>2.1484170268385068</c:v>
                </c:pt>
                <c:pt idx="77">
                  <c:v>2.1385216266077292</c:v>
                </c:pt>
                <c:pt idx="78">
                  <c:v>2.1663567063481626</c:v>
                </c:pt>
                <c:pt idx="79">
                  <c:v>2.1861643699094313</c:v>
                </c:pt>
                <c:pt idx="80">
                  <c:v>2.2066443690095845</c:v>
                </c:pt>
                <c:pt idx="81">
                  <c:v>2.2713864090881679</c:v>
                </c:pt>
                <c:pt idx="82">
                  <c:v>2.2922649047988286</c:v>
                </c:pt>
                <c:pt idx="83">
                  <c:v>2.3168836803970017</c:v>
                </c:pt>
                <c:pt idx="84">
                  <c:v>2.4492847577953958</c:v>
                </c:pt>
                <c:pt idx="85">
                  <c:v>2.5904475763968371</c:v>
                </c:pt>
                <c:pt idx="86">
                  <c:v>2.5643689676873431</c:v>
                </c:pt>
                <c:pt idx="87">
                  <c:v>2.5770556354424654</c:v>
                </c:pt>
                <c:pt idx="88">
                  <c:v>2.5777693314899954</c:v>
                </c:pt>
                <c:pt idx="89">
                  <c:v>2.5781761658536206</c:v>
                </c:pt>
                <c:pt idx="90">
                  <c:v>2.612685578720586</c:v>
                </c:pt>
                <c:pt idx="91">
                  <c:v>2.6384462976939465</c:v>
                </c:pt>
                <c:pt idx="92">
                  <c:v>2.6785247820210869</c:v>
                </c:pt>
                <c:pt idx="93">
                  <c:v>2.648047241666919</c:v>
                </c:pt>
                <c:pt idx="94">
                  <c:v>2.6547030657486181</c:v>
                </c:pt>
                <c:pt idx="95">
                  <c:v>2.7011878204846074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4FA5-B343-3763C47F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10832"/>
        <c:axId val="532310048"/>
      </c:lineChart>
      <c:dateAx>
        <c:axId val="532310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32310048"/>
        <c:crossesAt val="2"/>
        <c:auto val="1"/>
        <c:lblOffset val="100"/>
        <c:baseTimeUnit val="months"/>
      </c:dateAx>
      <c:valAx>
        <c:axId val="532310048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231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m14076b!$B$1</c:f>
              <c:strCache>
                <c:ptCount val="1"/>
                <c:pt idx="0">
                  <c:v>WPI (NBER CH4 m04048c)</c:v>
                </c:pt>
              </c:strCache>
            </c:strRef>
          </c:tx>
          <c:marker>
            <c:symbol val="none"/>
          </c:marker>
          <c:cat>
            <c:numRef>
              <c:f>m14076b!$A$2:$A$97</c:f>
              <c:numCache>
                <c:formatCode>mmm\-yy</c:formatCode>
                <c:ptCount val="9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</c:numCache>
            </c:numRef>
          </c:cat>
          <c:val>
            <c:numRef>
              <c:f>m14076b!$B$2:$B$97</c:f>
              <c:numCache>
                <c:formatCode>0.0</c:formatCode>
                <c:ptCount val="96"/>
                <c:pt idx="0">
                  <c:v>68.400000000000006</c:v>
                </c:pt>
                <c:pt idx="1">
                  <c:v>67.099999999999994</c:v>
                </c:pt>
                <c:pt idx="2">
                  <c:v>69.099999999999994</c:v>
                </c:pt>
                <c:pt idx="3">
                  <c:v>70.2</c:v>
                </c:pt>
                <c:pt idx="4">
                  <c:v>70.099999999999994</c:v>
                </c:pt>
                <c:pt idx="5">
                  <c:v>70.599999999999994</c:v>
                </c:pt>
                <c:pt idx="6">
                  <c:v>72.2</c:v>
                </c:pt>
                <c:pt idx="7">
                  <c:v>73.5</c:v>
                </c:pt>
                <c:pt idx="8">
                  <c:v>75.3</c:v>
                </c:pt>
                <c:pt idx="9">
                  <c:v>74.599999999999994</c:v>
                </c:pt>
                <c:pt idx="10">
                  <c:v>74.599999999999994</c:v>
                </c:pt>
                <c:pt idx="11">
                  <c:v>74.599999999999994</c:v>
                </c:pt>
                <c:pt idx="12">
                  <c:v>73.5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72.8</c:v>
                </c:pt>
                <c:pt idx="16">
                  <c:v>74</c:v>
                </c:pt>
                <c:pt idx="17">
                  <c:v>74.2</c:v>
                </c:pt>
                <c:pt idx="18">
                  <c:v>77.2</c:v>
                </c:pt>
                <c:pt idx="19">
                  <c:v>79</c:v>
                </c:pt>
                <c:pt idx="20">
                  <c:v>77.2</c:v>
                </c:pt>
                <c:pt idx="21">
                  <c:v>77.5</c:v>
                </c:pt>
                <c:pt idx="22">
                  <c:v>79.099999999999994</c:v>
                </c:pt>
                <c:pt idx="23">
                  <c:v>82.4</c:v>
                </c:pt>
                <c:pt idx="24">
                  <c:v>86.3</c:v>
                </c:pt>
                <c:pt idx="25">
                  <c:v>86</c:v>
                </c:pt>
                <c:pt idx="26">
                  <c:v>86.8</c:v>
                </c:pt>
                <c:pt idx="27">
                  <c:v>90.6</c:v>
                </c:pt>
                <c:pt idx="28">
                  <c:v>91.5</c:v>
                </c:pt>
                <c:pt idx="29">
                  <c:v>91.1</c:v>
                </c:pt>
                <c:pt idx="30">
                  <c:v>90.8</c:v>
                </c:pt>
                <c:pt idx="31">
                  <c:v>88.3</c:v>
                </c:pt>
                <c:pt idx="32">
                  <c:v>85</c:v>
                </c:pt>
                <c:pt idx="33">
                  <c:v>78.900000000000006</c:v>
                </c:pt>
                <c:pt idx="34">
                  <c:v>73</c:v>
                </c:pt>
                <c:pt idx="35">
                  <c:v>66</c:v>
                </c:pt>
                <c:pt idx="36">
                  <c:v>62.4</c:v>
                </c:pt>
                <c:pt idx="37">
                  <c:v>57.4</c:v>
                </c:pt>
                <c:pt idx="38">
                  <c:v>56.1</c:v>
                </c:pt>
                <c:pt idx="39">
                  <c:v>54.1</c:v>
                </c:pt>
                <c:pt idx="40">
                  <c:v>52.6</c:v>
                </c:pt>
                <c:pt idx="41">
                  <c:v>51.1</c:v>
                </c:pt>
                <c:pt idx="42">
                  <c:v>51.1</c:v>
                </c:pt>
                <c:pt idx="43">
                  <c:v>51.2</c:v>
                </c:pt>
                <c:pt idx="44">
                  <c:v>51.1</c:v>
                </c:pt>
                <c:pt idx="45">
                  <c:v>51.5</c:v>
                </c:pt>
                <c:pt idx="46">
                  <c:v>51.5</c:v>
                </c:pt>
                <c:pt idx="47">
                  <c:v>50.9</c:v>
                </c:pt>
                <c:pt idx="48">
                  <c:v>50</c:v>
                </c:pt>
                <c:pt idx="49">
                  <c:v>50.9</c:v>
                </c:pt>
                <c:pt idx="50">
                  <c:v>50.8</c:v>
                </c:pt>
                <c:pt idx="51">
                  <c:v>51</c:v>
                </c:pt>
                <c:pt idx="52">
                  <c:v>52.6</c:v>
                </c:pt>
                <c:pt idx="53">
                  <c:v>52.7</c:v>
                </c:pt>
                <c:pt idx="54">
                  <c:v>54.4</c:v>
                </c:pt>
                <c:pt idx="55">
                  <c:v>54</c:v>
                </c:pt>
                <c:pt idx="56">
                  <c:v>54.3</c:v>
                </c:pt>
                <c:pt idx="57">
                  <c:v>54.5</c:v>
                </c:pt>
                <c:pt idx="58">
                  <c:v>55</c:v>
                </c:pt>
                <c:pt idx="59">
                  <c:v>55.1</c:v>
                </c:pt>
                <c:pt idx="60">
                  <c:v>55.8</c:v>
                </c:pt>
                <c:pt idx="61">
                  <c:v>56.5</c:v>
                </c:pt>
                <c:pt idx="62">
                  <c:v>57.2</c:v>
                </c:pt>
                <c:pt idx="63">
                  <c:v>56.8</c:v>
                </c:pt>
                <c:pt idx="64">
                  <c:v>55.7</c:v>
                </c:pt>
                <c:pt idx="65">
                  <c:v>54.9</c:v>
                </c:pt>
                <c:pt idx="66">
                  <c:v>53.9</c:v>
                </c:pt>
                <c:pt idx="67">
                  <c:v>53.6</c:v>
                </c:pt>
                <c:pt idx="68">
                  <c:v>54.6</c:v>
                </c:pt>
                <c:pt idx="69">
                  <c:v>54.4</c:v>
                </c:pt>
                <c:pt idx="70">
                  <c:v>53.9</c:v>
                </c:pt>
                <c:pt idx="71">
                  <c:v>53.7</c:v>
                </c:pt>
                <c:pt idx="72">
                  <c:v>54.5</c:v>
                </c:pt>
                <c:pt idx="73">
                  <c:v>54.6</c:v>
                </c:pt>
                <c:pt idx="74">
                  <c:v>53.9</c:v>
                </c:pt>
                <c:pt idx="75">
                  <c:v>53.2</c:v>
                </c:pt>
                <c:pt idx="76">
                  <c:v>52.5</c:v>
                </c:pt>
                <c:pt idx="77">
                  <c:v>52</c:v>
                </c:pt>
                <c:pt idx="78">
                  <c:v>52.3</c:v>
                </c:pt>
                <c:pt idx="79">
                  <c:v>53</c:v>
                </c:pt>
                <c:pt idx="80">
                  <c:v>53.1</c:v>
                </c:pt>
                <c:pt idx="81">
                  <c:v>53.7</c:v>
                </c:pt>
                <c:pt idx="82">
                  <c:v>54.2</c:v>
                </c:pt>
                <c:pt idx="83">
                  <c:v>55.6</c:v>
                </c:pt>
                <c:pt idx="84">
                  <c:v>56.3</c:v>
                </c:pt>
                <c:pt idx="85">
                  <c:v>56.9</c:v>
                </c:pt>
                <c:pt idx="86">
                  <c:v>57</c:v>
                </c:pt>
                <c:pt idx="87">
                  <c:v>55.7</c:v>
                </c:pt>
                <c:pt idx="88">
                  <c:v>55.6</c:v>
                </c:pt>
                <c:pt idx="89">
                  <c:v>56.3</c:v>
                </c:pt>
                <c:pt idx="90">
                  <c:v>57.1</c:v>
                </c:pt>
                <c:pt idx="91">
                  <c:v>56.8</c:v>
                </c:pt>
                <c:pt idx="92">
                  <c:v>56.6</c:v>
                </c:pt>
                <c:pt idx="93">
                  <c:v>56.7</c:v>
                </c:pt>
                <c:pt idx="94">
                  <c:v>57.2</c:v>
                </c:pt>
                <c:pt idx="95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A-4FDA-9953-C2C7B55A09D0}"/>
            </c:ext>
          </c:extLst>
        </c:ser>
        <c:ser>
          <c:idx val="1"/>
          <c:order val="1"/>
          <c:tx>
            <c:strRef>
              <c:f>m14076b!$AN$1</c:f>
              <c:strCache>
                <c:ptCount val="1"/>
                <c:pt idx="0">
                  <c:v>Gold Multiplier (M1)</c:v>
                </c:pt>
              </c:strCache>
            </c:strRef>
          </c:tx>
          <c:marker>
            <c:symbol val="none"/>
          </c:marker>
          <c:cat>
            <c:numRef>
              <c:f>m14076b!$A$2:$A$97</c:f>
              <c:numCache>
                <c:formatCode>mmm\-yy</c:formatCode>
                <c:ptCount val="9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</c:numCache>
            </c:numRef>
          </c:cat>
          <c:val>
            <c:numRef>
              <c:f>m14076b!$AN$2:$AN$97</c:f>
              <c:numCache>
                <c:formatCode>0.00</c:formatCode>
                <c:ptCount val="96"/>
                <c:pt idx="0">
                  <c:v>6.2972502610511656</c:v>
                </c:pt>
                <c:pt idx="1">
                  <c:v>6.1930434782608694</c:v>
                </c:pt>
                <c:pt idx="2">
                  <c:v>6.4100069492703264</c:v>
                </c:pt>
                <c:pt idx="3">
                  <c:v>6.4348732198680096</c:v>
                </c:pt>
                <c:pt idx="4">
                  <c:v>6.2117850953206242</c:v>
                </c:pt>
                <c:pt idx="5">
                  <c:v>6.3584840055632821</c:v>
                </c:pt>
                <c:pt idx="6">
                  <c:v>6.4518260869565216</c:v>
                </c:pt>
                <c:pt idx="7">
                  <c:v>6.5720250521920667</c:v>
                </c:pt>
                <c:pt idx="8">
                  <c:v>6.9145150034891838</c:v>
                </c:pt>
                <c:pt idx="9">
                  <c:v>6.7141861275705823</c:v>
                </c:pt>
                <c:pt idx="10">
                  <c:v>6.8614206128133706</c:v>
                </c:pt>
                <c:pt idx="11">
                  <c:v>7.2335537765402016</c:v>
                </c:pt>
                <c:pt idx="12">
                  <c:v>7.0789565217391308</c:v>
                </c:pt>
                <c:pt idx="13">
                  <c:v>6.9788047255038217</c:v>
                </c:pt>
                <c:pt idx="14">
                  <c:v>7.2227241139680336</c:v>
                </c:pt>
                <c:pt idx="15">
                  <c:v>7.2840830449826992</c:v>
                </c:pt>
                <c:pt idx="16">
                  <c:v>7.2785467128027683</c:v>
                </c:pt>
                <c:pt idx="17">
                  <c:v>7.5690021231422504</c:v>
                </c:pt>
                <c:pt idx="18">
                  <c:v>7.8314728123874682</c:v>
                </c:pt>
                <c:pt idx="19">
                  <c:v>7.7639182522903454</c:v>
                </c:pt>
                <c:pt idx="20">
                  <c:v>7.819230769230769</c:v>
                </c:pt>
                <c:pt idx="21">
                  <c:v>8.0866477272727266</c:v>
                </c:pt>
                <c:pt idx="22">
                  <c:v>8.356184258251723</c:v>
                </c:pt>
                <c:pt idx="23">
                  <c:v>8.6682674547469531</c:v>
                </c:pt>
                <c:pt idx="24">
                  <c:v>8.7990919409761634</c:v>
                </c:pt>
                <c:pt idx="25">
                  <c:v>9.0869230769230764</c:v>
                </c:pt>
                <c:pt idx="26">
                  <c:v>9.3273507608271551</c:v>
                </c:pt>
                <c:pt idx="27">
                  <c:v>9.3120595144870784</c:v>
                </c:pt>
                <c:pt idx="28">
                  <c:v>9.2428960685091468</c:v>
                </c:pt>
                <c:pt idx="29">
                  <c:v>9.1512800620636146</c:v>
                </c:pt>
                <c:pt idx="30">
                  <c:v>9.1623300970873789</c:v>
                </c:pt>
                <c:pt idx="31">
                  <c:v>9.1829173166926683</c:v>
                </c:pt>
                <c:pt idx="32">
                  <c:v>9.0904872389791187</c:v>
                </c:pt>
                <c:pt idx="33">
                  <c:v>9.0437814800464942</c:v>
                </c:pt>
                <c:pt idx="34">
                  <c:v>8.7793103448275858</c:v>
                </c:pt>
                <c:pt idx="35">
                  <c:v>8.7715043577112546</c:v>
                </c:pt>
                <c:pt idx="36">
                  <c:v>8.3889511011571489</c:v>
                </c:pt>
                <c:pt idx="37">
                  <c:v>8.2078879469222255</c:v>
                </c:pt>
                <c:pt idx="38">
                  <c:v>7.7713469096105756</c:v>
                </c:pt>
                <c:pt idx="39">
                  <c:v>7.448731317344456</c:v>
                </c:pt>
                <c:pt idx="40">
                  <c:v>7.2618885869565215</c:v>
                </c:pt>
                <c:pt idx="41">
                  <c:v>7.0130522088353411</c:v>
                </c:pt>
                <c:pt idx="42">
                  <c:v>6.7741830065359476</c:v>
                </c:pt>
                <c:pt idx="43">
                  <c:v>6.594543147208122</c:v>
                </c:pt>
                <c:pt idx="44">
                  <c:v>6.3582920792079207</c:v>
                </c:pt>
                <c:pt idx="45">
                  <c:v>6.2882800608828004</c:v>
                </c:pt>
                <c:pt idx="46">
                  <c:v>6.1991017964071853</c:v>
                </c:pt>
                <c:pt idx="47">
                  <c:v>6.1206640972428108</c:v>
                </c:pt>
                <c:pt idx="48">
                  <c:v>6.0185403178340202</c:v>
                </c:pt>
                <c:pt idx="49">
                  <c:v>6.0093131548311991</c:v>
                </c:pt>
                <c:pt idx="50">
                  <c:v>5.9728559052844359</c:v>
                </c:pt>
                <c:pt idx="51">
                  <c:v>6.1026747195858499</c:v>
                </c:pt>
                <c:pt idx="52">
                  <c:v>6.1423650975889785</c:v>
                </c:pt>
                <c:pt idx="53">
                  <c:v>6.1801029159519727</c:v>
                </c:pt>
                <c:pt idx="54">
                  <c:v>6.1329757199322419</c:v>
                </c:pt>
                <c:pt idx="55">
                  <c:v>6.0905269058295968</c:v>
                </c:pt>
                <c:pt idx="56">
                  <c:v>6.145566090351366</c:v>
                </c:pt>
                <c:pt idx="57">
                  <c:v>6.1444043321299642</c:v>
                </c:pt>
                <c:pt idx="58">
                  <c:v>6.1022381873445699</c:v>
                </c:pt>
                <c:pt idx="59">
                  <c:v>6.2707303679297093</c:v>
                </c:pt>
                <c:pt idx="60">
                  <c:v>6.1914893617021276</c:v>
                </c:pt>
                <c:pt idx="61">
                  <c:v>6.1991294885745374</c:v>
                </c:pt>
                <c:pt idx="62">
                  <c:v>6.0814553353244634</c:v>
                </c:pt>
                <c:pt idx="63">
                  <c:v>6.1401894451962109</c:v>
                </c:pt>
                <c:pt idx="64">
                  <c:v>6.1002405773857253</c:v>
                </c:pt>
                <c:pt idx="65">
                  <c:v>6.0199309061918678</c:v>
                </c:pt>
                <c:pt idx="66">
                  <c:v>5.9688818565400847</c:v>
                </c:pt>
                <c:pt idx="67">
                  <c:v>5.9069037656903767</c:v>
                </c:pt>
                <c:pt idx="68">
                  <c:v>5.9012730579371269</c:v>
                </c:pt>
                <c:pt idx="69">
                  <c:v>5.8809278350515468</c:v>
                </c:pt>
                <c:pt idx="70">
                  <c:v>5.8288265306122451</c:v>
                </c:pt>
                <c:pt idx="71">
                  <c:v>5.7965630528177909</c:v>
                </c:pt>
                <c:pt idx="72">
                  <c:v>5.6874062968515746</c:v>
                </c:pt>
                <c:pt idx="73">
                  <c:v>5.6219028741328048</c:v>
                </c:pt>
                <c:pt idx="74">
                  <c:v>5.5759136620063776</c:v>
                </c:pt>
                <c:pt idx="75">
                  <c:v>5.5361299709020368</c:v>
                </c:pt>
                <c:pt idx="76">
                  <c:v>5.5160748560460648</c:v>
                </c:pt>
                <c:pt idx="77">
                  <c:v>5.5286836467507738</c:v>
                </c:pt>
                <c:pt idx="78">
                  <c:v>5.5693655303030303</c:v>
                </c:pt>
                <c:pt idx="79">
                  <c:v>5.6322626358053851</c:v>
                </c:pt>
                <c:pt idx="80">
                  <c:v>5.7080965909090908</c:v>
                </c:pt>
                <c:pt idx="81">
                  <c:v>5.7359071530080534</c:v>
                </c:pt>
                <c:pt idx="82">
                  <c:v>5.8035377358490567</c:v>
                </c:pt>
                <c:pt idx="83">
                  <c:v>5.7934472934472936</c:v>
                </c:pt>
                <c:pt idx="84">
                  <c:v>5.9777562862669242</c:v>
                </c:pt>
                <c:pt idx="85">
                  <c:v>6.1108658327201377</c:v>
                </c:pt>
                <c:pt idx="86">
                  <c:v>6.1204343534057255</c:v>
                </c:pt>
                <c:pt idx="87">
                  <c:v>6.1496917385943277</c:v>
                </c:pt>
                <c:pt idx="88">
                  <c:v>6.1732186732186731</c:v>
                </c:pt>
                <c:pt idx="89">
                  <c:v>6.2268598084949671</c:v>
                </c:pt>
                <c:pt idx="90">
                  <c:v>6.2421568627450981</c:v>
                </c:pt>
                <c:pt idx="91">
                  <c:v>6.3347985347985345</c:v>
                </c:pt>
                <c:pt idx="92">
                  <c:v>6.4080586080586084</c:v>
                </c:pt>
                <c:pt idx="93">
                  <c:v>6.366504854368932</c:v>
                </c:pt>
                <c:pt idx="94">
                  <c:v>6.3608272506082724</c:v>
                </c:pt>
                <c:pt idx="95">
                  <c:v>6.3441147859922182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A-4FDA-9953-C2C7B55A09D0}"/>
            </c:ext>
          </c:extLst>
        </c:ser>
        <c:ser>
          <c:idx val="2"/>
          <c:order val="2"/>
          <c:tx>
            <c:strRef>
              <c:f>m14076b!$AO$1</c:f>
              <c:strCache>
                <c:ptCount val="1"/>
                <c:pt idx="0">
                  <c:v>Non-Gold X (M1)</c:v>
                </c:pt>
              </c:strCache>
            </c:strRef>
          </c:tx>
          <c:marker>
            <c:symbol val="none"/>
          </c:marker>
          <c:cat>
            <c:numRef>
              <c:f>m14076b!$A$2:$A$97</c:f>
              <c:numCache>
                <c:formatCode>mmm\-yy</c:formatCode>
                <c:ptCount val="9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</c:numCache>
            </c:numRef>
          </c:cat>
          <c:val>
            <c:numRef>
              <c:f>m14076b!$AO$2:$AO$97</c:f>
              <c:numCache>
                <c:formatCode>0.00</c:formatCode>
                <c:ptCount val="96"/>
                <c:pt idx="0">
                  <c:v>6.8530303030303035</c:v>
                </c:pt>
                <c:pt idx="1">
                  <c:v>6.2848570420049414</c:v>
                </c:pt>
                <c:pt idx="2">
                  <c:v>6.285519591141397</c:v>
                </c:pt>
                <c:pt idx="3">
                  <c:v>6.1486890142714898</c:v>
                </c:pt>
                <c:pt idx="4">
                  <c:v>6.0340067340067343</c:v>
                </c:pt>
                <c:pt idx="5">
                  <c:v>6.0633289124668437</c:v>
                </c:pt>
                <c:pt idx="6">
                  <c:v>5.9700675893144508</c:v>
                </c:pt>
                <c:pt idx="7">
                  <c:v>5.6483253588516744</c:v>
                </c:pt>
                <c:pt idx="8">
                  <c:v>5.5791103603603602</c:v>
                </c:pt>
                <c:pt idx="9">
                  <c:v>5.0665439242503947</c:v>
                </c:pt>
                <c:pt idx="10">
                  <c:v>5.5183422010641277</c:v>
                </c:pt>
                <c:pt idx="11">
                  <c:v>5.6843544857768054</c:v>
                </c:pt>
                <c:pt idx="12">
                  <c:v>5.6754043502509761</c:v>
                </c:pt>
                <c:pt idx="13">
                  <c:v>5.6593406593406597</c:v>
                </c:pt>
                <c:pt idx="14">
                  <c:v>5.7999441964285712</c:v>
                </c:pt>
                <c:pt idx="15">
                  <c:v>5.7219353085077467</c:v>
                </c:pt>
                <c:pt idx="16">
                  <c:v>5.7269262183501226</c:v>
                </c:pt>
                <c:pt idx="17">
                  <c:v>5.795177458683284</c:v>
                </c:pt>
                <c:pt idx="18">
                  <c:v>5.6991614255765199</c:v>
                </c:pt>
                <c:pt idx="19">
                  <c:v>5.8030023702923357</c:v>
                </c:pt>
                <c:pt idx="20">
                  <c:v>5.8680136447126738</c:v>
                </c:pt>
                <c:pt idx="21">
                  <c:v>5.7259240633643449</c:v>
                </c:pt>
                <c:pt idx="22">
                  <c:v>5.5958222006315275</c:v>
                </c:pt>
                <c:pt idx="23">
                  <c:v>5.631149508039357</c:v>
                </c:pt>
                <c:pt idx="24">
                  <c:v>5.4514767932489452</c:v>
                </c:pt>
                <c:pt idx="25">
                  <c:v>5.2984974209464006</c:v>
                </c:pt>
                <c:pt idx="26">
                  <c:v>5.2299278057317871</c:v>
                </c:pt>
                <c:pt idx="27">
                  <c:v>5.1168244406196211</c:v>
                </c:pt>
                <c:pt idx="28">
                  <c:v>5.132944228274968</c:v>
                </c:pt>
                <c:pt idx="29">
                  <c:v>5.0888697152717857</c:v>
                </c:pt>
                <c:pt idx="30">
                  <c:v>5.0433946130825138</c:v>
                </c:pt>
                <c:pt idx="31">
                  <c:v>4.9672995780590714</c:v>
                </c:pt>
                <c:pt idx="32">
                  <c:v>4.9921427054576339</c:v>
                </c:pt>
                <c:pt idx="33">
                  <c:v>4.9151400294798906</c:v>
                </c:pt>
                <c:pt idx="34">
                  <c:v>5.0129074600743824</c:v>
                </c:pt>
                <c:pt idx="35">
                  <c:v>5.1054256726951923</c:v>
                </c:pt>
                <c:pt idx="36">
                  <c:v>5.2558465855940133</c:v>
                </c:pt>
                <c:pt idx="37">
                  <c:v>5.3336526946107785</c:v>
                </c:pt>
                <c:pt idx="38">
                  <c:v>5.5012645422357105</c:v>
                </c:pt>
                <c:pt idx="39">
                  <c:v>5.5691268191268195</c:v>
                </c:pt>
                <c:pt idx="40">
                  <c:v>5.7874932322685435</c:v>
                </c:pt>
                <c:pt idx="41">
                  <c:v>5.8845829823083404</c:v>
                </c:pt>
                <c:pt idx="42">
                  <c:v>6.0788856304985339</c:v>
                </c:pt>
                <c:pt idx="43">
                  <c:v>6.4472704714640194</c:v>
                </c:pt>
                <c:pt idx="44">
                  <c:v>6.5155358275206083</c:v>
                </c:pt>
                <c:pt idx="45">
                  <c:v>6.9388646288209603</c:v>
                </c:pt>
                <c:pt idx="46">
                  <c:v>7.2017391304347829</c:v>
                </c:pt>
                <c:pt idx="47">
                  <c:v>7.1858684302123219</c:v>
                </c:pt>
                <c:pt idx="48">
                  <c:v>7.6110904354298476</c:v>
                </c:pt>
                <c:pt idx="49">
                  <c:v>7.6304508499630455</c:v>
                </c:pt>
                <c:pt idx="50">
                  <c:v>7.486065870430691</c:v>
                </c:pt>
                <c:pt idx="51">
                  <c:v>7.7328717201166182</c:v>
                </c:pt>
                <c:pt idx="52">
                  <c:v>7.703383729301656</c:v>
                </c:pt>
                <c:pt idx="53">
                  <c:v>7.657810839532412</c:v>
                </c:pt>
                <c:pt idx="54">
                  <c:v>8.0129103651789002</c:v>
                </c:pt>
                <c:pt idx="55">
                  <c:v>7.9688302163549691</c:v>
                </c:pt>
                <c:pt idx="56">
                  <c:v>7.9502164502164501</c:v>
                </c:pt>
                <c:pt idx="57">
                  <c:v>8.0810810810810807</c:v>
                </c:pt>
                <c:pt idx="58">
                  <c:v>7.8758915834522112</c:v>
                </c:pt>
                <c:pt idx="59">
                  <c:v>8.0585744530698662</c:v>
                </c:pt>
                <c:pt idx="60">
                  <c:v>7.9197487787857641</c:v>
                </c:pt>
                <c:pt idx="61">
                  <c:v>7.9428372255141166</c:v>
                </c:pt>
                <c:pt idx="62">
                  <c:v>7.6157769466167968</c:v>
                </c:pt>
                <c:pt idx="63">
                  <c:v>7.7912087912087911</c:v>
                </c:pt>
                <c:pt idx="64">
                  <c:v>7.764886015651582</c:v>
                </c:pt>
                <c:pt idx="65">
                  <c:v>7.7605344295991774</c:v>
                </c:pt>
                <c:pt idx="66">
                  <c:v>7.864489228630994</c:v>
                </c:pt>
                <c:pt idx="67">
                  <c:v>7.7621993127147766</c:v>
                </c:pt>
                <c:pt idx="68">
                  <c:v>7.837819185645273</c:v>
                </c:pt>
                <c:pt idx="69">
                  <c:v>7.9783216783216782</c:v>
                </c:pt>
                <c:pt idx="70">
                  <c:v>7.9281748785565576</c:v>
                </c:pt>
                <c:pt idx="71">
                  <c:v>8.2182013615191689</c:v>
                </c:pt>
                <c:pt idx="72">
                  <c:v>8.3926991150442483</c:v>
                </c:pt>
                <c:pt idx="73">
                  <c:v>8.2900986481549133</c:v>
                </c:pt>
                <c:pt idx="74">
                  <c:v>8.3885608856088556</c:v>
                </c:pt>
                <c:pt idx="75">
                  <c:v>8.5253920836445101</c:v>
                </c:pt>
                <c:pt idx="76">
                  <c:v>8.6464836404663412</c:v>
                </c:pt>
                <c:pt idx="77">
                  <c:v>8.7645283018867932</c:v>
                </c:pt>
                <c:pt idx="78">
                  <c:v>8.7486054295277054</c:v>
                </c:pt>
                <c:pt idx="79">
                  <c:v>8.8782576321667914</c:v>
                </c:pt>
                <c:pt idx="80">
                  <c:v>9.057475582268971</c:v>
                </c:pt>
                <c:pt idx="81">
                  <c:v>8.7489161849710975</c:v>
                </c:pt>
                <c:pt idx="82">
                  <c:v>8.889812138728324</c:v>
                </c:pt>
                <c:pt idx="83">
                  <c:v>8.6932668329177059</c:v>
                </c:pt>
                <c:pt idx="84">
                  <c:v>8.611633577150819</c:v>
                </c:pt>
                <c:pt idx="85">
                  <c:v>8.304666666666666</c:v>
                </c:pt>
                <c:pt idx="86">
                  <c:v>8.4873374401095134</c:v>
                </c:pt>
                <c:pt idx="87">
                  <c:v>8.5254700854700847</c:v>
                </c:pt>
                <c:pt idx="88">
                  <c:v>8.6103495544893764</c:v>
                </c:pt>
                <c:pt idx="89">
                  <c:v>8.8123697011813764</c:v>
                </c:pt>
                <c:pt idx="90">
                  <c:v>8.6714334354783791</c:v>
                </c:pt>
                <c:pt idx="91">
                  <c:v>8.8747861785836477</c:v>
                </c:pt>
                <c:pt idx="92">
                  <c:v>8.9224753485209121</c:v>
                </c:pt>
                <c:pt idx="93">
                  <c:v>8.940013633265167</c:v>
                </c:pt>
                <c:pt idx="94">
                  <c:v>8.8800951086956523</c:v>
                </c:pt>
                <c:pt idx="95">
                  <c:v>8.5559199737618883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A-4FDA-9953-C2C7B55A09D0}"/>
            </c:ext>
          </c:extLst>
        </c:ser>
        <c:ser>
          <c:idx val="3"/>
          <c:order val="3"/>
          <c:tx>
            <c:strRef>
              <c:f>m14076b!$AP$1</c:f>
              <c:strCache>
                <c:ptCount val="1"/>
                <c:pt idx="0">
                  <c:v> Money Multiplier (M1) </c:v>
                </c:pt>
              </c:strCache>
            </c:strRef>
          </c:tx>
          <c:marker>
            <c:symbol val="none"/>
          </c:marker>
          <c:cat>
            <c:numRef>
              <c:f>m14076b!$A$2:$A$97</c:f>
              <c:numCache>
                <c:formatCode>mmm\-yy</c:formatCode>
                <c:ptCount val="9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</c:numCache>
            </c:numRef>
          </c:cat>
          <c:val>
            <c:numRef>
              <c:f>m14076b!$AP$2:$AP$97</c:f>
              <c:numCache>
                <c:formatCode>0.00</c:formatCode>
                <c:ptCount val="96"/>
                <c:pt idx="0">
                  <c:v>3.2816978051877381</c:v>
                </c:pt>
                <c:pt idx="1">
                  <c:v>3.1193062368605466</c:v>
                </c:pt>
                <c:pt idx="2">
                  <c:v>3.1735764665405126</c:v>
                </c:pt>
                <c:pt idx="3">
                  <c:v>3.144263408010862</c:v>
                </c:pt>
                <c:pt idx="4">
                  <c:v>3.0608027327070881</c:v>
                </c:pt>
                <c:pt idx="5">
                  <c:v>3.1036999321113372</c:v>
                </c:pt>
                <c:pt idx="6">
                  <c:v>3.1008024072216651</c:v>
                </c:pt>
                <c:pt idx="7">
                  <c:v>3.0376326793181088</c:v>
                </c:pt>
                <c:pt idx="8">
                  <c:v>3.0877220317856029</c:v>
                </c:pt>
                <c:pt idx="9">
                  <c:v>2.8875730774996251</c:v>
                </c:pt>
                <c:pt idx="10">
                  <c:v>3.0585131150085365</c:v>
                </c:pt>
                <c:pt idx="11">
                  <c:v>3.1830295604227294</c:v>
                </c:pt>
                <c:pt idx="12">
                  <c:v>3.1499767837796009</c:v>
                </c:pt>
                <c:pt idx="13">
                  <c:v>3.1250972459934649</c:v>
                </c:pt>
                <c:pt idx="14">
                  <c:v>3.2168059424326834</c:v>
                </c:pt>
                <c:pt idx="15">
                  <c:v>3.204597351195007</c:v>
                </c:pt>
                <c:pt idx="16">
                  <c:v>3.2050891360658236</c:v>
                </c:pt>
                <c:pt idx="17">
                  <c:v>3.282185054472917</c:v>
                </c:pt>
                <c:pt idx="18">
                  <c:v>3.2986500834218111</c:v>
                </c:pt>
                <c:pt idx="19">
                  <c:v>3.3208741522230594</c:v>
                </c:pt>
                <c:pt idx="20">
                  <c:v>3.3522710238345077</c:v>
                </c:pt>
                <c:pt idx="21">
                  <c:v>3.3522744001177682</c:v>
                </c:pt>
                <c:pt idx="22">
                  <c:v>3.3514693046261272</c:v>
                </c:pt>
                <c:pt idx="23">
                  <c:v>3.4135874308990397</c:v>
                </c:pt>
                <c:pt idx="24">
                  <c:v>3.3660442900564482</c:v>
                </c:pt>
                <c:pt idx="25">
                  <c:v>3.346932993341833</c:v>
                </c:pt>
                <c:pt idx="26">
                  <c:v>3.3509952340902718</c:v>
                </c:pt>
                <c:pt idx="27">
                  <c:v>3.3022771452374342</c:v>
                </c:pt>
                <c:pt idx="28">
                  <c:v>3.3002084781097984</c:v>
                </c:pt>
                <c:pt idx="29">
                  <c:v>3.2703077349598004</c:v>
                </c:pt>
                <c:pt idx="30">
                  <c:v>3.2528608851509722</c:v>
                </c:pt>
                <c:pt idx="31">
                  <c:v>3.2235761226725081</c:v>
                </c:pt>
                <c:pt idx="32">
                  <c:v>3.222481151473612</c:v>
                </c:pt>
                <c:pt idx="33">
                  <c:v>3.1844474761255115</c:v>
                </c:pt>
                <c:pt idx="34">
                  <c:v>3.190920484612171</c:v>
                </c:pt>
                <c:pt idx="35">
                  <c:v>3.2271016311166876</c:v>
                </c:pt>
                <c:pt idx="36">
                  <c:v>3.2313443565780013</c:v>
                </c:pt>
                <c:pt idx="37">
                  <c:v>3.2328687572590011</c:v>
                </c:pt>
                <c:pt idx="38">
                  <c:v>3.2210869243299274</c:v>
                </c:pt>
                <c:pt idx="39">
                  <c:v>3.1866171003717474</c:v>
                </c:pt>
                <c:pt idx="40">
                  <c:v>3.2206990057246156</c:v>
                </c:pt>
                <c:pt idx="41">
                  <c:v>3.1997251488776914</c:v>
                </c:pt>
                <c:pt idx="42">
                  <c:v>3.2038639876352395</c:v>
                </c:pt>
                <c:pt idx="43">
                  <c:v>3.2600376411543288</c:v>
                </c:pt>
                <c:pt idx="44">
                  <c:v>3.2179768243031632</c:v>
                </c:pt>
                <c:pt idx="45">
                  <c:v>3.2987863302459277</c:v>
                </c:pt>
                <c:pt idx="46">
                  <c:v>3.3314561544650041</c:v>
                </c:pt>
                <c:pt idx="47">
                  <c:v>3.3053154018571886</c:v>
                </c:pt>
                <c:pt idx="48">
                  <c:v>3.3608874281018899</c:v>
                </c:pt>
                <c:pt idx="49">
                  <c:v>3.3617714099641809</c:v>
                </c:pt>
                <c:pt idx="50">
                  <c:v>3.3221972373915838</c:v>
                </c:pt>
                <c:pt idx="51">
                  <c:v>3.4108664201896803</c:v>
                </c:pt>
                <c:pt idx="52">
                  <c:v>3.417438518045353</c:v>
                </c:pt>
                <c:pt idx="53">
                  <c:v>3.4200284765068818</c:v>
                </c:pt>
                <c:pt idx="54">
                  <c:v>3.4740124740124738</c:v>
                </c:pt>
                <c:pt idx="55">
                  <c:v>3.4521048451151706</c:v>
                </c:pt>
                <c:pt idx="56">
                  <c:v>3.4661843346964454</c:v>
                </c:pt>
                <c:pt idx="57">
                  <c:v>3.4904559078719042</c:v>
                </c:pt>
                <c:pt idx="58">
                  <c:v>3.4382687217810992</c:v>
                </c:pt>
                <c:pt idx="59">
                  <c:v>3.5265596046942558</c:v>
                </c:pt>
                <c:pt idx="60">
                  <c:v>3.4748928352725046</c:v>
                </c:pt>
                <c:pt idx="61">
                  <c:v>3.4817417876241405</c:v>
                </c:pt>
                <c:pt idx="62">
                  <c:v>3.381340579710145</c:v>
                </c:pt>
                <c:pt idx="63">
                  <c:v>3.4339337066747389</c:v>
                </c:pt>
                <c:pt idx="64">
                  <c:v>3.4163173652694612</c:v>
                </c:pt>
                <c:pt idx="65">
                  <c:v>3.3901526489075127</c:v>
                </c:pt>
                <c:pt idx="66">
                  <c:v>3.3934032983508247</c:v>
                </c:pt>
                <c:pt idx="67">
                  <c:v>3.3543213543213541</c:v>
                </c:pt>
                <c:pt idx="68">
                  <c:v>3.366533274047725</c:v>
                </c:pt>
                <c:pt idx="69">
                  <c:v>3.3854599406528192</c:v>
                </c:pt>
                <c:pt idx="70">
                  <c:v>3.3591590708615113</c:v>
                </c:pt>
                <c:pt idx="71">
                  <c:v>3.3990812092471843</c:v>
                </c:pt>
                <c:pt idx="72">
                  <c:v>3.3900804289544237</c:v>
                </c:pt>
                <c:pt idx="73">
                  <c:v>3.3500664402775726</c:v>
                </c:pt>
                <c:pt idx="74">
                  <c:v>3.3494916752615294</c:v>
                </c:pt>
                <c:pt idx="75">
                  <c:v>3.3565127903557777</c:v>
                </c:pt>
                <c:pt idx="76">
                  <c:v>3.3676578292075581</c:v>
                </c:pt>
                <c:pt idx="77">
                  <c:v>3.3901620201430447</c:v>
                </c:pt>
                <c:pt idx="78">
                  <c:v>3.4030088239548677</c:v>
                </c:pt>
                <c:pt idx="79">
                  <c:v>3.4460982658959538</c:v>
                </c:pt>
                <c:pt idx="80">
                  <c:v>3.5014522218995063</c:v>
                </c:pt>
                <c:pt idx="81">
                  <c:v>3.4645207439198855</c:v>
                </c:pt>
                <c:pt idx="82">
                  <c:v>3.5112728310502281</c:v>
                </c:pt>
                <c:pt idx="83">
                  <c:v>3.4765636130502919</c:v>
                </c:pt>
                <c:pt idx="84">
                  <c:v>3.5284715284715285</c:v>
                </c:pt>
                <c:pt idx="85">
                  <c:v>3.5204182563233006</c:v>
                </c:pt>
                <c:pt idx="86">
                  <c:v>3.5560653857183824</c:v>
                </c:pt>
                <c:pt idx="87">
                  <c:v>3.5726361031518623</c:v>
                </c:pt>
                <c:pt idx="88">
                  <c:v>3.5954493417286777</c:v>
                </c:pt>
                <c:pt idx="89">
                  <c:v>3.6486836426413465</c:v>
                </c:pt>
                <c:pt idx="90">
                  <c:v>3.629471284024512</c:v>
                </c:pt>
                <c:pt idx="91">
                  <c:v>3.696352237104588</c:v>
                </c:pt>
                <c:pt idx="92">
                  <c:v>3.7295338260375215</c:v>
                </c:pt>
                <c:pt idx="93">
                  <c:v>3.718457612702013</c:v>
                </c:pt>
                <c:pt idx="94">
                  <c:v>3.7061241848596542</c:v>
                </c:pt>
                <c:pt idx="95">
                  <c:v>3.6429269655076109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A-4FDA-9953-C2C7B55A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12008"/>
        <c:axId val="532310440"/>
      </c:lineChart>
      <c:dateAx>
        <c:axId val="5323120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32310440"/>
        <c:crosses val="autoZero"/>
        <c:auto val="1"/>
        <c:lblOffset val="100"/>
        <c:baseTimeUnit val="months"/>
      </c:dateAx>
      <c:valAx>
        <c:axId val="532310440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3231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m14076b!$Y$1</c:f>
              <c:strCache>
                <c:ptCount val="1"/>
                <c:pt idx="0">
                  <c:v>Total Gold Stock</c:v>
                </c:pt>
              </c:strCache>
            </c:strRef>
          </c:tx>
          <c:marker>
            <c:symbol val="none"/>
          </c:marker>
          <c:cat>
            <c:numRef>
              <c:f>m14076b!$A$2:$A$85</c:f>
              <c:numCache>
                <c:formatCode>mmm\-yy</c:formatCode>
                <c:ptCount val="84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</c:numCache>
            </c:numRef>
          </c:cat>
          <c:val>
            <c:numRef>
              <c:f>m14076b!$Y$2:$Y$85</c:f>
              <c:numCache>
                <c:formatCode>General</c:formatCode>
                <c:ptCount val="84"/>
                <c:pt idx="0">
                  <c:v>2873</c:v>
                </c:pt>
                <c:pt idx="1">
                  <c:v>2875</c:v>
                </c:pt>
                <c:pt idx="2">
                  <c:v>2878</c:v>
                </c:pt>
                <c:pt idx="3">
                  <c:v>2879</c:v>
                </c:pt>
                <c:pt idx="4">
                  <c:v>2885</c:v>
                </c:pt>
                <c:pt idx="5">
                  <c:v>2876</c:v>
                </c:pt>
                <c:pt idx="6">
                  <c:v>2875</c:v>
                </c:pt>
                <c:pt idx="7">
                  <c:v>2874</c:v>
                </c:pt>
                <c:pt idx="8">
                  <c:v>2866</c:v>
                </c:pt>
                <c:pt idx="9">
                  <c:v>2869</c:v>
                </c:pt>
                <c:pt idx="10">
                  <c:v>2872</c:v>
                </c:pt>
                <c:pt idx="11">
                  <c:v>2873</c:v>
                </c:pt>
                <c:pt idx="12">
                  <c:v>2875</c:v>
                </c:pt>
                <c:pt idx="13">
                  <c:v>2878</c:v>
                </c:pt>
                <c:pt idx="14">
                  <c:v>2878</c:v>
                </c:pt>
                <c:pt idx="15">
                  <c:v>2890</c:v>
                </c:pt>
                <c:pt idx="16">
                  <c:v>2890</c:v>
                </c:pt>
                <c:pt idx="17">
                  <c:v>2826</c:v>
                </c:pt>
                <c:pt idx="18">
                  <c:v>2777</c:v>
                </c:pt>
                <c:pt idx="19">
                  <c:v>2838</c:v>
                </c:pt>
                <c:pt idx="20">
                  <c:v>2860</c:v>
                </c:pt>
                <c:pt idx="21">
                  <c:v>2816</c:v>
                </c:pt>
                <c:pt idx="22">
                  <c:v>2757</c:v>
                </c:pt>
                <c:pt idx="23">
                  <c:v>2707</c:v>
                </c:pt>
                <c:pt idx="24">
                  <c:v>2643</c:v>
                </c:pt>
                <c:pt idx="25">
                  <c:v>2600</c:v>
                </c:pt>
                <c:pt idx="26">
                  <c:v>2563</c:v>
                </c:pt>
                <c:pt idx="27">
                  <c:v>2554</c:v>
                </c:pt>
                <c:pt idx="28">
                  <c:v>2569</c:v>
                </c:pt>
                <c:pt idx="29">
                  <c:v>2578</c:v>
                </c:pt>
                <c:pt idx="30">
                  <c:v>2575</c:v>
                </c:pt>
                <c:pt idx="31">
                  <c:v>2564</c:v>
                </c:pt>
                <c:pt idx="32">
                  <c:v>2586</c:v>
                </c:pt>
                <c:pt idx="33">
                  <c:v>2581</c:v>
                </c:pt>
                <c:pt idx="34">
                  <c:v>2610</c:v>
                </c:pt>
                <c:pt idx="35">
                  <c:v>2639</c:v>
                </c:pt>
                <c:pt idx="36">
                  <c:v>2679</c:v>
                </c:pt>
                <c:pt idx="37">
                  <c:v>2713</c:v>
                </c:pt>
                <c:pt idx="38">
                  <c:v>2799</c:v>
                </c:pt>
                <c:pt idx="39">
                  <c:v>2877</c:v>
                </c:pt>
                <c:pt idx="40">
                  <c:v>2944</c:v>
                </c:pt>
                <c:pt idx="41">
                  <c:v>2988</c:v>
                </c:pt>
                <c:pt idx="42">
                  <c:v>3060</c:v>
                </c:pt>
                <c:pt idx="43">
                  <c:v>3152</c:v>
                </c:pt>
                <c:pt idx="44">
                  <c:v>3232</c:v>
                </c:pt>
                <c:pt idx="45">
                  <c:v>3285</c:v>
                </c:pt>
                <c:pt idx="46">
                  <c:v>3340</c:v>
                </c:pt>
                <c:pt idx="47">
                  <c:v>3373</c:v>
                </c:pt>
                <c:pt idx="48">
                  <c:v>3398</c:v>
                </c:pt>
                <c:pt idx="49">
                  <c:v>3436</c:v>
                </c:pt>
                <c:pt idx="50">
                  <c:v>3463</c:v>
                </c:pt>
                <c:pt idx="51">
                  <c:v>3477</c:v>
                </c:pt>
                <c:pt idx="52">
                  <c:v>3484</c:v>
                </c:pt>
                <c:pt idx="53">
                  <c:v>3498</c:v>
                </c:pt>
                <c:pt idx="54">
                  <c:v>3542</c:v>
                </c:pt>
                <c:pt idx="55">
                  <c:v>3568</c:v>
                </c:pt>
                <c:pt idx="56">
                  <c:v>3586</c:v>
                </c:pt>
                <c:pt idx="57">
                  <c:v>3601</c:v>
                </c:pt>
                <c:pt idx="58">
                  <c:v>3619</c:v>
                </c:pt>
                <c:pt idx="59">
                  <c:v>3642</c:v>
                </c:pt>
                <c:pt idx="60">
                  <c:v>3666</c:v>
                </c:pt>
                <c:pt idx="61">
                  <c:v>3676</c:v>
                </c:pt>
                <c:pt idx="62">
                  <c:v>3683</c:v>
                </c:pt>
                <c:pt idx="63">
                  <c:v>3695</c:v>
                </c:pt>
                <c:pt idx="64">
                  <c:v>3741</c:v>
                </c:pt>
                <c:pt idx="65">
                  <c:v>3763</c:v>
                </c:pt>
                <c:pt idx="66">
                  <c:v>3792</c:v>
                </c:pt>
                <c:pt idx="67">
                  <c:v>3824</c:v>
                </c:pt>
                <c:pt idx="68">
                  <c:v>3849</c:v>
                </c:pt>
                <c:pt idx="69">
                  <c:v>3880</c:v>
                </c:pt>
                <c:pt idx="70">
                  <c:v>3920</c:v>
                </c:pt>
                <c:pt idx="71">
                  <c:v>3957</c:v>
                </c:pt>
                <c:pt idx="72">
                  <c:v>4002</c:v>
                </c:pt>
                <c:pt idx="73">
                  <c:v>4036</c:v>
                </c:pt>
                <c:pt idx="74">
                  <c:v>4077</c:v>
                </c:pt>
                <c:pt idx="75">
                  <c:v>4124</c:v>
                </c:pt>
                <c:pt idx="76">
                  <c:v>4168</c:v>
                </c:pt>
                <c:pt idx="77">
                  <c:v>4201</c:v>
                </c:pt>
                <c:pt idx="78">
                  <c:v>4224</c:v>
                </c:pt>
                <c:pt idx="79">
                  <c:v>4234</c:v>
                </c:pt>
                <c:pt idx="80">
                  <c:v>4224</c:v>
                </c:pt>
                <c:pt idx="81">
                  <c:v>4222</c:v>
                </c:pt>
                <c:pt idx="82">
                  <c:v>4240</c:v>
                </c:pt>
                <c:pt idx="83">
                  <c:v>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2-4D0A-97D3-0AFAA6FA330A}"/>
            </c:ext>
          </c:extLst>
        </c:ser>
        <c:ser>
          <c:idx val="1"/>
          <c:order val="1"/>
          <c:tx>
            <c:strRef>
              <c:f>m14076b!$AA$1</c:f>
              <c:strCache>
                <c:ptCount val="1"/>
                <c:pt idx="0">
                  <c:v>M1 (Friedman Schwartz</c:v>
                </c:pt>
              </c:strCache>
            </c:strRef>
          </c:tx>
          <c:marker>
            <c:symbol val="none"/>
          </c:marker>
          <c:cat>
            <c:numRef>
              <c:f>m14076b!$A$2:$A$85</c:f>
              <c:numCache>
                <c:formatCode>mmm\-yy</c:formatCode>
                <c:ptCount val="84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</c:numCache>
            </c:numRef>
          </c:cat>
          <c:val>
            <c:numRef>
              <c:f>m14076b!$AA$2:$AA$85</c:f>
              <c:numCache>
                <c:formatCode>0.00</c:formatCode>
                <c:ptCount val="84"/>
                <c:pt idx="0">
                  <c:v>18092</c:v>
                </c:pt>
                <c:pt idx="1">
                  <c:v>17805</c:v>
                </c:pt>
                <c:pt idx="2">
                  <c:v>18448</c:v>
                </c:pt>
                <c:pt idx="3">
                  <c:v>18526</c:v>
                </c:pt>
                <c:pt idx="4">
                  <c:v>17921</c:v>
                </c:pt>
                <c:pt idx="5">
                  <c:v>18287</c:v>
                </c:pt>
                <c:pt idx="6">
                  <c:v>18549</c:v>
                </c:pt>
                <c:pt idx="7">
                  <c:v>18888</c:v>
                </c:pt>
                <c:pt idx="8">
                  <c:v>19817</c:v>
                </c:pt>
                <c:pt idx="9">
                  <c:v>19263</c:v>
                </c:pt>
                <c:pt idx="10">
                  <c:v>19706</c:v>
                </c:pt>
                <c:pt idx="11">
                  <c:v>20782</c:v>
                </c:pt>
                <c:pt idx="12">
                  <c:v>20352</c:v>
                </c:pt>
                <c:pt idx="13">
                  <c:v>20085</c:v>
                </c:pt>
                <c:pt idx="14">
                  <c:v>20787</c:v>
                </c:pt>
                <c:pt idx="15">
                  <c:v>21051</c:v>
                </c:pt>
                <c:pt idx="16">
                  <c:v>21035</c:v>
                </c:pt>
                <c:pt idx="17">
                  <c:v>21390</c:v>
                </c:pt>
                <c:pt idx="18">
                  <c:v>21748</c:v>
                </c:pt>
                <c:pt idx="19">
                  <c:v>22034</c:v>
                </c:pt>
                <c:pt idx="20">
                  <c:v>22363</c:v>
                </c:pt>
                <c:pt idx="21">
                  <c:v>22772</c:v>
                </c:pt>
                <c:pt idx="22">
                  <c:v>23038</c:v>
                </c:pt>
                <c:pt idx="23">
                  <c:v>23465</c:v>
                </c:pt>
                <c:pt idx="24">
                  <c:v>23256</c:v>
                </c:pt>
                <c:pt idx="25">
                  <c:v>23626</c:v>
                </c:pt>
                <c:pt idx="26">
                  <c:v>23906</c:v>
                </c:pt>
                <c:pt idx="27">
                  <c:v>23783</c:v>
                </c:pt>
                <c:pt idx="28">
                  <c:v>23745</c:v>
                </c:pt>
                <c:pt idx="29">
                  <c:v>23592</c:v>
                </c:pt>
                <c:pt idx="30">
                  <c:v>23593</c:v>
                </c:pt>
                <c:pt idx="31">
                  <c:v>23545</c:v>
                </c:pt>
                <c:pt idx="32">
                  <c:v>23508</c:v>
                </c:pt>
                <c:pt idx="33">
                  <c:v>23342</c:v>
                </c:pt>
                <c:pt idx="34">
                  <c:v>22914</c:v>
                </c:pt>
                <c:pt idx="35">
                  <c:v>23148</c:v>
                </c:pt>
                <c:pt idx="36">
                  <c:v>22474</c:v>
                </c:pt>
                <c:pt idx="37">
                  <c:v>22268</c:v>
                </c:pt>
                <c:pt idx="38">
                  <c:v>21752</c:v>
                </c:pt>
                <c:pt idx="39">
                  <c:v>21430</c:v>
                </c:pt>
                <c:pt idx="40">
                  <c:v>21379</c:v>
                </c:pt>
                <c:pt idx="41">
                  <c:v>20955</c:v>
                </c:pt>
                <c:pt idx="42">
                  <c:v>20729</c:v>
                </c:pt>
                <c:pt idx="43">
                  <c:v>20786</c:v>
                </c:pt>
                <c:pt idx="44">
                  <c:v>20550</c:v>
                </c:pt>
                <c:pt idx="45">
                  <c:v>20657</c:v>
                </c:pt>
                <c:pt idx="46">
                  <c:v>20705</c:v>
                </c:pt>
                <c:pt idx="47">
                  <c:v>20645</c:v>
                </c:pt>
                <c:pt idx="48">
                  <c:v>20451</c:v>
                </c:pt>
                <c:pt idx="49">
                  <c:v>20648</c:v>
                </c:pt>
                <c:pt idx="50">
                  <c:v>20684</c:v>
                </c:pt>
                <c:pt idx="51">
                  <c:v>21219</c:v>
                </c:pt>
                <c:pt idx="52">
                  <c:v>21400</c:v>
                </c:pt>
                <c:pt idx="53">
                  <c:v>21618</c:v>
                </c:pt>
                <c:pt idx="54">
                  <c:v>21723</c:v>
                </c:pt>
                <c:pt idx="55">
                  <c:v>21731</c:v>
                </c:pt>
                <c:pt idx="56">
                  <c:v>22038</c:v>
                </c:pt>
                <c:pt idx="57">
                  <c:v>22126</c:v>
                </c:pt>
                <c:pt idx="58">
                  <c:v>22084</c:v>
                </c:pt>
                <c:pt idx="59">
                  <c:v>22838</c:v>
                </c:pt>
                <c:pt idx="60">
                  <c:v>22698</c:v>
                </c:pt>
                <c:pt idx="61">
                  <c:v>22788</c:v>
                </c:pt>
                <c:pt idx="62">
                  <c:v>22398</c:v>
                </c:pt>
                <c:pt idx="63">
                  <c:v>22688</c:v>
                </c:pt>
                <c:pt idx="64">
                  <c:v>22821</c:v>
                </c:pt>
                <c:pt idx="65">
                  <c:v>22653</c:v>
                </c:pt>
                <c:pt idx="66">
                  <c:v>22634</c:v>
                </c:pt>
                <c:pt idx="67">
                  <c:v>22588</c:v>
                </c:pt>
                <c:pt idx="68">
                  <c:v>22714</c:v>
                </c:pt>
                <c:pt idx="69">
                  <c:v>22818</c:v>
                </c:pt>
                <c:pt idx="70">
                  <c:v>22849</c:v>
                </c:pt>
                <c:pt idx="71">
                  <c:v>22937</c:v>
                </c:pt>
                <c:pt idx="72">
                  <c:v>22761</c:v>
                </c:pt>
                <c:pt idx="73">
                  <c:v>22690</c:v>
                </c:pt>
                <c:pt idx="74">
                  <c:v>22733</c:v>
                </c:pt>
                <c:pt idx="75">
                  <c:v>22831</c:v>
                </c:pt>
                <c:pt idx="76">
                  <c:v>22991</c:v>
                </c:pt>
                <c:pt idx="77">
                  <c:v>23226</c:v>
                </c:pt>
                <c:pt idx="78">
                  <c:v>23525</c:v>
                </c:pt>
                <c:pt idx="79">
                  <c:v>23847</c:v>
                </c:pt>
                <c:pt idx="80">
                  <c:v>24111</c:v>
                </c:pt>
                <c:pt idx="81">
                  <c:v>24217</c:v>
                </c:pt>
                <c:pt idx="82">
                  <c:v>24607</c:v>
                </c:pt>
                <c:pt idx="83">
                  <c:v>24402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2-4D0A-97D3-0AFAA6FA330A}"/>
            </c:ext>
          </c:extLst>
        </c:ser>
        <c:ser>
          <c:idx val="2"/>
          <c:order val="2"/>
          <c:tx>
            <c:strRef>
              <c:f>m14076b!$AI$1</c:f>
              <c:strCache>
                <c:ptCount val="1"/>
                <c:pt idx="0">
                  <c:v>High Powered Money (mil) (Friedman Schwartz)</c:v>
                </c:pt>
              </c:strCache>
            </c:strRef>
          </c:tx>
          <c:marker>
            <c:symbol val="none"/>
          </c:marker>
          <c:cat>
            <c:numRef>
              <c:f>m14076b!$A$2:$A$85</c:f>
              <c:numCache>
                <c:formatCode>mmm\-yy</c:formatCode>
                <c:ptCount val="84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</c:numCache>
            </c:numRef>
          </c:cat>
          <c:val>
            <c:numRef>
              <c:f>m14076b!$AI$2:$AI$85</c:f>
              <c:numCache>
                <c:formatCode>0.00</c:formatCode>
                <c:ptCount val="84"/>
                <c:pt idx="0">
                  <c:v>5513</c:v>
                </c:pt>
                <c:pt idx="1">
                  <c:v>5708</c:v>
                </c:pt>
                <c:pt idx="2">
                  <c:v>5813</c:v>
                </c:pt>
                <c:pt idx="3">
                  <c:v>5892</c:v>
                </c:pt>
                <c:pt idx="4">
                  <c:v>5855</c:v>
                </c:pt>
                <c:pt idx="5">
                  <c:v>5892</c:v>
                </c:pt>
                <c:pt idx="6">
                  <c:v>5982</c:v>
                </c:pt>
                <c:pt idx="7">
                  <c:v>6218</c:v>
                </c:pt>
                <c:pt idx="8">
                  <c:v>6418</c:v>
                </c:pt>
                <c:pt idx="9">
                  <c:v>6671</c:v>
                </c:pt>
                <c:pt idx="10">
                  <c:v>6443</c:v>
                </c:pt>
                <c:pt idx="11">
                  <c:v>6529</c:v>
                </c:pt>
                <c:pt idx="12">
                  <c:v>6461</c:v>
                </c:pt>
                <c:pt idx="13">
                  <c:v>6427</c:v>
                </c:pt>
                <c:pt idx="14">
                  <c:v>6462</c:v>
                </c:pt>
                <c:pt idx="15">
                  <c:v>6569</c:v>
                </c:pt>
                <c:pt idx="16">
                  <c:v>6563</c:v>
                </c:pt>
                <c:pt idx="17">
                  <c:v>6517</c:v>
                </c:pt>
                <c:pt idx="18">
                  <c:v>6593</c:v>
                </c:pt>
                <c:pt idx="19">
                  <c:v>6635</c:v>
                </c:pt>
                <c:pt idx="20">
                  <c:v>6671</c:v>
                </c:pt>
                <c:pt idx="21">
                  <c:v>6793</c:v>
                </c:pt>
                <c:pt idx="22">
                  <c:v>6874</c:v>
                </c:pt>
                <c:pt idx="23">
                  <c:v>6874</c:v>
                </c:pt>
                <c:pt idx="24">
                  <c:v>6909</c:v>
                </c:pt>
                <c:pt idx="25">
                  <c:v>7059</c:v>
                </c:pt>
                <c:pt idx="26">
                  <c:v>7134</c:v>
                </c:pt>
                <c:pt idx="27">
                  <c:v>7202</c:v>
                </c:pt>
                <c:pt idx="28">
                  <c:v>7195</c:v>
                </c:pt>
                <c:pt idx="29">
                  <c:v>7214</c:v>
                </c:pt>
                <c:pt idx="30">
                  <c:v>7253</c:v>
                </c:pt>
                <c:pt idx="31">
                  <c:v>7304</c:v>
                </c:pt>
                <c:pt idx="32">
                  <c:v>7295</c:v>
                </c:pt>
                <c:pt idx="33">
                  <c:v>7330</c:v>
                </c:pt>
                <c:pt idx="34">
                  <c:v>7181</c:v>
                </c:pt>
                <c:pt idx="35">
                  <c:v>7173</c:v>
                </c:pt>
                <c:pt idx="36">
                  <c:v>6955</c:v>
                </c:pt>
                <c:pt idx="37">
                  <c:v>6888</c:v>
                </c:pt>
                <c:pt idx="38">
                  <c:v>6753</c:v>
                </c:pt>
                <c:pt idx="39">
                  <c:v>6725</c:v>
                </c:pt>
                <c:pt idx="40">
                  <c:v>6638</c:v>
                </c:pt>
                <c:pt idx="41">
                  <c:v>6549</c:v>
                </c:pt>
                <c:pt idx="42">
                  <c:v>6470</c:v>
                </c:pt>
                <c:pt idx="43">
                  <c:v>6376</c:v>
                </c:pt>
                <c:pt idx="44">
                  <c:v>6386</c:v>
                </c:pt>
                <c:pt idx="45">
                  <c:v>6262</c:v>
                </c:pt>
                <c:pt idx="46">
                  <c:v>6215</c:v>
                </c:pt>
                <c:pt idx="47">
                  <c:v>6246</c:v>
                </c:pt>
                <c:pt idx="48">
                  <c:v>6085</c:v>
                </c:pt>
                <c:pt idx="49">
                  <c:v>6142</c:v>
                </c:pt>
                <c:pt idx="50">
                  <c:v>6226</c:v>
                </c:pt>
                <c:pt idx="51">
                  <c:v>6221</c:v>
                </c:pt>
                <c:pt idx="52">
                  <c:v>6262</c:v>
                </c:pt>
                <c:pt idx="53">
                  <c:v>6321</c:v>
                </c:pt>
                <c:pt idx="54">
                  <c:v>6253</c:v>
                </c:pt>
                <c:pt idx="55">
                  <c:v>6295</c:v>
                </c:pt>
                <c:pt idx="56">
                  <c:v>6358</c:v>
                </c:pt>
                <c:pt idx="57">
                  <c:v>6339</c:v>
                </c:pt>
                <c:pt idx="58">
                  <c:v>6423</c:v>
                </c:pt>
                <c:pt idx="59">
                  <c:v>6476</c:v>
                </c:pt>
                <c:pt idx="60">
                  <c:v>6532</c:v>
                </c:pt>
                <c:pt idx="61">
                  <c:v>6545</c:v>
                </c:pt>
                <c:pt idx="62">
                  <c:v>6624</c:v>
                </c:pt>
                <c:pt idx="63">
                  <c:v>6607</c:v>
                </c:pt>
                <c:pt idx="64">
                  <c:v>6680</c:v>
                </c:pt>
                <c:pt idx="65">
                  <c:v>6682</c:v>
                </c:pt>
                <c:pt idx="66">
                  <c:v>6670</c:v>
                </c:pt>
                <c:pt idx="67">
                  <c:v>6734</c:v>
                </c:pt>
                <c:pt idx="68">
                  <c:v>6747</c:v>
                </c:pt>
                <c:pt idx="69">
                  <c:v>6740</c:v>
                </c:pt>
                <c:pt idx="70">
                  <c:v>6802</c:v>
                </c:pt>
                <c:pt idx="71">
                  <c:v>6748</c:v>
                </c:pt>
                <c:pt idx="72">
                  <c:v>6714</c:v>
                </c:pt>
                <c:pt idx="73">
                  <c:v>6773</c:v>
                </c:pt>
                <c:pt idx="74">
                  <c:v>6787</c:v>
                </c:pt>
                <c:pt idx="75">
                  <c:v>6802</c:v>
                </c:pt>
                <c:pt idx="76">
                  <c:v>6827</c:v>
                </c:pt>
                <c:pt idx="77">
                  <c:v>6851</c:v>
                </c:pt>
                <c:pt idx="78">
                  <c:v>6913</c:v>
                </c:pt>
                <c:pt idx="79">
                  <c:v>6920</c:v>
                </c:pt>
                <c:pt idx="80">
                  <c:v>6886</c:v>
                </c:pt>
                <c:pt idx="81">
                  <c:v>6990</c:v>
                </c:pt>
                <c:pt idx="82">
                  <c:v>7008</c:v>
                </c:pt>
                <c:pt idx="83">
                  <c:v>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2-4D0A-97D3-0AFAA6FA330A}"/>
            </c:ext>
          </c:extLst>
        </c:ser>
        <c:ser>
          <c:idx val="3"/>
          <c:order val="3"/>
          <c:tx>
            <c:strRef>
              <c:f>m14076b!$AK$1</c:f>
              <c:strCache>
                <c:ptCount val="1"/>
                <c:pt idx="0">
                  <c:v>High Powered Money Less Gold</c:v>
                </c:pt>
              </c:strCache>
            </c:strRef>
          </c:tx>
          <c:marker>
            <c:symbol val="none"/>
          </c:marker>
          <c:cat>
            <c:numRef>
              <c:f>m14076b!$A$2:$A$85</c:f>
              <c:numCache>
                <c:formatCode>mmm\-yy</c:formatCode>
                <c:ptCount val="84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</c:numCache>
            </c:numRef>
          </c:cat>
          <c:val>
            <c:numRef>
              <c:f>m14076b!$AK$2:$AK$85</c:f>
              <c:numCache>
                <c:formatCode>0.00</c:formatCode>
                <c:ptCount val="84"/>
                <c:pt idx="0">
                  <c:v>2640</c:v>
                </c:pt>
                <c:pt idx="1">
                  <c:v>2833</c:v>
                </c:pt>
                <c:pt idx="2">
                  <c:v>2935</c:v>
                </c:pt>
                <c:pt idx="3">
                  <c:v>3013</c:v>
                </c:pt>
                <c:pt idx="4">
                  <c:v>2970</c:v>
                </c:pt>
                <c:pt idx="5">
                  <c:v>3016</c:v>
                </c:pt>
                <c:pt idx="6">
                  <c:v>3107</c:v>
                </c:pt>
                <c:pt idx="7">
                  <c:v>3344</c:v>
                </c:pt>
                <c:pt idx="8">
                  <c:v>3552</c:v>
                </c:pt>
                <c:pt idx="9">
                  <c:v>3802</c:v>
                </c:pt>
                <c:pt idx="10">
                  <c:v>3571</c:v>
                </c:pt>
                <c:pt idx="11">
                  <c:v>3656</c:v>
                </c:pt>
                <c:pt idx="12">
                  <c:v>3586</c:v>
                </c:pt>
                <c:pt idx="13">
                  <c:v>3549</c:v>
                </c:pt>
                <c:pt idx="14">
                  <c:v>3584</c:v>
                </c:pt>
                <c:pt idx="15">
                  <c:v>3679</c:v>
                </c:pt>
                <c:pt idx="16">
                  <c:v>3673</c:v>
                </c:pt>
                <c:pt idx="17">
                  <c:v>3691</c:v>
                </c:pt>
                <c:pt idx="18">
                  <c:v>3816</c:v>
                </c:pt>
                <c:pt idx="19">
                  <c:v>3797</c:v>
                </c:pt>
                <c:pt idx="20">
                  <c:v>3811</c:v>
                </c:pt>
                <c:pt idx="21">
                  <c:v>3977</c:v>
                </c:pt>
                <c:pt idx="22">
                  <c:v>4117</c:v>
                </c:pt>
                <c:pt idx="23">
                  <c:v>4167</c:v>
                </c:pt>
                <c:pt idx="24">
                  <c:v>4266</c:v>
                </c:pt>
                <c:pt idx="25">
                  <c:v>4459</c:v>
                </c:pt>
                <c:pt idx="26">
                  <c:v>4571</c:v>
                </c:pt>
                <c:pt idx="27">
                  <c:v>4648</c:v>
                </c:pt>
                <c:pt idx="28">
                  <c:v>4626</c:v>
                </c:pt>
                <c:pt idx="29">
                  <c:v>4636</c:v>
                </c:pt>
                <c:pt idx="30">
                  <c:v>4678</c:v>
                </c:pt>
                <c:pt idx="31">
                  <c:v>4740</c:v>
                </c:pt>
                <c:pt idx="32">
                  <c:v>4709</c:v>
                </c:pt>
                <c:pt idx="33">
                  <c:v>4749</c:v>
                </c:pt>
                <c:pt idx="34">
                  <c:v>4571</c:v>
                </c:pt>
                <c:pt idx="35">
                  <c:v>4534</c:v>
                </c:pt>
                <c:pt idx="36">
                  <c:v>4276</c:v>
                </c:pt>
                <c:pt idx="37">
                  <c:v>4175</c:v>
                </c:pt>
                <c:pt idx="38">
                  <c:v>3954</c:v>
                </c:pt>
                <c:pt idx="39">
                  <c:v>3848</c:v>
                </c:pt>
                <c:pt idx="40">
                  <c:v>3694</c:v>
                </c:pt>
                <c:pt idx="41">
                  <c:v>3561</c:v>
                </c:pt>
                <c:pt idx="42">
                  <c:v>3410</c:v>
                </c:pt>
                <c:pt idx="43">
                  <c:v>3224</c:v>
                </c:pt>
                <c:pt idx="44">
                  <c:v>3154</c:v>
                </c:pt>
                <c:pt idx="45">
                  <c:v>2977</c:v>
                </c:pt>
                <c:pt idx="46">
                  <c:v>2875</c:v>
                </c:pt>
                <c:pt idx="47">
                  <c:v>2873</c:v>
                </c:pt>
                <c:pt idx="48">
                  <c:v>2687</c:v>
                </c:pt>
                <c:pt idx="49">
                  <c:v>2706</c:v>
                </c:pt>
                <c:pt idx="50">
                  <c:v>2763</c:v>
                </c:pt>
                <c:pt idx="51">
                  <c:v>2744</c:v>
                </c:pt>
                <c:pt idx="52">
                  <c:v>2778</c:v>
                </c:pt>
                <c:pt idx="53">
                  <c:v>2823</c:v>
                </c:pt>
                <c:pt idx="54">
                  <c:v>2711</c:v>
                </c:pt>
                <c:pt idx="55">
                  <c:v>2727</c:v>
                </c:pt>
                <c:pt idx="56">
                  <c:v>2772</c:v>
                </c:pt>
                <c:pt idx="57">
                  <c:v>2738</c:v>
                </c:pt>
                <c:pt idx="58">
                  <c:v>2804</c:v>
                </c:pt>
                <c:pt idx="59">
                  <c:v>2834</c:v>
                </c:pt>
                <c:pt idx="60">
                  <c:v>2866</c:v>
                </c:pt>
                <c:pt idx="61">
                  <c:v>2869</c:v>
                </c:pt>
                <c:pt idx="62">
                  <c:v>2941</c:v>
                </c:pt>
                <c:pt idx="63">
                  <c:v>2912</c:v>
                </c:pt>
                <c:pt idx="64">
                  <c:v>2939</c:v>
                </c:pt>
                <c:pt idx="65">
                  <c:v>2919</c:v>
                </c:pt>
                <c:pt idx="66">
                  <c:v>2878</c:v>
                </c:pt>
                <c:pt idx="67">
                  <c:v>2910</c:v>
                </c:pt>
                <c:pt idx="68">
                  <c:v>2898</c:v>
                </c:pt>
                <c:pt idx="69">
                  <c:v>2860</c:v>
                </c:pt>
                <c:pt idx="70">
                  <c:v>2882</c:v>
                </c:pt>
                <c:pt idx="71">
                  <c:v>2791</c:v>
                </c:pt>
                <c:pt idx="72">
                  <c:v>2712</c:v>
                </c:pt>
                <c:pt idx="73">
                  <c:v>2737</c:v>
                </c:pt>
                <c:pt idx="74">
                  <c:v>2710</c:v>
                </c:pt>
                <c:pt idx="75">
                  <c:v>2678</c:v>
                </c:pt>
                <c:pt idx="76">
                  <c:v>2659</c:v>
                </c:pt>
                <c:pt idx="77">
                  <c:v>2650</c:v>
                </c:pt>
                <c:pt idx="78">
                  <c:v>2689</c:v>
                </c:pt>
                <c:pt idx="79">
                  <c:v>2686</c:v>
                </c:pt>
                <c:pt idx="80">
                  <c:v>2662</c:v>
                </c:pt>
                <c:pt idx="81">
                  <c:v>2768</c:v>
                </c:pt>
                <c:pt idx="82">
                  <c:v>2768</c:v>
                </c:pt>
                <c:pt idx="83">
                  <c:v>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2-4D0A-97D3-0AFAA6FA3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15536"/>
        <c:axId val="532306912"/>
      </c:lineChart>
      <c:dateAx>
        <c:axId val="532315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32306912"/>
        <c:crosses val="autoZero"/>
        <c:auto val="1"/>
        <c:lblOffset val="100"/>
        <c:baseTimeUnit val="months"/>
      </c:dateAx>
      <c:valAx>
        <c:axId val="532306912"/>
        <c:scaling>
          <c:logBase val="10"/>
          <c:orientation val="minMax"/>
          <c:max val="40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31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m14076b!$AS$1</c:f>
              <c:strCache>
                <c:ptCount val="1"/>
                <c:pt idx="0">
                  <c:v>Comm Paper</c:v>
                </c:pt>
              </c:strCache>
            </c:strRef>
          </c:tx>
          <c:marker>
            <c:symbol val="none"/>
          </c:marker>
          <c:cat>
            <c:numRef>
              <c:f>m14076b!$A$2:$A$85</c:f>
              <c:numCache>
                <c:formatCode>mmm\-yy</c:formatCode>
                <c:ptCount val="84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</c:numCache>
            </c:numRef>
          </c:cat>
          <c:val>
            <c:numRef>
              <c:f>m14076b!$AS$2:$AS$85</c:f>
              <c:numCache>
                <c:formatCode>0.00</c:formatCode>
                <c:ptCount val="84"/>
                <c:pt idx="0">
                  <c:v>5.83</c:v>
                </c:pt>
                <c:pt idx="1">
                  <c:v>5.88</c:v>
                </c:pt>
                <c:pt idx="2">
                  <c:v>6</c:v>
                </c:pt>
                <c:pt idx="3">
                  <c:v>6.08</c:v>
                </c:pt>
                <c:pt idx="4">
                  <c:v>6.13</c:v>
                </c:pt>
                <c:pt idx="5">
                  <c:v>6.03</c:v>
                </c:pt>
                <c:pt idx="6">
                  <c:v>6.1</c:v>
                </c:pt>
                <c:pt idx="7">
                  <c:v>6.22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5.25</c:v>
                </c:pt>
                <c:pt idx="13">
                  <c:v>5.13</c:v>
                </c:pt>
                <c:pt idx="14">
                  <c:v>5.5</c:v>
                </c:pt>
                <c:pt idx="15">
                  <c:v>5.38</c:v>
                </c:pt>
                <c:pt idx="16">
                  <c:v>5.25</c:v>
                </c:pt>
                <c:pt idx="17">
                  <c:v>5.38</c:v>
                </c:pt>
                <c:pt idx="18">
                  <c:v>5.38</c:v>
                </c:pt>
                <c:pt idx="19">
                  <c:v>5.38</c:v>
                </c:pt>
                <c:pt idx="20">
                  <c:v>5.38</c:v>
                </c:pt>
                <c:pt idx="21">
                  <c:v>5.25</c:v>
                </c:pt>
                <c:pt idx="22">
                  <c:v>5.25</c:v>
                </c:pt>
                <c:pt idx="23">
                  <c:v>5.88</c:v>
                </c:pt>
                <c:pt idx="24">
                  <c:v>6</c:v>
                </c:pt>
                <c:pt idx="25">
                  <c:v>6.38</c:v>
                </c:pt>
                <c:pt idx="26">
                  <c:v>6.88</c:v>
                </c:pt>
                <c:pt idx="27">
                  <c:v>6.88</c:v>
                </c:pt>
                <c:pt idx="28">
                  <c:v>7.38</c:v>
                </c:pt>
                <c:pt idx="29">
                  <c:v>7.88</c:v>
                </c:pt>
                <c:pt idx="30">
                  <c:v>8.1300000000000008</c:v>
                </c:pt>
                <c:pt idx="31">
                  <c:v>8.1300000000000008</c:v>
                </c:pt>
                <c:pt idx="32">
                  <c:v>8.1300000000000008</c:v>
                </c:pt>
                <c:pt idx="33">
                  <c:v>8.1300000000000008</c:v>
                </c:pt>
                <c:pt idx="34">
                  <c:v>8.1300000000000008</c:v>
                </c:pt>
                <c:pt idx="35">
                  <c:v>8</c:v>
                </c:pt>
                <c:pt idx="36">
                  <c:v>7.88</c:v>
                </c:pt>
                <c:pt idx="37">
                  <c:v>7.63</c:v>
                </c:pt>
                <c:pt idx="38">
                  <c:v>7.63</c:v>
                </c:pt>
                <c:pt idx="39">
                  <c:v>7.63</c:v>
                </c:pt>
                <c:pt idx="40">
                  <c:v>6.88</c:v>
                </c:pt>
                <c:pt idx="41">
                  <c:v>6.75</c:v>
                </c:pt>
                <c:pt idx="42">
                  <c:v>6.38</c:v>
                </c:pt>
                <c:pt idx="43">
                  <c:v>6.13</c:v>
                </c:pt>
                <c:pt idx="44">
                  <c:v>6</c:v>
                </c:pt>
                <c:pt idx="45">
                  <c:v>5.88</c:v>
                </c:pt>
                <c:pt idx="46">
                  <c:v>5.5</c:v>
                </c:pt>
                <c:pt idx="47">
                  <c:v>5.13</c:v>
                </c:pt>
                <c:pt idx="48">
                  <c:v>5</c:v>
                </c:pt>
                <c:pt idx="49">
                  <c:v>4.88</c:v>
                </c:pt>
                <c:pt idx="50">
                  <c:v>4.75</c:v>
                </c:pt>
                <c:pt idx="51">
                  <c:v>4.5</c:v>
                </c:pt>
                <c:pt idx="52">
                  <c:v>4.38</c:v>
                </c:pt>
                <c:pt idx="53">
                  <c:v>4.38</c:v>
                </c:pt>
                <c:pt idx="54">
                  <c:v>4.13</c:v>
                </c:pt>
                <c:pt idx="55">
                  <c:v>4.13</c:v>
                </c:pt>
                <c:pt idx="56">
                  <c:v>4.13</c:v>
                </c:pt>
                <c:pt idx="57">
                  <c:v>4.38</c:v>
                </c:pt>
                <c:pt idx="58">
                  <c:v>4.75</c:v>
                </c:pt>
                <c:pt idx="59">
                  <c:v>4.88</c:v>
                </c:pt>
                <c:pt idx="60">
                  <c:v>4.5</c:v>
                </c:pt>
                <c:pt idx="61">
                  <c:v>4.63</c:v>
                </c:pt>
                <c:pt idx="62">
                  <c:v>5.13</c:v>
                </c:pt>
                <c:pt idx="63">
                  <c:v>5.38</c:v>
                </c:pt>
                <c:pt idx="64">
                  <c:v>5</c:v>
                </c:pt>
                <c:pt idx="65">
                  <c:v>5</c:v>
                </c:pt>
                <c:pt idx="66">
                  <c:v>5.13</c:v>
                </c:pt>
                <c:pt idx="67">
                  <c:v>5.13</c:v>
                </c:pt>
                <c:pt idx="68">
                  <c:v>5.38</c:v>
                </c:pt>
                <c:pt idx="69">
                  <c:v>5.38</c:v>
                </c:pt>
                <c:pt idx="70">
                  <c:v>5.13</c:v>
                </c:pt>
                <c:pt idx="71">
                  <c:v>5</c:v>
                </c:pt>
                <c:pt idx="72">
                  <c:v>4.88</c:v>
                </c:pt>
                <c:pt idx="73">
                  <c:v>4.88</c:v>
                </c:pt>
                <c:pt idx="74">
                  <c:v>4.88</c:v>
                </c:pt>
                <c:pt idx="75">
                  <c:v>4.63</c:v>
                </c:pt>
                <c:pt idx="76">
                  <c:v>4.5</c:v>
                </c:pt>
                <c:pt idx="77">
                  <c:v>4.13</c:v>
                </c:pt>
                <c:pt idx="78">
                  <c:v>3.5</c:v>
                </c:pt>
                <c:pt idx="79">
                  <c:v>3.25</c:v>
                </c:pt>
                <c:pt idx="80">
                  <c:v>3.13</c:v>
                </c:pt>
                <c:pt idx="81">
                  <c:v>3.13</c:v>
                </c:pt>
                <c:pt idx="82">
                  <c:v>3.25</c:v>
                </c:pt>
                <c:pt idx="83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9-4504-B891-ED86F95A26C0}"/>
            </c:ext>
          </c:extLst>
        </c:ser>
        <c:ser>
          <c:idx val="1"/>
          <c:order val="1"/>
          <c:tx>
            <c:strRef>
              <c:f>m14076b!$AT$1</c:f>
              <c:strCache>
                <c:ptCount val="1"/>
                <c:pt idx="0">
                  <c:v>NYFRB Discount Window</c:v>
                </c:pt>
              </c:strCache>
            </c:strRef>
          </c:tx>
          <c:marker>
            <c:symbol val="none"/>
          </c:marker>
          <c:cat>
            <c:numRef>
              <c:f>m14076b!$A$2:$A$85</c:f>
              <c:numCache>
                <c:formatCode>mmm\-yy</c:formatCode>
                <c:ptCount val="84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</c:numCache>
            </c:numRef>
          </c:cat>
          <c:val>
            <c:numRef>
              <c:f>m14076b!$AT$2:$AT$85</c:f>
              <c:numCache>
                <c:formatCode>0.00</c:formatCode>
                <c:ptCount val="84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4.75</c:v>
                </c:pt>
                <c:pt idx="23">
                  <c:v>4.75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6.5</c:v>
                </c:pt>
                <c:pt idx="41">
                  <c:v>6</c:v>
                </c:pt>
                <c:pt idx="42">
                  <c:v>5.5</c:v>
                </c:pt>
                <c:pt idx="43">
                  <c:v>5.5</c:v>
                </c:pt>
                <c:pt idx="44">
                  <c:v>5</c:v>
                </c:pt>
                <c:pt idx="45">
                  <c:v>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</c:v>
                </c:pt>
                <c:pt idx="77">
                  <c:v>3.5</c:v>
                </c:pt>
                <c:pt idx="78">
                  <c:v>3.5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9-4504-B891-ED86F95A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15928"/>
        <c:axId val="532307304"/>
      </c:lineChart>
      <c:dateAx>
        <c:axId val="532315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32307304"/>
        <c:crosses val="autoZero"/>
        <c:auto val="1"/>
        <c:lblOffset val="100"/>
        <c:baseTimeUnit val="months"/>
      </c:dateAx>
      <c:valAx>
        <c:axId val="532307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231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glow rad="127000">
        <a:schemeClr val="accent1">
          <a:alpha val="7000"/>
        </a:schemeClr>
      </a:glow>
      <a:outerShdw sx="1000" sy="1000" algn="ctr" rotWithShape="0">
        <a:srgbClr val="000000"/>
      </a:outerShdw>
    </a:effectLst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 Theory Base'!$J$1</c:f>
              <c:strCache>
                <c:ptCount val="1"/>
                <c:pt idx="0">
                  <c:v>Portfolio Demand for Outside Money</c:v>
                </c:pt>
              </c:strCache>
            </c:strRef>
          </c:tx>
          <c:marker>
            <c:symbol val="none"/>
          </c:marker>
          <c:cat>
            <c:numRef>
              <c:f>'Quant Theory Base'!$A$2:$A$45</c:f>
              <c:numCache>
                <c:formatCode>m/d/yyyy</c:formatCode>
                <c:ptCount val="44"/>
                <c:pt idx="0">
                  <c:v>5480</c:v>
                </c:pt>
                <c:pt idx="1">
                  <c:v>5570</c:v>
                </c:pt>
                <c:pt idx="2">
                  <c:v>5661</c:v>
                </c:pt>
                <c:pt idx="3">
                  <c:v>5753</c:v>
                </c:pt>
                <c:pt idx="4">
                  <c:v>5845</c:v>
                </c:pt>
                <c:pt idx="5">
                  <c:v>5936</c:v>
                </c:pt>
                <c:pt idx="6">
                  <c:v>6027</c:v>
                </c:pt>
                <c:pt idx="7">
                  <c:v>6119</c:v>
                </c:pt>
                <c:pt idx="8">
                  <c:v>6211</c:v>
                </c:pt>
                <c:pt idx="9">
                  <c:v>6301</c:v>
                </c:pt>
                <c:pt idx="10">
                  <c:v>6392</c:v>
                </c:pt>
                <c:pt idx="11">
                  <c:v>6484</c:v>
                </c:pt>
                <c:pt idx="12">
                  <c:v>6576</c:v>
                </c:pt>
                <c:pt idx="13">
                  <c:v>6666</c:v>
                </c:pt>
                <c:pt idx="14">
                  <c:v>6757</c:v>
                </c:pt>
                <c:pt idx="15">
                  <c:v>6849</c:v>
                </c:pt>
                <c:pt idx="16">
                  <c:v>6941</c:v>
                </c:pt>
                <c:pt idx="17">
                  <c:v>7031</c:v>
                </c:pt>
                <c:pt idx="18">
                  <c:v>7122</c:v>
                </c:pt>
                <c:pt idx="19">
                  <c:v>7214</c:v>
                </c:pt>
                <c:pt idx="20">
                  <c:v>7306</c:v>
                </c:pt>
                <c:pt idx="21">
                  <c:v>7397</c:v>
                </c:pt>
                <c:pt idx="22">
                  <c:v>7488</c:v>
                </c:pt>
                <c:pt idx="23">
                  <c:v>7580</c:v>
                </c:pt>
                <c:pt idx="24">
                  <c:v>7672</c:v>
                </c:pt>
                <c:pt idx="25">
                  <c:v>7762</c:v>
                </c:pt>
                <c:pt idx="26">
                  <c:v>7853</c:v>
                </c:pt>
                <c:pt idx="27">
                  <c:v>7945</c:v>
                </c:pt>
                <c:pt idx="28">
                  <c:v>8037</c:v>
                </c:pt>
                <c:pt idx="29">
                  <c:v>8127</c:v>
                </c:pt>
                <c:pt idx="30">
                  <c:v>8218</c:v>
                </c:pt>
                <c:pt idx="31">
                  <c:v>8310</c:v>
                </c:pt>
                <c:pt idx="32">
                  <c:v>8402</c:v>
                </c:pt>
                <c:pt idx="33">
                  <c:v>8492</c:v>
                </c:pt>
                <c:pt idx="34">
                  <c:v>8583</c:v>
                </c:pt>
                <c:pt idx="35">
                  <c:v>8675</c:v>
                </c:pt>
                <c:pt idx="36">
                  <c:v>8767</c:v>
                </c:pt>
                <c:pt idx="37">
                  <c:v>8858</c:v>
                </c:pt>
                <c:pt idx="38">
                  <c:v>8949</c:v>
                </c:pt>
                <c:pt idx="39">
                  <c:v>9041</c:v>
                </c:pt>
                <c:pt idx="40">
                  <c:v>9133</c:v>
                </c:pt>
                <c:pt idx="41">
                  <c:v>9223</c:v>
                </c:pt>
                <c:pt idx="42">
                  <c:v>9314</c:v>
                </c:pt>
                <c:pt idx="43">
                  <c:v>9406</c:v>
                </c:pt>
              </c:numCache>
            </c:numRef>
          </c:cat>
          <c:val>
            <c:numRef>
              <c:f>'Quant Theory Base'!$J$2:$J$45</c:f>
              <c:numCache>
                <c:formatCode>General</c:formatCode>
                <c:ptCount val="44"/>
                <c:pt idx="12">
                  <c:v>0.4252713231041404</c:v>
                </c:pt>
                <c:pt idx="13">
                  <c:v>0.39002828222430586</c:v>
                </c:pt>
                <c:pt idx="14">
                  <c:v>0.36906483858179379</c:v>
                </c:pt>
                <c:pt idx="15">
                  <c:v>0.38260139120222164</c:v>
                </c:pt>
                <c:pt idx="16">
                  <c:v>0.41678472895623453</c:v>
                </c:pt>
                <c:pt idx="17">
                  <c:v>0.408996447994812</c:v>
                </c:pt>
                <c:pt idx="18">
                  <c:v>0.39408750064540415</c:v>
                </c:pt>
                <c:pt idx="19">
                  <c:v>0.39593727216671687</c:v>
                </c:pt>
                <c:pt idx="20">
                  <c:v>0.39588913308187218</c:v>
                </c:pt>
                <c:pt idx="21">
                  <c:v>0.41795231299604474</c:v>
                </c:pt>
                <c:pt idx="22">
                  <c:v>0.44226686685405708</c:v>
                </c:pt>
                <c:pt idx="23">
                  <c:v>0.53850143482650215</c:v>
                </c:pt>
                <c:pt idx="24">
                  <c:v>0.65642829624465682</c:v>
                </c:pt>
                <c:pt idx="25">
                  <c:v>0.69860837357830463</c:v>
                </c:pt>
                <c:pt idx="26">
                  <c:v>0.71233809377057178</c:v>
                </c:pt>
                <c:pt idx="27">
                  <c:v>0.75734933643267766</c:v>
                </c:pt>
                <c:pt idx="28">
                  <c:v>0.7608982159377452</c:v>
                </c:pt>
                <c:pt idx="29">
                  <c:v>0.74684662992291695</c:v>
                </c:pt>
                <c:pt idx="30">
                  <c:v>0.72464925849834061</c:v>
                </c:pt>
                <c:pt idx="31">
                  <c:v>0.71702330166391892</c:v>
                </c:pt>
                <c:pt idx="32">
                  <c:v>0.68706154966520039</c:v>
                </c:pt>
                <c:pt idx="33">
                  <c:v>0.68027171864971225</c:v>
                </c:pt>
                <c:pt idx="34">
                  <c:v>0.71088700299935281</c:v>
                </c:pt>
                <c:pt idx="35">
                  <c:v>0.69694526535649437</c:v>
                </c:pt>
                <c:pt idx="36">
                  <c:v>0.6506919874441649</c:v>
                </c:pt>
                <c:pt idx="37">
                  <c:v>0.66017058807995987</c:v>
                </c:pt>
                <c:pt idx="38">
                  <c:v>0.64148306592026338</c:v>
                </c:pt>
                <c:pt idx="39">
                  <c:v>0.58620969178651516</c:v>
                </c:pt>
                <c:pt idx="40">
                  <c:v>0.55554018487850354</c:v>
                </c:pt>
                <c:pt idx="41">
                  <c:v>0.56533402645914443</c:v>
                </c:pt>
                <c:pt idx="42">
                  <c:v>0.54966006014107138</c:v>
                </c:pt>
                <c:pt idx="43">
                  <c:v>0.54843454594388585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D-48AD-AEB9-B1A752F3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12400"/>
        <c:axId val="532312792"/>
      </c:lineChart>
      <c:dateAx>
        <c:axId val="53231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532312792"/>
        <c:crosses val="autoZero"/>
        <c:auto val="1"/>
        <c:lblOffset val="100"/>
        <c:baseTimeUnit val="months"/>
      </c:dateAx>
      <c:valAx>
        <c:axId val="532312792"/>
        <c:scaling>
          <c:logBase val="10"/>
          <c:orientation val="minMax"/>
          <c:min val="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31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 Theory Base'!$B$1</c:f>
              <c:strCache>
                <c:ptCount val="1"/>
                <c:pt idx="0">
                  <c:v>GNP</c:v>
                </c:pt>
              </c:strCache>
            </c:strRef>
          </c:tx>
          <c:marker>
            <c:symbol val="none"/>
          </c:marker>
          <c:cat>
            <c:numRef>
              <c:f>'Quant Theory Base'!$A$2:$A$97</c:f>
              <c:numCache>
                <c:formatCode>m/d/yyyy</c:formatCode>
                <c:ptCount val="96"/>
                <c:pt idx="0">
                  <c:v>5480</c:v>
                </c:pt>
                <c:pt idx="1">
                  <c:v>5570</c:v>
                </c:pt>
                <c:pt idx="2">
                  <c:v>5661</c:v>
                </c:pt>
                <c:pt idx="3">
                  <c:v>5753</c:v>
                </c:pt>
                <c:pt idx="4">
                  <c:v>5845</c:v>
                </c:pt>
                <c:pt idx="5">
                  <c:v>5936</c:v>
                </c:pt>
                <c:pt idx="6">
                  <c:v>6027</c:v>
                </c:pt>
                <c:pt idx="7">
                  <c:v>6119</c:v>
                </c:pt>
                <c:pt idx="8">
                  <c:v>6211</c:v>
                </c:pt>
                <c:pt idx="9">
                  <c:v>6301</c:v>
                </c:pt>
                <c:pt idx="10">
                  <c:v>6392</c:v>
                </c:pt>
                <c:pt idx="11">
                  <c:v>6484</c:v>
                </c:pt>
                <c:pt idx="12">
                  <c:v>6576</c:v>
                </c:pt>
                <c:pt idx="13">
                  <c:v>6666</c:v>
                </c:pt>
                <c:pt idx="14">
                  <c:v>6757</c:v>
                </c:pt>
                <c:pt idx="15">
                  <c:v>6849</c:v>
                </c:pt>
                <c:pt idx="16">
                  <c:v>6941</c:v>
                </c:pt>
                <c:pt idx="17">
                  <c:v>7031</c:v>
                </c:pt>
                <c:pt idx="18">
                  <c:v>7122</c:v>
                </c:pt>
                <c:pt idx="19">
                  <c:v>7214</c:v>
                </c:pt>
                <c:pt idx="20">
                  <c:v>7306</c:v>
                </c:pt>
                <c:pt idx="21">
                  <c:v>7397</c:v>
                </c:pt>
                <c:pt idx="22">
                  <c:v>7488</c:v>
                </c:pt>
                <c:pt idx="23">
                  <c:v>7580</c:v>
                </c:pt>
                <c:pt idx="24">
                  <c:v>7672</c:v>
                </c:pt>
                <c:pt idx="25">
                  <c:v>7762</c:v>
                </c:pt>
                <c:pt idx="26">
                  <c:v>7853</c:v>
                </c:pt>
                <c:pt idx="27">
                  <c:v>7945</c:v>
                </c:pt>
                <c:pt idx="28">
                  <c:v>8037</c:v>
                </c:pt>
                <c:pt idx="29">
                  <c:v>8127</c:v>
                </c:pt>
                <c:pt idx="30">
                  <c:v>8218</c:v>
                </c:pt>
                <c:pt idx="31">
                  <c:v>8310</c:v>
                </c:pt>
                <c:pt idx="32">
                  <c:v>8402</c:v>
                </c:pt>
                <c:pt idx="33">
                  <c:v>8492</c:v>
                </c:pt>
                <c:pt idx="34">
                  <c:v>8583</c:v>
                </c:pt>
                <c:pt idx="35">
                  <c:v>8675</c:v>
                </c:pt>
                <c:pt idx="36">
                  <c:v>8767</c:v>
                </c:pt>
                <c:pt idx="37">
                  <c:v>8858</c:v>
                </c:pt>
                <c:pt idx="38">
                  <c:v>8949</c:v>
                </c:pt>
                <c:pt idx="39">
                  <c:v>9041</c:v>
                </c:pt>
                <c:pt idx="40">
                  <c:v>9133</c:v>
                </c:pt>
                <c:pt idx="41">
                  <c:v>9223</c:v>
                </c:pt>
                <c:pt idx="42">
                  <c:v>9314</c:v>
                </c:pt>
                <c:pt idx="43">
                  <c:v>9406</c:v>
                </c:pt>
                <c:pt idx="44">
                  <c:v>9498</c:v>
                </c:pt>
                <c:pt idx="45">
                  <c:v>9588</c:v>
                </c:pt>
                <c:pt idx="46">
                  <c:v>9679</c:v>
                </c:pt>
                <c:pt idx="47">
                  <c:v>9771</c:v>
                </c:pt>
                <c:pt idx="48">
                  <c:v>9863</c:v>
                </c:pt>
                <c:pt idx="49">
                  <c:v>9953</c:v>
                </c:pt>
                <c:pt idx="50">
                  <c:v>10044</c:v>
                </c:pt>
                <c:pt idx="51">
                  <c:v>10136</c:v>
                </c:pt>
                <c:pt idx="52">
                  <c:v>10228</c:v>
                </c:pt>
                <c:pt idx="53">
                  <c:v>10319</c:v>
                </c:pt>
                <c:pt idx="54">
                  <c:v>10410</c:v>
                </c:pt>
                <c:pt idx="55">
                  <c:v>10502</c:v>
                </c:pt>
                <c:pt idx="56">
                  <c:v>10594</c:v>
                </c:pt>
                <c:pt idx="57">
                  <c:v>10684</c:v>
                </c:pt>
                <c:pt idx="58">
                  <c:v>10775</c:v>
                </c:pt>
                <c:pt idx="59">
                  <c:v>10867</c:v>
                </c:pt>
                <c:pt idx="60">
                  <c:v>10959</c:v>
                </c:pt>
                <c:pt idx="61">
                  <c:v>11049</c:v>
                </c:pt>
                <c:pt idx="62">
                  <c:v>11140</c:v>
                </c:pt>
                <c:pt idx="63">
                  <c:v>11232</c:v>
                </c:pt>
                <c:pt idx="64">
                  <c:v>11324</c:v>
                </c:pt>
                <c:pt idx="65">
                  <c:v>11414</c:v>
                </c:pt>
                <c:pt idx="66">
                  <c:v>11505</c:v>
                </c:pt>
                <c:pt idx="67">
                  <c:v>11597</c:v>
                </c:pt>
                <c:pt idx="68">
                  <c:v>11689</c:v>
                </c:pt>
                <c:pt idx="69">
                  <c:v>11780</c:v>
                </c:pt>
                <c:pt idx="70">
                  <c:v>11871</c:v>
                </c:pt>
                <c:pt idx="71">
                  <c:v>11963</c:v>
                </c:pt>
                <c:pt idx="72">
                  <c:v>12055</c:v>
                </c:pt>
                <c:pt idx="73">
                  <c:v>12145</c:v>
                </c:pt>
                <c:pt idx="74">
                  <c:v>12236</c:v>
                </c:pt>
                <c:pt idx="75">
                  <c:v>12328</c:v>
                </c:pt>
                <c:pt idx="76">
                  <c:v>12420</c:v>
                </c:pt>
                <c:pt idx="77">
                  <c:v>12510</c:v>
                </c:pt>
                <c:pt idx="78">
                  <c:v>12601</c:v>
                </c:pt>
                <c:pt idx="79">
                  <c:v>12693</c:v>
                </c:pt>
                <c:pt idx="80">
                  <c:v>12785</c:v>
                </c:pt>
                <c:pt idx="81">
                  <c:v>12875</c:v>
                </c:pt>
                <c:pt idx="82">
                  <c:v>12966</c:v>
                </c:pt>
                <c:pt idx="83">
                  <c:v>13058</c:v>
                </c:pt>
                <c:pt idx="84">
                  <c:v>13150</c:v>
                </c:pt>
                <c:pt idx="85">
                  <c:v>13241</c:v>
                </c:pt>
                <c:pt idx="86">
                  <c:v>13332</c:v>
                </c:pt>
                <c:pt idx="87">
                  <c:v>13424</c:v>
                </c:pt>
                <c:pt idx="88">
                  <c:v>13516</c:v>
                </c:pt>
                <c:pt idx="89">
                  <c:v>13606</c:v>
                </c:pt>
                <c:pt idx="90">
                  <c:v>13697</c:v>
                </c:pt>
                <c:pt idx="91">
                  <c:v>13789</c:v>
                </c:pt>
                <c:pt idx="92">
                  <c:v>13881</c:v>
                </c:pt>
                <c:pt idx="93">
                  <c:v>13971</c:v>
                </c:pt>
                <c:pt idx="94">
                  <c:v>14062</c:v>
                </c:pt>
                <c:pt idx="95">
                  <c:v>14154</c:v>
                </c:pt>
              </c:numCache>
            </c:numRef>
          </c:cat>
          <c:val>
            <c:numRef>
              <c:f>'Quant Theory Base'!$B$2:$B$97</c:f>
              <c:numCache>
                <c:formatCode>General</c:formatCode>
                <c:ptCount val="96"/>
                <c:pt idx="0">
                  <c:v>38.630000000000003</c:v>
                </c:pt>
                <c:pt idx="1">
                  <c:v>39.090000000000003</c:v>
                </c:pt>
                <c:pt idx="2">
                  <c:v>39.97</c:v>
                </c:pt>
                <c:pt idx="3">
                  <c:v>42.88</c:v>
                </c:pt>
                <c:pt idx="4">
                  <c:v>46.31</c:v>
                </c:pt>
                <c:pt idx="5">
                  <c:v>47.14</c:v>
                </c:pt>
                <c:pt idx="6">
                  <c:v>47.84</c:v>
                </c:pt>
                <c:pt idx="7">
                  <c:v>51.92</c:v>
                </c:pt>
                <c:pt idx="8">
                  <c:v>53.2</c:v>
                </c:pt>
                <c:pt idx="9">
                  <c:v>60.9</c:v>
                </c:pt>
                <c:pt idx="10">
                  <c:v>63.17</c:v>
                </c:pt>
                <c:pt idx="11">
                  <c:v>64.89</c:v>
                </c:pt>
                <c:pt idx="12">
                  <c:v>67.239999999999995</c:v>
                </c:pt>
                <c:pt idx="13">
                  <c:v>75.37</c:v>
                </c:pt>
                <c:pt idx="14">
                  <c:v>81.819999999999993</c:v>
                </c:pt>
                <c:pt idx="15">
                  <c:v>81.81</c:v>
                </c:pt>
                <c:pt idx="16">
                  <c:v>77.97</c:v>
                </c:pt>
                <c:pt idx="17">
                  <c:v>81.42</c:v>
                </c:pt>
                <c:pt idx="18">
                  <c:v>87.29</c:v>
                </c:pt>
                <c:pt idx="19">
                  <c:v>90.43</c:v>
                </c:pt>
                <c:pt idx="20">
                  <c:v>95.98</c:v>
                </c:pt>
                <c:pt idx="21">
                  <c:v>95.95</c:v>
                </c:pt>
                <c:pt idx="22">
                  <c:v>93.84</c:v>
                </c:pt>
                <c:pt idx="23">
                  <c:v>80.400000000000006</c:v>
                </c:pt>
                <c:pt idx="24">
                  <c:v>69.78</c:v>
                </c:pt>
                <c:pt idx="25">
                  <c:v>68.56</c:v>
                </c:pt>
                <c:pt idx="26">
                  <c:v>69.349999999999994</c:v>
                </c:pt>
                <c:pt idx="27">
                  <c:v>70.37</c:v>
                </c:pt>
                <c:pt idx="28">
                  <c:v>69.650000000000006</c:v>
                </c:pt>
                <c:pt idx="29">
                  <c:v>72.44</c:v>
                </c:pt>
                <c:pt idx="30">
                  <c:v>75.489999999999995</c:v>
                </c:pt>
                <c:pt idx="31">
                  <c:v>79.069999999999993</c:v>
                </c:pt>
                <c:pt idx="32">
                  <c:v>84.71</c:v>
                </c:pt>
                <c:pt idx="33">
                  <c:v>87.17</c:v>
                </c:pt>
                <c:pt idx="34">
                  <c:v>84.68</c:v>
                </c:pt>
                <c:pt idx="35">
                  <c:v>84.93</c:v>
                </c:pt>
                <c:pt idx="36">
                  <c:v>87.3</c:v>
                </c:pt>
                <c:pt idx="37">
                  <c:v>82.86</c:v>
                </c:pt>
                <c:pt idx="38">
                  <c:v>82</c:v>
                </c:pt>
                <c:pt idx="39">
                  <c:v>87.35</c:v>
                </c:pt>
                <c:pt idx="40">
                  <c:v>91.08</c:v>
                </c:pt>
                <c:pt idx="41">
                  <c:v>91.27</c:v>
                </c:pt>
                <c:pt idx="42">
                  <c:v>94.41</c:v>
                </c:pt>
                <c:pt idx="43">
                  <c:v>96.44</c:v>
                </c:pt>
                <c:pt idx="44">
                  <c:v>96.6</c:v>
                </c:pt>
                <c:pt idx="45">
                  <c:v>96.15</c:v>
                </c:pt>
                <c:pt idx="46">
                  <c:v>97.93</c:v>
                </c:pt>
                <c:pt idx="47">
                  <c:v>97.98</c:v>
                </c:pt>
                <c:pt idx="48">
                  <c:v>95.94</c:v>
                </c:pt>
                <c:pt idx="49">
                  <c:v>95.44</c:v>
                </c:pt>
                <c:pt idx="50">
                  <c:v>94.77</c:v>
                </c:pt>
                <c:pt idx="51">
                  <c:v>93.88</c:v>
                </c:pt>
                <c:pt idx="52">
                  <c:v>94.31</c:v>
                </c:pt>
                <c:pt idx="53">
                  <c:v>96.18</c:v>
                </c:pt>
                <c:pt idx="54">
                  <c:v>99.01</c:v>
                </c:pt>
                <c:pt idx="55">
                  <c:v>99.16</c:v>
                </c:pt>
                <c:pt idx="56">
                  <c:v>101.03</c:v>
                </c:pt>
                <c:pt idx="57">
                  <c:v>105.02</c:v>
                </c:pt>
                <c:pt idx="58">
                  <c:v>106.72</c:v>
                </c:pt>
                <c:pt idx="59">
                  <c:v>100.92</c:v>
                </c:pt>
                <c:pt idx="60">
                  <c:v>96.53</c:v>
                </c:pt>
                <c:pt idx="61">
                  <c:v>95.25</c:v>
                </c:pt>
                <c:pt idx="62">
                  <c:v>88.35</c:v>
                </c:pt>
                <c:pt idx="63">
                  <c:v>82.77</c:v>
                </c:pt>
                <c:pt idx="64">
                  <c:v>80.66</c:v>
                </c:pt>
                <c:pt idx="65">
                  <c:v>79.739999999999995</c:v>
                </c:pt>
                <c:pt idx="66">
                  <c:v>74.989999999999995</c:v>
                </c:pt>
                <c:pt idx="67">
                  <c:v>69.09</c:v>
                </c:pt>
                <c:pt idx="68">
                  <c:v>63.84</c:v>
                </c:pt>
                <c:pt idx="69">
                  <c:v>58.83</c:v>
                </c:pt>
                <c:pt idx="70">
                  <c:v>56.08</c:v>
                </c:pt>
                <c:pt idx="71">
                  <c:v>54.57</c:v>
                </c:pt>
                <c:pt idx="72">
                  <c:v>49.78</c:v>
                </c:pt>
                <c:pt idx="73">
                  <c:v>54.13</c:v>
                </c:pt>
                <c:pt idx="74">
                  <c:v>61.55</c:v>
                </c:pt>
                <c:pt idx="75">
                  <c:v>58.11</c:v>
                </c:pt>
                <c:pt idx="76">
                  <c:v>62.88</c:v>
                </c:pt>
                <c:pt idx="77">
                  <c:v>67.22</c:v>
                </c:pt>
                <c:pt idx="78">
                  <c:v>65.5</c:v>
                </c:pt>
                <c:pt idx="79">
                  <c:v>65.489999999999995</c:v>
                </c:pt>
                <c:pt idx="80">
                  <c:v>70.36</c:v>
                </c:pt>
                <c:pt idx="81">
                  <c:v>70.62</c:v>
                </c:pt>
                <c:pt idx="82">
                  <c:v>72.430000000000007</c:v>
                </c:pt>
                <c:pt idx="83">
                  <c:v>76.58</c:v>
                </c:pt>
                <c:pt idx="84">
                  <c:v>76.81</c:v>
                </c:pt>
                <c:pt idx="85">
                  <c:v>81.14</c:v>
                </c:pt>
                <c:pt idx="86">
                  <c:v>84.71</c:v>
                </c:pt>
                <c:pt idx="87">
                  <c:v>88.49</c:v>
                </c:pt>
                <c:pt idx="88">
                  <c:v>90.6</c:v>
                </c:pt>
                <c:pt idx="89">
                  <c:v>93.75</c:v>
                </c:pt>
                <c:pt idx="90">
                  <c:v>93.94</c:v>
                </c:pt>
                <c:pt idx="91">
                  <c:v>85.3</c:v>
                </c:pt>
                <c:pt idx="92">
                  <c:v>81.08</c:v>
                </c:pt>
                <c:pt idx="93">
                  <c:v>81.96</c:v>
                </c:pt>
                <c:pt idx="94">
                  <c:v>87.03</c:v>
                </c:pt>
                <c:pt idx="95">
                  <c:v>90.13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F-4FF6-9ACB-2CE47FD2290D}"/>
            </c:ext>
          </c:extLst>
        </c:ser>
        <c:ser>
          <c:idx val="1"/>
          <c:order val="1"/>
          <c:tx>
            <c:strRef>
              <c:f>'Quant Theory Base'!$X$1</c:f>
              <c:strCache>
                <c:ptCount val="1"/>
                <c:pt idx="0">
                  <c:v>GNPDEF</c:v>
                </c:pt>
              </c:strCache>
            </c:strRef>
          </c:tx>
          <c:marker>
            <c:symbol val="none"/>
          </c:marker>
          <c:cat>
            <c:numRef>
              <c:f>'Quant Theory Base'!$A$2:$A$97</c:f>
              <c:numCache>
                <c:formatCode>m/d/yyyy</c:formatCode>
                <c:ptCount val="96"/>
                <c:pt idx="0">
                  <c:v>5480</c:v>
                </c:pt>
                <c:pt idx="1">
                  <c:v>5570</c:v>
                </c:pt>
                <c:pt idx="2">
                  <c:v>5661</c:v>
                </c:pt>
                <c:pt idx="3">
                  <c:v>5753</c:v>
                </c:pt>
                <c:pt idx="4">
                  <c:v>5845</c:v>
                </c:pt>
                <c:pt idx="5">
                  <c:v>5936</c:v>
                </c:pt>
                <c:pt idx="6">
                  <c:v>6027</c:v>
                </c:pt>
                <c:pt idx="7">
                  <c:v>6119</c:v>
                </c:pt>
                <c:pt idx="8">
                  <c:v>6211</c:v>
                </c:pt>
                <c:pt idx="9">
                  <c:v>6301</c:v>
                </c:pt>
                <c:pt idx="10">
                  <c:v>6392</c:v>
                </c:pt>
                <c:pt idx="11">
                  <c:v>6484</c:v>
                </c:pt>
                <c:pt idx="12">
                  <c:v>6576</c:v>
                </c:pt>
                <c:pt idx="13">
                  <c:v>6666</c:v>
                </c:pt>
                <c:pt idx="14">
                  <c:v>6757</c:v>
                </c:pt>
                <c:pt idx="15">
                  <c:v>6849</c:v>
                </c:pt>
                <c:pt idx="16">
                  <c:v>6941</c:v>
                </c:pt>
                <c:pt idx="17">
                  <c:v>7031</c:v>
                </c:pt>
                <c:pt idx="18">
                  <c:v>7122</c:v>
                </c:pt>
                <c:pt idx="19">
                  <c:v>7214</c:v>
                </c:pt>
                <c:pt idx="20">
                  <c:v>7306</c:v>
                </c:pt>
                <c:pt idx="21">
                  <c:v>7397</c:v>
                </c:pt>
                <c:pt idx="22">
                  <c:v>7488</c:v>
                </c:pt>
                <c:pt idx="23">
                  <c:v>7580</c:v>
                </c:pt>
                <c:pt idx="24">
                  <c:v>7672</c:v>
                </c:pt>
                <c:pt idx="25">
                  <c:v>7762</c:v>
                </c:pt>
                <c:pt idx="26">
                  <c:v>7853</c:v>
                </c:pt>
                <c:pt idx="27">
                  <c:v>7945</c:v>
                </c:pt>
                <c:pt idx="28">
                  <c:v>8037</c:v>
                </c:pt>
                <c:pt idx="29">
                  <c:v>8127</c:v>
                </c:pt>
                <c:pt idx="30">
                  <c:v>8218</c:v>
                </c:pt>
                <c:pt idx="31">
                  <c:v>8310</c:v>
                </c:pt>
                <c:pt idx="32">
                  <c:v>8402</c:v>
                </c:pt>
                <c:pt idx="33">
                  <c:v>8492</c:v>
                </c:pt>
                <c:pt idx="34">
                  <c:v>8583</c:v>
                </c:pt>
                <c:pt idx="35">
                  <c:v>8675</c:v>
                </c:pt>
                <c:pt idx="36">
                  <c:v>8767</c:v>
                </c:pt>
                <c:pt idx="37">
                  <c:v>8858</c:v>
                </c:pt>
                <c:pt idx="38">
                  <c:v>8949</c:v>
                </c:pt>
                <c:pt idx="39">
                  <c:v>9041</c:v>
                </c:pt>
                <c:pt idx="40">
                  <c:v>9133</c:v>
                </c:pt>
                <c:pt idx="41">
                  <c:v>9223</c:v>
                </c:pt>
                <c:pt idx="42">
                  <c:v>9314</c:v>
                </c:pt>
                <c:pt idx="43">
                  <c:v>9406</c:v>
                </c:pt>
                <c:pt idx="44">
                  <c:v>9498</c:v>
                </c:pt>
                <c:pt idx="45">
                  <c:v>9588</c:v>
                </c:pt>
                <c:pt idx="46">
                  <c:v>9679</c:v>
                </c:pt>
                <c:pt idx="47">
                  <c:v>9771</c:v>
                </c:pt>
                <c:pt idx="48">
                  <c:v>9863</c:v>
                </c:pt>
                <c:pt idx="49">
                  <c:v>9953</c:v>
                </c:pt>
                <c:pt idx="50">
                  <c:v>10044</c:v>
                </c:pt>
                <c:pt idx="51">
                  <c:v>10136</c:v>
                </c:pt>
                <c:pt idx="52">
                  <c:v>10228</c:v>
                </c:pt>
                <c:pt idx="53">
                  <c:v>10319</c:v>
                </c:pt>
                <c:pt idx="54">
                  <c:v>10410</c:v>
                </c:pt>
                <c:pt idx="55">
                  <c:v>10502</c:v>
                </c:pt>
                <c:pt idx="56">
                  <c:v>10594</c:v>
                </c:pt>
                <c:pt idx="57">
                  <c:v>10684</c:v>
                </c:pt>
                <c:pt idx="58">
                  <c:v>10775</c:v>
                </c:pt>
                <c:pt idx="59">
                  <c:v>10867</c:v>
                </c:pt>
                <c:pt idx="60">
                  <c:v>10959</c:v>
                </c:pt>
                <c:pt idx="61">
                  <c:v>11049</c:v>
                </c:pt>
                <c:pt idx="62">
                  <c:v>11140</c:v>
                </c:pt>
                <c:pt idx="63">
                  <c:v>11232</c:v>
                </c:pt>
                <c:pt idx="64">
                  <c:v>11324</c:v>
                </c:pt>
                <c:pt idx="65">
                  <c:v>11414</c:v>
                </c:pt>
                <c:pt idx="66">
                  <c:v>11505</c:v>
                </c:pt>
                <c:pt idx="67">
                  <c:v>11597</c:v>
                </c:pt>
                <c:pt idx="68">
                  <c:v>11689</c:v>
                </c:pt>
                <c:pt idx="69">
                  <c:v>11780</c:v>
                </c:pt>
                <c:pt idx="70">
                  <c:v>11871</c:v>
                </c:pt>
                <c:pt idx="71">
                  <c:v>11963</c:v>
                </c:pt>
                <c:pt idx="72">
                  <c:v>12055</c:v>
                </c:pt>
                <c:pt idx="73">
                  <c:v>12145</c:v>
                </c:pt>
                <c:pt idx="74">
                  <c:v>12236</c:v>
                </c:pt>
                <c:pt idx="75">
                  <c:v>12328</c:v>
                </c:pt>
                <c:pt idx="76">
                  <c:v>12420</c:v>
                </c:pt>
                <c:pt idx="77">
                  <c:v>12510</c:v>
                </c:pt>
                <c:pt idx="78">
                  <c:v>12601</c:v>
                </c:pt>
                <c:pt idx="79">
                  <c:v>12693</c:v>
                </c:pt>
                <c:pt idx="80">
                  <c:v>12785</c:v>
                </c:pt>
                <c:pt idx="81">
                  <c:v>12875</c:v>
                </c:pt>
                <c:pt idx="82">
                  <c:v>12966</c:v>
                </c:pt>
                <c:pt idx="83">
                  <c:v>13058</c:v>
                </c:pt>
                <c:pt idx="84">
                  <c:v>13150</c:v>
                </c:pt>
                <c:pt idx="85">
                  <c:v>13241</c:v>
                </c:pt>
                <c:pt idx="86">
                  <c:v>13332</c:v>
                </c:pt>
                <c:pt idx="87">
                  <c:v>13424</c:v>
                </c:pt>
                <c:pt idx="88">
                  <c:v>13516</c:v>
                </c:pt>
                <c:pt idx="89">
                  <c:v>13606</c:v>
                </c:pt>
                <c:pt idx="90">
                  <c:v>13697</c:v>
                </c:pt>
                <c:pt idx="91">
                  <c:v>13789</c:v>
                </c:pt>
                <c:pt idx="92">
                  <c:v>13881</c:v>
                </c:pt>
                <c:pt idx="93">
                  <c:v>13971</c:v>
                </c:pt>
                <c:pt idx="94">
                  <c:v>14062</c:v>
                </c:pt>
                <c:pt idx="95">
                  <c:v>14154</c:v>
                </c:pt>
              </c:numCache>
            </c:numRef>
          </c:cat>
          <c:val>
            <c:numRef>
              <c:f>'Quant Theory Base'!$X$2:$X$97</c:f>
              <c:numCache>
                <c:formatCode>General</c:formatCode>
                <c:ptCount val="96"/>
                <c:pt idx="0">
                  <c:v>20.47</c:v>
                </c:pt>
                <c:pt idx="1">
                  <c:v>20.66</c:v>
                </c:pt>
                <c:pt idx="2">
                  <c:v>20.63</c:v>
                </c:pt>
                <c:pt idx="3">
                  <c:v>21.14</c:v>
                </c:pt>
                <c:pt idx="4">
                  <c:v>22.25</c:v>
                </c:pt>
                <c:pt idx="5">
                  <c:v>22.71</c:v>
                </c:pt>
                <c:pt idx="6">
                  <c:v>22.95</c:v>
                </c:pt>
                <c:pt idx="7">
                  <c:v>24.89</c:v>
                </c:pt>
                <c:pt idx="8">
                  <c:v>26.16</c:v>
                </c:pt>
                <c:pt idx="9">
                  <c:v>28.91</c:v>
                </c:pt>
                <c:pt idx="10">
                  <c:v>29.8</c:v>
                </c:pt>
                <c:pt idx="11">
                  <c:v>29.54</c:v>
                </c:pt>
                <c:pt idx="12">
                  <c:v>29.26</c:v>
                </c:pt>
                <c:pt idx="13">
                  <c:v>30.33</c:v>
                </c:pt>
                <c:pt idx="14">
                  <c:v>32.14</c:v>
                </c:pt>
                <c:pt idx="15">
                  <c:v>33.479999999999997</c:v>
                </c:pt>
                <c:pt idx="16">
                  <c:v>34.049999999999997</c:v>
                </c:pt>
                <c:pt idx="17">
                  <c:v>35.71</c:v>
                </c:pt>
                <c:pt idx="18">
                  <c:v>38.03</c:v>
                </c:pt>
                <c:pt idx="19">
                  <c:v>39.409999999999997</c:v>
                </c:pt>
                <c:pt idx="20">
                  <c:v>42.19</c:v>
                </c:pt>
                <c:pt idx="21">
                  <c:v>44.4</c:v>
                </c:pt>
                <c:pt idx="22">
                  <c:v>44.17</c:v>
                </c:pt>
                <c:pt idx="23">
                  <c:v>40.04</c:v>
                </c:pt>
                <c:pt idx="24">
                  <c:v>36.4</c:v>
                </c:pt>
                <c:pt idx="25">
                  <c:v>34.869999999999997</c:v>
                </c:pt>
                <c:pt idx="26">
                  <c:v>34.26</c:v>
                </c:pt>
                <c:pt idx="27">
                  <c:v>33.67</c:v>
                </c:pt>
                <c:pt idx="28">
                  <c:v>32.24</c:v>
                </c:pt>
                <c:pt idx="29">
                  <c:v>31.98</c:v>
                </c:pt>
                <c:pt idx="30">
                  <c:v>32.340000000000003</c:v>
                </c:pt>
                <c:pt idx="31">
                  <c:v>32.64</c:v>
                </c:pt>
                <c:pt idx="32">
                  <c:v>33.68</c:v>
                </c:pt>
                <c:pt idx="33">
                  <c:v>33.82</c:v>
                </c:pt>
                <c:pt idx="34">
                  <c:v>33.42</c:v>
                </c:pt>
                <c:pt idx="35">
                  <c:v>33.479999999999997</c:v>
                </c:pt>
                <c:pt idx="36">
                  <c:v>33.49</c:v>
                </c:pt>
                <c:pt idx="37">
                  <c:v>32.82</c:v>
                </c:pt>
                <c:pt idx="38">
                  <c:v>32.82</c:v>
                </c:pt>
                <c:pt idx="39">
                  <c:v>33.26</c:v>
                </c:pt>
                <c:pt idx="40">
                  <c:v>33.9</c:v>
                </c:pt>
                <c:pt idx="41">
                  <c:v>33.57</c:v>
                </c:pt>
                <c:pt idx="42">
                  <c:v>33.86</c:v>
                </c:pt>
                <c:pt idx="43">
                  <c:v>33.880000000000003</c:v>
                </c:pt>
                <c:pt idx="44">
                  <c:v>33.619999999999997</c:v>
                </c:pt>
                <c:pt idx="45">
                  <c:v>33.36</c:v>
                </c:pt>
                <c:pt idx="46">
                  <c:v>33.19</c:v>
                </c:pt>
                <c:pt idx="47">
                  <c:v>33.020000000000003</c:v>
                </c:pt>
                <c:pt idx="48">
                  <c:v>32.450000000000003</c:v>
                </c:pt>
                <c:pt idx="49">
                  <c:v>32.090000000000003</c:v>
                </c:pt>
                <c:pt idx="50">
                  <c:v>32.369999999999997</c:v>
                </c:pt>
                <c:pt idx="51">
                  <c:v>32.69</c:v>
                </c:pt>
                <c:pt idx="52">
                  <c:v>32.590000000000003</c:v>
                </c:pt>
                <c:pt idx="53">
                  <c:v>32.83</c:v>
                </c:pt>
                <c:pt idx="54">
                  <c:v>33.04</c:v>
                </c:pt>
                <c:pt idx="55">
                  <c:v>32.75</c:v>
                </c:pt>
                <c:pt idx="56">
                  <c:v>32.700000000000003</c:v>
                </c:pt>
                <c:pt idx="57">
                  <c:v>32.65</c:v>
                </c:pt>
                <c:pt idx="58">
                  <c:v>32.97</c:v>
                </c:pt>
                <c:pt idx="59">
                  <c:v>32.72</c:v>
                </c:pt>
                <c:pt idx="60">
                  <c:v>32.47</c:v>
                </c:pt>
                <c:pt idx="61">
                  <c:v>32.22</c:v>
                </c:pt>
                <c:pt idx="62">
                  <c:v>31.43</c:v>
                </c:pt>
                <c:pt idx="63">
                  <c:v>30.87</c:v>
                </c:pt>
                <c:pt idx="64">
                  <c:v>30.02</c:v>
                </c:pt>
                <c:pt idx="65">
                  <c:v>29.17</c:v>
                </c:pt>
                <c:pt idx="66">
                  <c:v>28.55</c:v>
                </c:pt>
                <c:pt idx="67">
                  <c:v>27.73</c:v>
                </c:pt>
                <c:pt idx="68">
                  <c:v>26.58</c:v>
                </c:pt>
                <c:pt idx="69">
                  <c:v>25.75</c:v>
                </c:pt>
                <c:pt idx="70">
                  <c:v>25.44</c:v>
                </c:pt>
                <c:pt idx="71">
                  <c:v>24.9</c:v>
                </c:pt>
                <c:pt idx="72">
                  <c:v>24.11</c:v>
                </c:pt>
                <c:pt idx="73">
                  <c:v>24.47</c:v>
                </c:pt>
                <c:pt idx="74">
                  <c:v>25.77</c:v>
                </c:pt>
                <c:pt idx="75">
                  <c:v>26.17</c:v>
                </c:pt>
                <c:pt idx="76">
                  <c:v>26.84</c:v>
                </c:pt>
                <c:pt idx="77">
                  <c:v>27.14</c:v>
                </c:pt>
                <c:pt idx="78">
                  <c:v>27.61</c:v>
                </c:pt>
                <c:pt idx="79">
                  <c:v>27.61</c:v>
                </c:pt>
                <c:pt idx="80">
                  <c:v>27.89</c:v>
                </c:pt>
                <c:pt idx="81">
                  <c:v>27.9</c:v>
                </c:pt>
                <c:pt idx="82">
                  <c:v>27.84</c:v>
                </c:pt>
                <c:pt idx="83">
                  <c:v>27.89</c:v>
                </c:pt>
                <c:pt idx="84">
                  <c:v>27.84</c:v>
                </c:pt>
                <c:pt idx="85">
                  <c:v>27.67</c:v>
                </c:pt>
                <c:pt idx="86">
                  <c:v>28.09</c:v>
                </c:pt>
                <c:pt idx="87">
                  <c:v>28.4</c:v>
                </c:pt>
                <c:pt idx="88">
                  <c:v>29.17</c:v>
                </c:pt>
                <c:pt idx="89">
                  <c:v>29.44</c:v>
                </c:pt>
                <c:pt idx="90">
                  <c:v>29.62</c:v>
                </c:pt>
                <c:pt idx="91">
                  <c:v>28.97</c:v>
                </c:pt>
                <c:pt idx="92">
                  <c:v>28.75</c:v>
                </c:pt>
                <c:pt idx="93">
                  <c:v>28.61</c:v>
                </c:pt>
                <c:pt idx="94">
                  <c:v>28.7</c:v>
                </c:pt>
                <c:pt idx="95">
                  <c:v>28.58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4FF6-9ACB-2CE47FD2290D}"/>
            </c:ext>
          </c:extLst>
        </c:ser>
        <c:ser>
          <c:idx val="2"/>
          <c:order val="2"/>
          <c:tx>
            <c:strRef>
              <c:f>'Quant Theory Base'!$Y$1</c:f>
              <c:strCache>
                <c:ptCount val="1"/>
                <c:pt idx="0">
                  <c:v>TRGNP</c:v>
                </c:pt>
              </c:strCache>
            </c:strRef>
          </c:tx>
          <c:marker>
            <c:symbol val="none"/>
          </c:marker>
          <c:cat>
            <c:numRef>
              <c:f>'Quant Theory Base'!$A$2:$A$97</c:f>
              <c:numCache>
                <c:formatCode>m/d/yyyy</c:formatCode>
                <c:ptCount val="96"/>
                <c:pt idx="0">
                  <c:v>5480</c:v>
                </c:pt>
                <c:pt idx="1">
                  <c:v>5570</c:v>
                </c:pt>
                <c:pt idx="2">
                  <c:v>5661</c:v>
                </c:pt>
                <c:pt idx="3">
                  <c:v>5753</c:v>
                </c:pt>
                <c:pt idx="4">
                  <c:v>5845</c:v>
                </c:pt>
                <c:pt idx="5">
                  <c:v>5936</c:v>
                </c:pt>
                <c:pt idx="6">
                  <c:v>6027</c:v>
                </c:pt>
                <c:pt idx="7">
                  <c:v>6119</c:v>
                </c:pt>
                <c:pt idx="8">
                  <c:v>6211</c:v>
                </c:pt>
                <c:pt idx="9">
                  <c:v>6301</c:v>
                </c:pt>
                <c:pt idx="10">
                  <c:v>6392</c:v>
                </c:pt>
                <c:pt idx="11">
                  <c:v>6484</c:v>
                </c:pt>
                <c:pt idx="12">
                  <c:v>6576</c:v>
                </c:pt>
                <c:pt idx="13">
                  <c:v>6666</c:v>
                </c:pt>
                <c:pt idx="14">
                  <c:v>6757</c:v>
                </c:pt>
                <c:pt idx="15">
                  <c:v>6849</c:v>
                </c:pt>
                <c:pt idx="16">
                  <c:v>6941</c:v>
                </c:pt>
                <c:pt idx="17">
                  <c:v>7031</c:v>
                </c:pt>
                <c:pt idx="18">
                  <c:v>7122</c:v>
                </c:pt>
                <c:pt idx="19">
                  <c:v>7214</c:v>
                </c:pt>
                <c:pt idx="20">
                  <c:v>7306</c:v>
                </c:pt>
                <c:pt idx="21">
                  <c:v>7397</c:v>
                </c:pt>
                <c:pt idx="22">
                  <c:v>7488</c:v>
                </c:pt>
                <c:pt idx="23">
                  <c:v>7580</c:v>
                </c:pt>
                <c:pt idx="24">
                  <c:v>7672</c:v>
                </c:pt>
                <c:pt idx="25">
                  <c:v>7762</c:v>
                </c:pt>
                <c:pt idx="26">
                  <c:v>7853</c:v>
                </c:pt>
                <c:pt idx="27">
                  <c:v>7945</c:v>
                </c:pt>
                <c:pt idx="28">
                  <c:v>8037</c:v>
                </c:pt>
                <c:pt idx="29">
                  <c:v>8127</c:v>
                </c:pt>
                <c:pt idx="30">
                  <c:v>8218</c:v>
                </c:pt>
                <c:pt idx="31">
                  <c:v>8310</c:v>
                </c:pt>
                <c:pt idx="32">
                  <c:v>8402</c:v>
                </c:pt>
                <c:pt idx="33">
                  <c:v>8492</c:v>
                </c:pt>
                <c:pt idx="34">
                  <c:v>8583</c:v>
                </c:pt>
                <c:pt idx="35">
                  <c:v>8675</c:v>
                </c:pt>
                <c:pt idx="36">
                  <c:v>8767</c:v>
                </c:pt>
                <c:pt idx="37">
                  <c:v>8858</c:v>
                </c:pt>
                <c:pt idx="38">
                  <c:v>8949</c:v>
                </c:pt>
                <c:pt idx="39">
                  <c:v>9041</c:v>
                </c:pt>
                <c:pt idx="40">
                  <c:v>9133</c:v>
                </c:pt>
                <c:pt idx="41">
                  <c:v>9223</c:v>
                </c:pt>
                <c:pt idx="42">
                  <c:v>9314</c:v>
                </c:pt>
                <c:pt idx="43">
                  <c:v>9406</c:v>
                </c:pt>
                <c:pt idx="44">
                  <c:v>9498</c:v>
                </c:pt>
                <c:pt idx="45">
                  <c:v>9588</c:v>
                </c:pt>
                <c:pt idx="46">
                  <c:v>9679</c:v>
                </c:pt>
                <c:pt idx="47">
                  <c:v>9771</c:v>
                </c:pt>
                <c:pt idx="48">
                  <c:v>9863</c:v>
                </c:pt>
                <c:pt idx="49">
                  <c:v>9953</c:v>
                </c:pt>
                <c:pt idx="50">
                  <c:v>10044</c:v>
                </c:pt>
                <c:pt idx="51">
                  <c:v>10136</c:v>
                </c:pt>
                <c:pt idx="52">
                  <c:v>10228</c:v>
                </c:pt>
                <c:pt idx="53">
                  <c:v>10319</c:v>
                </c:pt>
                <c:pt idx="54">
                  <c:v>10410</c:v>
                </c:pt>
                <c:pt idx="55">
                  <c:v>10502</c:v>
                </c:pt>
                <c:pt idx="56">
                  <c:v>10594</c:v>
                </c:pt>
                <c:pt idx="57">
                  <c:v>10684</c:v>
                </c:pt>
                <c:pt idx="58">
                  <c:v>10775</c:v>
                </c:pt>
                <c:pt idx="59">
                  <c:v>10867</c:v>
                </c:pt>
                <c:pt idx="60">
                  <c:v>10959</c:v>
                </c:pt>
                <c:pt idx="61">
                  <c:v>11049</c:v>
                </c:pt>
                <c:pt idx="62">
                  <c:v>11140</c:v>
                </c:pt>
                <c:pt idx="63">
                  <c:v>11232</c:v>
                </c:pt>
                <c:pt idx="64">
                  <c:v>11324</c:v>
                </c:pt>
                <c:pt idx="65">
                  <c:v>11414</c:v>
                </c:pt>
                <c:pt idx="66">
                  <c:v>11505</c:v>
                </c:pt>
                <c:pt idx="67">
                  <c:v>11597</c:v>
                </c:pt>
                <c:pt idx="68">
                  <c:v>11689</c:v>
                </c:pt>
                <c:pt idx="69">
                  <c:v>11780</c:v>
                </c:pt>
                <c:pt idx="70">
                  <c:v>11871</c:v>
                </c:pt>
                <c:pt idx="71">
                  <c:v>11963</c:v>
                </c:pt>
                <c:pt idx="72">
                  <c:v>12055</c:v>
                </c:pt>
                <c:pt idx="73">
                  <c:v>12145</c:v>
                </c:pt>
                <c:pt idx="74">
                  <c:v>12236</c:v>
                </c:pt>
                <c:pt idx="75">
                  <c:v>12328</c:v>
                </c:pt>
                <c:pt idx="76">
                  <c:v>12420</c:v>
                </c:pt>
                <c:pt idx="77">
                  <c:v>12510</c:v>
                </c:pt>
                <c:pt idx="78">
                  <c:v>12601</c:v>
                </c:pt>
                <c:pt idx="79">
                  <c:v>12693</c:v>
                </c:pt>
                <c:pt idx="80">
                  <c:v>12785</c:v>
                </c:pt>
                <c:pt idx="81">
                  <c:v>12875</c:v>
                </c:pt>
                <c:pt idx="82">
                  <c:v>12966</c:v>
                </c:pt>
                <c:pt idx="83">
                  <c:v>13058</c:v>
                </c:pt>
                <c:pt idx="84">
                  <c:v>13150</c:v>
                </c:pt>
                <c:pt idx="85">
                  <c:v>13241</c:v>
                </c:pt>
                <c:pt idx="86">
                  <c:v>13332</c:v>
                </c:pt>
                <c:pt idx="87">
                  <c:v>13424</c:v>
                </c:pt>
                <c:pt idx="88">
                  <c:v>13516</c:v>
                </c:pt>
                <c:pt idx="89">
                  <c:v>13606</c:v>
                </c:pt>
                <c:pt idx="90">
                  <c:v>13697</c:v>
                </c:pt>
                <c:pt idx="91">
                  <c:v>13789</c:v>
                </c:pt>
                <c:pt idx="92">
                  <c:v>13881</c:v>
                </c:pt>
                <c:pt idx="93">
                  <c:v>13971</c:v>
                </c:pt>
                <c:pt idx="94">
                  <c:v>14062</c:v>
                </c:pt>
                <c:pt idx="95">
                  <c:v>14154</c:v>
                </c:pt>
              </c:numCache>
            </c:numRef>
          </c:cat>
          <c:val>
            <c:numRef>
              <c:f>'Quant Theory Base'!$Y$2:$Y$97</c:f>
              <c:numCache>
                <c:formatCode>General</c:formatCode>
                <c:ptCount val="96"/>
                <c:pt idx="0">
                  <c:v>212.96</c:v>
                </c:pt>
                <c:pt idx="1">
                  <c:v>214.09</c:v>
                </c:pt>
                <c:pt idx="2">
                  <c:v>215.22</c:v>
                </c:pt>
                <c:pt idx="3">
                  <c:v>216.36</c:v>
                </c:pt>
                <c:pt idx="4">
                  <c:v>217.5</c:v>
                </c:pt>
                <c:pt idx="5">
                  <c:v>218.65</c:v>
                </c:pt>
                <c:pt idx="6">
                  <c:v>219.81</c:v>
                </c:pt>
                <c:pt idx="7">
                  <c:v>220.97</c:v>
                </c:pt>
                <c:pt idx="8">
                  <c:v>222.14</c:v>
                </c:pt>
                <c:pt idx="9">
                  <c:v>223.31</c:v>
                </c:pt>
                <c:pt idx="10">
                  <c:v>224.49</c:v>
                </c:pt>
                <c:pt idx="11">
                  <c:v>225.68</c:v>
                </c:pt>
                <c:pt idx="12">
                  <c:v>226.87</c:v>
                </c:pt>
                <c:pt idx="13">
                  <c:v>228.07</c:v>
                </c:pt>
                <c:pt idx="14">
                  <c:v>229.29</c:v>
                </c:pt>
                <c:pt idx="15">
                  <c:v>230.49</c:v>
                </c:pt>
                <c:pt idx="16">
                  <c:v>231.7</c:v>
                </c:pt>
                <c:pt idx="17">
                  <c:v>232.93</c:v>
                </c:pt>
                <c:pt idx="18">
                  <c:v>234.16</c:v>
                </c:pt>
                <c:pt idx="19">
                  <c:v>235.4</c:v>
                </c:pt>
                <c:pt idx="20">
                  <c:v>236.64</c:v>
                </c:pt>
                <c:pt idx="21">
                  <c:v>237.89</c:v>
                </c:pt>
                <c:pt idx="22">
                  <c:v>239.15</c:v>
                </c:pt>
                <c:pt idx="23">
                  <c:v>240.41</c:v>
                </c:pt>
                <c:pt idx="24">
                  <c:v>241.68</c:v>
                </c:pt>
                <c:pt idx="25">
                  <c:v>242.96</c:v>
                </c:pt>
                <c:pt idx="26">
                  <c:v>244.25</c:v>
                </c:pt>
                <c:pt idx="27">
                  <c:v>245.54</c:v>
                </c:pt>
                <c:pt idx="28">
                  <c:v>246.84</c:v>
                </c:pt>
                <c:pt idx="29">
                  <c:v>248.14</c:v>
                </c:pt>
                <c:pt idx="30">
                  <c:v>249.45</c:v>
                </c:pt>
                <c:pt idx="31">
                  <c:v>250.77</c:v>
                </c:pt>
                <c:pt idx="32">
                  <c:v>252.09</c:v>
                </c:pt>
                <c:pt idx="33">
                  <c:v>253.43</c:v>
                </c:pt>
                <c:pt idx="34">
                  <c:v>254.77</c:v>
                </c:pt>
                <c:pt idx="35">
                  <c:v>256.11</c:v>
                </c:pt>
                <c:pt idx="36">
                  <c:v>258.73</c:v>
                </c:pt>
                <c:pt idx="37">
                  <c:v>261.38</c:v>
                </c:pt>
                <c:pt idx="38">
                  <c:v>264.05</c:v>
                </c:pt>
                <c:pt idx="39">
                  <c:v>266.75</c:v>
                </c:pt>
                <c:pt idx="40">
                  <c:v>269.47000000000003</c:v>
                </c:pt>
                <c:pt idx="41">
                  <c:v>271.92</c:v>
                </c:pt>
                <c:pt idx="42">
                  <c:v>274.39</c:v>
                </c:pt>
                <c:pt idx="43">
                  <c:v>276.88</c:v>
                </c:pt>
                <c:pt idx="44">
                  <c:v>279.39999999999998</c:v>
                </c:pt>
                <c:pt idx="45">
                  <c:v>281.94</c:v>
                </c:pt>
                <c:pt idx="46">
                  <c:v>284.5</c:v>
                </c:pt>
                <c:pt idx="47">
                  <c:v>287.08</c:v>
                </c:pt>
                <c:pt idx="48">
                  <c:v>289.69</c:v>
                </c:pt>
                <c:pt idx="49">
                  <c:v>292.32</c:v>
                </c:pt>
                <c:pt idx="50">
                  <c:v>294.98</c:v>
                </c:pt>
                <c:pt idx="51">
                  <c:v>297.66000000000003</c:v>
                </c:pt>
                <c:pt idx="52">
                  <c:v>300.37</c:v>
                </c:pt>
                <c:pt idx="53">
                  <c:v>303.08999999999997</c:v>
                </c:pt>
                <c:pt idx="54">
                  <c:v>305.85000000000002</c:v>
                </c:pt>
                <c:pt idx="55">
                  <c:v>308.63</c:v>
                </c:pt>
                <c:pt idx="56">
                  <c:v>311.43</c:v>
                </c:pt>
                <c:pt idx="57">
                  <c:v>314.26</c:v>
                </c:pt>
                <c:pt idx="58">
                  <c:v>317.12</c:v>
                </c:pt>
                <c:pt idx="59">
                  <c:v>319.99</c:v>
                </c:pt>
                <c:pt idx="60">
                  <c:v>321.52999999999997</c:v>
                </c:pt>
                <c:pt idx="61">
                  <c:v>323.08</c:v>
                </c:pt>
                <c:pt idx="62">
                  <c:v>324.69</c:v>
                </c:pt>
                <c:pt idx="63">
                  <c:v>326.19</c:v>
                </c:pt>
                <c:pt idx="64">
                  <c:v>327.75</c:v>
                </c:pt>
                <c:pt idx="65">
                  <c:v>329.65</c:v>
                </c:pt>
                <c:pt idx="66">
                  <c:v>331.56</c:v>
                </c:pt>
                <c:pt idx="67">
                  <c:v>333.47</c:v>
                </c:pt>
                <c:pt idx="68">
                  <c:v>335.4</c:v>
                </c:pt>
                <c:pt idx="69">
                  <c:v>337.34</c:v>
                </c:pt>
                <c:pt idx="70">
                  <c:v>339.29</c:v>
                </c:pt>
                <c:pt idx="71">
                  <c:v>341.26</c:v>
                </c:pt>
                <c:pt idx="72">
                  <c:v>343.23</c:v>
                </c:pt>
                <c:pt idx="73">
                  <c:v>345.21</c:v>
                </c:pt>
                <c:pt idx="74">
                  <c:v>347.21</c:v>
                </c:pt>
                <c:pt idx="75">
                  <c:v>349.22</c:v>
                </c:pt>
                <c:pt idx="76">
                  <c:v>351.24</c:v>
                </c:pt>
                <c:pt idx="77">
                  <c:v>353.27</c:v>
                </c:pt>
                <c:pt idx="78">
                  <c:v>355.31</c:v>
                </c:pt>
                <c:pt idx="79">
                  <c:v>357.37</c:v>
                </c:pt>
                <c:pt idx="80">
                  <c:v>359.44</c:v>
                </c:pt>
                <c:pt idx="81">
                  <c:v>361.51</c:v>
                </c:pt>
                <c:pt idx="82">
                  <c:v>363.61</c:v>
                </c:pt>
                <c:pt idx="83">
                  <c:v>365.71</c:v>
                </c:pt>
                <c:pt idx="84">
                  <c:v>367.82</c:v>
                </c:pt>
                <c:pt idx="85">
                  <c:v>369.95</c:v>
                </c:pt>
                <c:pt idx="86">
                  <c:v>372.09</c:v>
                </c:pt>
                <c:pt idx="87">
                  <c:v>374.24</c:v>
                </c:pt>
                <c:pt idx="88">
                  <c:v>376.41</c:v>
                </c:pt>
                <c:pt idx="89">
                  <c:v>378.58</c:v>
                </c:pt>
                <c:pt idx="90">
                  <c:v>380.77</c:v>
                </c:pt>
                <c:pt idx="91">
                  <c:v>382.98</c:v>
                </c:pt>
                <c:pt idx="92">
                  <c:v>385.19</c:v>
                </c:pt>
                <c:pt idx="93">
                  <c:v>387.42</c:v>
                </c:pt>
                <c:pt idx="94">
                  <c:v>389.66</c:v>
                </c:pt>
                <c:pt idx="95">
                  <c:v>391.91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4FF6-9ACB-2CE47FD2290D}"/>
            </c:ext>
          </c:extLst>
        </c:ser>
        <c:ser>
          <c:idx val="3"/>
          <c:order val="3"/>
          <c:tx>
            <c:strRef>
              <c:f>'Quant Theory Base'!$Z$1</c:f>
              <c:strCache>
                <c:ptCount val="1"/>
                <c:pt idx="0">
                  <c:v>CPRATE</c:v>
                </c:pt>
              </c:strCache>
            </c:strRef>
          </c:tx>
          <c:marker>
            <c:symbol val="none"/>
          </c:marker>
          <c:cat>
            <c:numRef>
              <c:f>'Quant Theory Base'!$A$2:$A$97</c:f>
              <c:numCache>
                <c:formatCode>m/d/yyyy</c:formatCode>
                <c:ptCount val="96"/>
                <c:pt idx="0">
                  <c:v>5480</c:v>
                </c:pt>
                <c:pt idx="1">
                  <c:v>5570</c:v>
                </c:pt>
                <c:pt idx="2">
                  <c:v>5661</c:v>
                </c:pt>
                <c:pt idx="3">
                  <c:v>5753</c:v>
                </c:pt>
                <c:pt idx="4">
                  <c:v>5845</c:v>
                </c:pt>
                <c:pt idx="5">
                  <c:v>5936</c:v>
                </c:pt>
                <c:pt idx="6">
                  <c:v>6027</c:v>
                </c:pt>
                <c:pt idx="7">
                  <c:v>6119</c:v>
                </c:pt>
                <c:pt idx="8">
                  <c:v>6211</c:v>
                </c:pt>
                <c:pt idx="9">
                  <c:v>6301</c:v>
                </c:pt>
                <c:pt idx="10">
                  <c:v>6392</c:v>
                </c:pt>
                <c:pt idx="11">
                  <c:v>6484</c:v>
                </c:pt>
                <c:pt idx="12">
                  <c:v>6576</c:v>
                </c:pt>
                <c:pt idx="13">
                  <c:v>6666</c:v>
                </c:pt>
                <c:pt idx="14">
                  <c:v>6757</c:v>
                </c:pt>
                <c:pt idx="15">
                  <c:v>6849</c:v>
                </c:pt>
                <c:pt idx="16">
                  <c:v>6941</c:v>
                </c:pt>
                <c:pt idx="17">
                  <c:v>7031</c:v>
                </c:pt>
                <c:pt idx="18">
                  <c:v>7122</c:v>
                </c:pt>
                <c:pt idx="19">
                  <c:v>7214</c:v>
                </c:pt>
                <c:pt idx="20">
                  <c:v>7306</c:v>
                </c:pt>
                <c:pt idx="21">
                  <c:v>7397</c:v>
                </c:pt>
                <c:pt idx="22">
                  <c:v>7488</c:v>
                </c:pt>
                <c:pt idx="23">
                  <c:v>7580</c:v>
                </c:pt>
                <c:pt idx="24">
                  <c:v>7672</c:v>
                </c:pt>
                <c:pt idx="25">
                  <c:v>7762</c:v>
                </c:pt>
                <c:pt idx="26">
                  <c:v>7853</c:v>
                </c:pt>
                <c:pt idx="27">
                  <c:v>7945</c:v>
                </c:pt>
                <c:pt idx="28">
                  <c:v>8037</c:v>
                </c:pt>
                <c:pt idx="29">
                  <c:v>8127</c:v>
                </c:pt>
                <c:pt idx="30">
                  <c:v>8218</c:v>
                </c:pt>
                <c:pt idx="31">
                  <c:v>8310</c:v>
                </c:pt>
                <c:pt idx="32">
                  <c:v>8402</c:v>
                </c:pt>
                <c:pt idx="33">
                  <c:v>8492</c:v>
                </c:pt>
                <c:pt idx="34">
                  <c:v>8583</c:v>
                </c:pt>
                <c:pt idx="35">
                  <c:v>8675</c:v>
                </c:pt>
                <c:pt idx="36">
                  <c:v>8767</c:v>
                </c:pt>
                <c:pt idx="37">
                  <c:v>8858</c:v>
                </c:pt>
                <c:pt idx="38">
                  <c:v>8949</c:v>
                </c:pt>
                <c:pt idx="39">
                  <c:v>9041</c:v>
                </c:pt>
                <c:pt idx="40">
                  <c:v>9133</c:v>
                </c:pt>
                <c:pt idx="41">
                  <c:v>9223</c:v>
                </c:pt>
                <c:pt idx="42">
                  <c:v>9314</c:v>
                </c:pt>
                <c:pt idx="43">
                  <c:v>9406</c:v>
                </c:pt>
                <c:pt idx="44">
                  <c:v>9498</c:v>
                </c:pt>
                <c:pt idx="45">
                  <c:v>9588</c:v>
                </c:pt>
                <c:pt idx="46">
                  <c:v>9679</c:v>
                </c:pt>
                <c:pt idx="47">
                  <c:v>9771</c:v>
                </c:pt>
                <c:pt idx="48">
                  <c:v>9863</c:v>
                </c:pt>
                <c:pt idx="49">
                  <c:v>9953</c:v>
                </c:pt>
                <c:pt idx="50">
                  <c:v>10044</c:v>
                </c:pt>
                <c:pt idx="51">
                  <c:v>10136</c:v>
                </c:pt>
                <c:pt idx="52">
                  <c:v>10228</c:v>
                </c:pt>
                <c:pt idx="53">
                  <c:v>10319</c:v>
                </c:pt>
                <c:pt idx="54">
                  <c:v>10410</c:v>
                </c:pt>
                <c:pt idx="55">
                  <c:v>10502</c:v>
                </c:pt>
                <c:pt idx="56">
                  <c:v>10594</c:v>
                </c:pt>
                <c:pt idx="57">
                  <c:v>10684</c:v>
                </c:pt>
                <c:pt idx="58">
                  <c:v>10775</c:v>
                </c:pt>
                <c:pt idx="59">
                  <c:v>10867</c:v>
                </c:pt>
                <c:pt idx="60">
                  <c:v>10959</c:v>
                </c:pt>
                <c:pt idx="61">
                  <c:v>11049</c:v>
                </c:pt>
                <c:pt idx="62">
                  <c:v>11140</c:v>
                </c:pt>
                <c:pt idx="63">
                  <c:v>11232</c:v>
                </c:pt>
                <c:pt idx="64">
                  <c:v>11324</c:v>
                </c:pt>
                <c:pt idx="65">
                  <c:v>11414</c:v>
                </c:pt>
                <c:pt idx="66">
                  <c:v>11505</c:v>
                </c:pt>
                <c:pt idx="67">
                  <c:v>11597</c:v>
                </c:pt>
                <c:pt idx="68">
                  <c:v>11689</c:v>
                </c:pt>
                <c:pt idx="69">
                  <c:v>11780</c:v>
                </c:pt>
                <c:pt idx="70">
                  <c:v>11871</c:v>
                </c:pt>
                <c:pt idx="71">
                  <c:v>11963</c:v>
                </c:pt>
                <c:pt idx="72">
                  <c:v>12055</c:v>
                </c:pt>
                <c:pt idx="73">
                  <c:v>12145</c:v>
                </c:pt>
                <c:pt idx="74">
                  <c:v>12236</c:v>
                </c:pt>
                <c:pt idx="75">
                  <c:v>12328</c:v>
                </c:pt>
                <c:pt idx="76">
                  <c:v>12420</c:v>
                </c:pt>
                <c:pt idx="77">
                  <c:v>12510</c:v>
                </c:pt>
                <c:pt idx="78">
                  <c:v>12601</c:v>
                </c:pt>
                <c:pt idx="79">
                  <c:v>12693</c:v>
                </c:pt>
                <c:pt idx="80">
                  <c:v>12785</c:v>
                </c:pt>
                <c:pt idx="81">
                  <c:v>12875</c:v>
                </c:pt>
                <c:pt idx="82">
                  <c:v>12966</c:v>
                </c:pt>
                <c:pt idx="83">
                  <c:v>13058</c:v>
                </c:pt>
                <c:pt idx="84">
                  <c:v>13150</c:v>
                </c:pt>
                <c:pt idx="85">
                  <c:v>13241</c:v>
                </c:pt>
                <c:pt idx="86">
                  <c:v>13332</c:v>
                </c:pt>
                <c:pt idx="87">
                  <c:v>13424</c:v>
                </c:pt>
                <c:pt idx="88">
                  <c:v>13516</c:v>
                </c:pt>
                <c:pt idx="89">
                  <c:v>13606</c:v>
                </c:pt>
                <c:pt idx="90">
                  <c:v>13697</c:v>
                </c:pt>
                <c:pt idx="91">
                  <c:v>13789</c:v>
                </c:pt>
                <c:pt idx="92">
                  <c:v>13881</c:v>
                </c:pt>
                <c:pt idx="93">
                  <c:v>13971</c:v>
                </c:pt>
                <c:pt idx="94">
                  <c:v>14062</c:v>
                </c:pt>
                <c:pt idx="95">
                  <c:v>14154</c:v>
                </c:pt>
              </c:numCache>
            </c:numRef>
          </c:cat>
          <c:val>
            <c:numRef>
              <c:f>'Quant Theory Base'!$Z$2:$Z$97</c:f>
              <c:numCache>
                <c:formatCode>General</c:formatCode>
                <c:ptCount val="96"/>
                <c:pt idx="0">
                  <c:v>4.2300000000000004</c:v>
                </c:pt>
                <c:pt idx="1">
                  <c:v>4.3099999999999996</c:v>
                </c:pt>
                <c:pt idx="2">
                  <c:v>3.9</c:v>
                </c:pt>
                <c:pt idx="3">
                  <c:v>3.62</c:v>
                </c:pt>
                <c:pt idx="4">
                  <c:v>3.5</c:v>
                </c:pt>
                <c:pt idx="5">
                  <c:v>3.67</c:v>
                </c:pt>
                <c:pt idx="6">
                  <c:v>4.17</c:v>
                </c:pt>
                <c:pt idx="7">
                  <c:v>4.03</c:v>
                </c:pt>
                <c:pt idx="8">
                  <c:v>4.32</c:v>
                </c:pt>
                <c:pt idx="9">
                  <c:v>5.03</c:v>
                </c:pt>
                <c:pt idx="10">
                  <c:v>5.26</c:v>
                </c:pt>
                <c:pt idx="11">
                  <c:v>5.69</c:v>
                </c:pt>
                <c:pt idx="12">
                  <c:v>5.9</c:v>
                </c:pt>
                <c:pt idx="13">
                  <c:v>6.08</c:v>
                </c:pt>
                <c:pt idx="14">
                  <c:v>6.11</c:v>
                </c:pt>
                <c:pt idx="15">
                  <c:v>6</c:v>
                </c:pt>
                <c:pt idx="16">
                  <c:v>5.29</c:v>
                </c:pt>
                <c:pt idx="17">
                  <c:v>5.34</c:v>
                </c:pt>
                <c:pt idx="18">
                  <c:v>5.38</c:v>
                </c:pt>
                <c:pt idx="19">
                  <c:v>5.46</c:v>
                </c:pt>
                <c:pt idx="20">
                  <c:v>6.42</c:v>
                </c:pt>
                <c:pt idx="21">
                  <c:v>7.38</c:v>
                </c:pt>
                <c:pt idx="22">
                  <c:v>8.1300000000000008</c:v>
                </c:pt>
                <c:pt idx="23">
                  <c:v>8.09</c:v>
                </c:pt>
                <c:pt idx="24">
                  <c:v>7.71</c:v>
                </c:pt>
                <c:pt idx="25">
                  <c:v>7.09</c:v>
                </c:pt>
                <c:pt idx="26">
                  <c:v>6.17</c:v>
                </c:pt>
                <c:pt idx="27">
                  <c:v>5.5</c:v>
                </c:pt>
                <c:pt idx="28">
                  <c:v>4.88</c:v>
                </c:pt>
                <c:pt idx="29">
                  <c:v>4.42</c:v>
                </c:pt>
                <c:pt idx="30">
                  <c:v>4.13</c:v>
                </c:pt>
                <c:pt idx="31">
                  <c:v>4.67</c:v>
                </c:pt>
                <c:pt idx="32">
                  <c:v>4.75</c:v>
                </c:pt>
                <c:pt idx="33">
                  <c:v>5.13</c:v>
                </c:pt>
                <c:pt idx="34">
                  <c:v>5.21</c:v>
                </c:pt>
                <c:pt idx="35">
                  <c:v>5.17</c:v>
                </c:pt>
                <c:pt idx="36">
                  <c:v>4.88</c:v>
                </c:pt>
                <c:pt idx="37">
                  <c:v>4.42</c:v>
                </c:pt>
                <c:pt idx="38">
                  <c:v>3.29</c:v>
                </c:pt>
                <c:pt idx="39">
                  <c:v>3.34</c:v>
                </c:pt>
                <c:pt idx="40">
                  <c:v>3.75</c:v>
                </c:pt>
                <c:pt idx="41">
                  <c:v>3.92</c:v>
                </c:pt>
                <c:pt idx="42">
                  <c:v>4.04</c:v>
                </c:pt>
                <c:pt idx="43">
                  <c:v>4.38</c:v>
                </c:pt>
                <c:pt idx="44">
                  <c:v>4.34</c:v>
                </c:pt>
                <c:pt idx="45">
                  <c:v>4.13</c:v>
                </c:pt>
                <c:pt idx="46">
                  <c:v>4.34</c:v>
                </c:pt>
                <c:pt idx="47">
                  <c:v>4.54</c:v>
                </c:pt>
                <c:pt idx="48">
                  <c:v>4.17</c:v>
                </c:pt>
                <c:pt idx="49">
                  <c:v>4.17</c:v>
                </c:pt>
                <c:pt idx="50">
                  <c:v>4.08</c:v>
                </c:pt>
                <c:pt idx="51">
                  <c:v>4</c:v>
                </c:pt>
                <c:pt idx="52">
                  <c:v>4.04</c:v>
                </c:pt>
                <c:pt idx="53">
                  <c:v>4.54</c:v>
                </c:pt>
                <c:pt idx="54">
                  <c:v>5.38</c:v>
                </c:pt>
                <c:pt idx="55">
                  <c:v>5.42</c:v>
                </c:pt>
                <c:pt idx="56">
                  <c:v>5.59</c:v>
                </c:pt>
                <c:pt idx="57">
                  <c:v>6</c:v>
                </c:pt>
                <c:pt idx="58">
                  <c:v>6.13</c:v>
                </c:pt>
                <c:pt idx="59">
                  <c:v>5.67</c:v>
                </c:pt>
                <c:pt idx="60">
                  <c:v>4.63</c:v>
                </c:pt>
                <c:pt idx="61">
                  <c:v>3.71</c:v>
                </c:pt>
                <c:pt idx="62">
                  <c:v>3.08</c:v>
                </c:pt>
                <c:pt idx="63">
                  <c:v>2.92</c:v>
                </c:pt>
                <c:pt idx="64">
                  <c:v>2.67</c:v>
                </c:pt>
                <c:pt idx="65">
                  <c:v>2.21</c:v>
                </c:pt>
                <c:pt idx="66">
                  <c:v>2</c:v>
                </c:pt>
                <c:pt idx="67">
                  <c:v>3.67</c:v>
                </c:pt>
                <c:pt idx="68">
                  <c:v>3.8</c:v>
                </c:pt>
                <c:pt idx="69">
                  <c:v>3.13</c:v>
                </c:pt>
                <c:pt idx="70">
                  <c:v>2.29</c:v>
                </c:pt>
                <c:pt idx="71">
                  <c:v>1.71</c:v>
                </c:pt>
                <c:pt idx="72">
                  <c:v>1.92</c:v>
                </c:pt>
                <c:pt idx="73">
                  <c:v>2.21</c:v>
                </c:pt>
                <c:pt idx="74">
                  <c:v>1.5</c:v>
                </c:pt>
                <c:pt idx="75">
                  <c:v>1.29</c:v>
                </c:pt>
                <c:pt idx="76">
                  <c:v>1.38</c:v>
                </c:pt>
                <c:pt idx="77">
                  <c:v>0.96</c:v>
                </c:pt>
                <c:pt idx="78">
                  <c:v>0.88</c:v>
                </c:pt>
                <c:pt idx="79">
                  <c:v>0.88</c:v>
                </c:pt>
                <c:pt idx="80">
                  <c:v>0.79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0.96</c:v>
                </c:pt>
                <c:pt idx="93">
                  <c:v>0.88</c:v>
                </c:pt>
                <c:pt idx="94">
                  <c:v>0.73</c:v>
                </c:pt>
                <c:pt idx="9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F-4FF6-9ACB-2CE47FD2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19456"/>
        <c:axId val="532317104"/>
      </c:lineChart>
      <c:dateAx>
        <c:axId val="53231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2317104"/>
        <c:crosses val="autoZero"/>
        <c:auto val="1"/>
        <c:lblOffset val="100"/>
        <c:baseTimeUnit val="months"/>
      </c:dateAx>
      <c:valAx>
        <c:axId val="5323171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3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Macro'!$L$1</c:f>
              <c:strCache>
                <c:ptCount val="1"/>
                <c:pt idx="0">
                  <c:v>U.S. % of World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Macro'!$L$2:$L$33</c:f>
              <c:numCache>
                <c:formatCode>0.00%</c:formatCode>
                <c:ptCount val="32"/>
                <c:pt idx="3">
                  <c:v>0.26556904712903889</c:v>
                </c:pt>
                <c:pt idx="4">
                  <c:v>0.22574187029899337</c:v>
                </c:pt>
                <c:pt idx="5">
                  <c:v>0.2734846906894397</c:v>
                </c:pt>
                <c:pt idx="6">
                  <c:v>0.3321217970953293</c:v>
                </c:pt>
                <c:pt idx="7">
                  <c:v>0.35298479273632816</c:v>
                </c:pt>
                <c:pt idx="8">
                  <c:v>0.38992723431723492</c:v>
                </c:pt>
                <c:pt idx="9">
                  <c:v>0.36995621124401212</c:v>
                </c:pt>
                <c:pt idx="10">
                  <c:v>0.33783560284469921</c:v>
                </c:pt>
                <c:pt idx="11">
                  <c:v>0.40042264901485486</c:v>
                </c:pt>
                <c:pt idx="12">
                  <c:v>0.41645580146595856</c:v>
                </c:pt>
                <c:pt idx="13">
                  <c:v>0.44303841353487722</c:v>
                </c:pt>
                <c:pt idx="14">
                  <c:v>0.45562499303768561</c:v>
                </c:pt>
                <c:pt idx="15">
                  <c:v>0.44294033964612783</c:v>
                </c:pt>
                <c:pt idx="16">
                  <c:v>0.44221355858782763</c:v>
                </c:pt>
                <c:pt idx="17">
                  <c:v>0.41457668813976273</c:v>
                </c:pt>
                <c:pt idx="18">
                  <c:v>0.37244979121097632</c:v>
                </c:pt>
                <c:pt idx="19">
                  <c:v>0.37733402991428178</c:v>
                </c:pt>
                <c:pt idx="20">
                  <c:v>0.38604073204382028</c:v>
                </c:pt>
                <c:pt idx="21">
                  <c:v>0.35777045821816805</c:v>
                </c:pt>
                <c:pt idx="22">
                  <c:v>0.33891700744117448</c:v>
                </c:pt>
                <c:pt idx="23">
                  <c:v>0.33419132347061176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A-4CA0-A095-9D179695B280}"/>
            </c:ext>
          </c:extLst>
        </c:ser>
        <c:ser>
          <c:idx val="1"/>
          <c:order val="1"/>
          <c:tx>
            <c:strRef>
              <c:f>'Annual Macro'!$O$1</c:f>
              <c:strCache>
                <c:ptCount val="1"/>
                <c:pt idx="0">
                  <c:v>U.K. % of World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Macro'!$O$2:$O$33</c:f>
              <c:numCache>
                <c:formatCode>0.00%</c:formatCode>
                <c:ptCount val="32"/>
                <c:pt idx="3">
                  <c:v>3.3937024079028606E-2</c:v>
                </c:pt>
                <c:pt idx="4">
                  <c:v>7.9706619765744863E-2</c:v>
                </c:pt>
                <c:pt idx="5">
                  <c:v>6.2246647333087657E-2</c:v>
                </c:pt>
                <c:pt idx="6">
                  <c:v>5.9692038547966279E-2</c:v>
                </c:pt>
                <c:pt idx="7">
                  <c:v>5.8296842429244954E-2</c:v>
                </c:pt>
                <c:pt idx="8">
                  <c:v>7.6433307904465703E-2</c:v>
                </c:pt>
                <c:pt idx="9">
                  <c:v>8.4947247773826673E-2</c:v>
                </c:pt>
                <c:pt idx="10">
                  <c:v>0.10394729588180164</c:v>
                </c:pt>
                <c:pt idx="11">
                  <c:v>9.3840512151159169E-2</c:v>
                </c:pt>
                <c:pt idx="12">
                  <c:v>8.8230751868087487E-2</c:v>
                </c:pt>
                <c:pt idx="13">
                  <c:v>8.6153099431424213E-2</c:v>
                </c:pt>
                <c:pt idx="14">
                  <c:v>8.3347257962102739E-2</c:v>
                </c:pt>
                <c:pt idx="15">
                  <c:v>7.7220592157908774E-2</c:v>
                </c:pt>
                <c:pt idx="16">
                  <c:v>7.8979857050032479E-2</c:v>
                </c:pt>
                <c:pt idx="17">
                  <c:v>7.6834073425480029E-2</c:v>
                </c:pt>
                <c:pt idx="18">
                  <c:v>7.4408431099622183E-2</c:v>
                </c:pt>
                <c:pt idx="19">
                  <c:v>6.8671271840715142E-2</c:v>
                </c:pt>
                <c:pt idx="20">
                  <c:v>6.5639076447961103E-2</c:v>
                </c:pt>
                <c:pt idx="21">
                  <c:v>5.1888416944093678E-2</c:v>
                </c:pt>
                <c:pt idx="22">
                  <c:v>4.8845277200509483E-2</c:v>
                </c:pt>
                <c:pt idx="23">
                  <c:v>7.7319072371051581E-2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A-4CA0-A095-9D179695B280}"/>
            </c:ext>
          </c:extLst>
        </c:ser>
        <c:ser>
          <c:idx val="2"/>
          <c:order val="2"/>
          <c:tx>
            <c:strRef>
              <c:f>'Annual Macro'!$R$1</c:f>
              <c:strCache>
                <c:ptCount val="1"/>
                <c:pt idx="0">
                  <c:v>France % of World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Macro'!$R$2:$R$33</c:f>
              <c:numCache>
                <c:formatCode>0.00%</c:formatCode>
                <c:ptCount val="32"/>
                <c:pt idx="3">
                  <c:v>0.1335459971187487</c:v>
                </c:pt>
                <c:pt idx="4">
                  <c:v>0.15017026531452307</c:v>
                </c:pt>
                <c:pt idx="5">
                  <c:v>0.15509589348372935</c:v>
                </c:pt>
                <c:pt idx="6">
                  <c:v>9.8466225285414807E-2</c:v>
                </c:pt>
                <c:pt idx="7">
                  <c:v>5.1721484631849918E-2</c:v>
                </c:pt>
                <c:pt idx="8">
                  <c:v>9.7412123701660705E-2</c:v>
                </c:pt>
                <c:pt idx="9">
                  <c:v>0.10209539483351456</c:v>
                </c:pt>
                <c:pt idx="10">
                  <c:v>9.4478747450245329E-2</c:v>
                </c:pt>
                <c:pt idx="11">
                  <c:v>8.5785319162160478E-2</c:v>
                </c:pt>
                <c:pt idx="12">
                  <c:v>8.4156004609335075E-2</c:v>
                </c:pt>
                <c:pt idx="13">
                  <c:v>8.1992788794896673E-2</c:v>
                </c:pt>
                <c:pt idx="14">
                  <c:v>7.9136450222237073E-2</c:v>
                </c:pt>
                <c:pt idx="15">
                  <c:v>7.902107228594292E-2</c:v>
                </c:pt>
                <c:pt idx="16">
                  <c:v>7.7008880225254497E-2</c:v>
                </c:pt>
                <c:pt idx="17">
                  <c:v>9.9443367315029091E-2</c:v>
                </c:pt>
                <c:pt idx="18">
                  <c:v>0.12462716245774508</c:v>
                </c:pt>
                <c:pt idx="19">
                  <c:v>0.15802712795805035</c:v>
                </c:pt>
                <c:pt idx="20">
                  <c:v>0.19189196597439853</c:v>
                </c:pt>
                <c:pt idx="21">
                  <c:v>0.23837234972581089</c:v>
                </c:pt>
                <c:pt idx="22">
                  <c:v>0.27269223034122142</c:v>
                </c:pt>
                <c:pt idx="23">
                  <c:v>0.25174930027988807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A-4CA0-A095-9D179695B280}"/>
            </c:ext>
          </c:extLst>
        </c:ser>
        <c:ser>
          <c:idx val="3"/>
          <c:order val="3"/>
          <c:tx>
            <c:strRef>
              <c:f>'Annual Macro'!$U$1</c:f>
              <c:strCache>
                <c:ptCount val="1"/>
                <c:pt idx="0">
                  <c:v>Germany % of World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Macro'!$U$2:$U$33</c:f>
              <c:numCache>
                <c:formatCode>0.00%</c:formatCode>
                <c:ptCount val="32"/>
                <c:pt idx="3">
                  <c:v>5.7357480963161143E-2</c:v>
                </c:pt>
                <c:pt idx="4">
                  <c:v>9.3271713505220219E-2</c:v>
                </c:pt>
                <c:pt idx="5">
                  <c:v>9.3313892938971035E-2</c:v>
                </c:pt>
                <c:pt idx="6">
                  <c:v>9.0548509207172695E-2</c:v>
                </c:pt>
                <c:pt idx="7">
                  <c:v>8.019138488227312E-2</c:v>
                </c:pt>
                <c:pt idx="8">
                  <c:v>7.9059327504254442E-2</c:v>
                </c:pt>
                <c:pt idx="9">
                  <c:v>3.8131483821671031E-2</c:v>
                </c:pt>
                <c:pt idx="10">
                  <c:v>3.5834389988422734E-2</c:v>
                </c:pt>
                <c:pt idx="11">
                  <c:v>2.9473553359438125E-2</c:v>
                </c:pt>
                <c:pt idx="12">
                  <c:v>2.8440072703945257E-2</c:v>
                </c:pt>
                <c:pt idx="13">
                  <c:v>1.2850737299496139E-2</c:v>
                </c:pt>
                <c:pt idx="14">
                  <c:v>5.3570831801624169E-2</c:v>
                </c:pt>
                <c:pt idx="15">
                  <c:v>3.1986307459767049E-2</c:v>
                </c:pt>
                <c:pt idx="16">
                  <c:v>4.7238466536712147E-2</c:v>
                </c:pt>
                <c:pt idx="17">
                  <c:v>4.6302666416494671E-2</c:v>
                </c:pt>
                <c:pt idx="18">
                  <c:v>6.4635116325313186E-2</c:v>
                </c:pt>
                <c:pt idx="19">
                  <c:v>5.2611211083376859E-2</c:v>
                </c:pt>
                <c:pt idx="20">
                  <c:v>4.8224254662073876E-2</c:v>
                </c:pt>
                <c:pt idx="21">
                  <c:v>2.0698851143117016E-2</c:v>
                </c:pt>
                <c:pt idx="22">
                  <c:v>1.6089025943554335E-2</c:v>
                </c:pt>
                <c:pt idx="23">
                  <c:v>7.6636012261761966E-3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A-4CA0-A095-9D179695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97488"/>
        <c:axId val="532901800"/>
      </c:lineChart>
      <c:catAx>
        <c:axId val="53289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901800"/>
        <c:crosses val="autoZero"/>
        <c:auto val="1"/>
        <c:lblAlgn val="ctr"/>
        <c:lblOffset val="100"/>
        <c:noMultiLvlLbl val="1"/>
      </c:catAx>
      <c:valAx>
        <c:axId val="5329018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3289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Macro'!$F$1</c:f>
              <c:strCache>
                <c:ptCount val="1"/>
                <c:pt idx="0">
                  <c:v>U.S.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Macro'!$F$2:$F$33</c:f>
              <c:numCache>
                <c:formatCode>General</c:formatCode>
                <c:ptCount val="32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  <c:pt idx="16">
                  <c:v>4083.4</c:v>
                </c:pt>
                <c:pt idx="17">
                  <c:v>3977.2</c:v>
                </c:pt>
                <c:pt idx="18">
                  <c:v>3746.1</c:v>
                </c:pt>
                <c:pt idx="19">
                  <c:v>3900.2</c:v>
                </c:pt>
                <c:pt idx="20">
                  <c:v>4225.1000000000004</c:v>
                </c:pt>
                <c:pt idx="21">
                  <c:v>4051.5</c:v>
                </c:pt>
                <c:pt idx="22">
                  <c:v>4044.5</c:v>
                </c:pt>
                <c:pt idx="23">
                  <c:v>4011.9</c:v>
                </c:pt>
                <c:pt idx="24" formatCode="0.0">
                  <c:v>4707.4285714285716</c:v>
                </c:pt>
                <c:pt idx="25" formatCode="0.0">
                  <c:v>5785.8285714285712</c:v>
                </c:pt>
                <c:pt idx="26" formatCode="0.0">
                  <c:v>6432.9142857142861</c:v>
                </c:pt>
                <c:pt idx="27" formatCode="0.0">
                  <c:v>7291.5428571428574</c:v>
                </c:pt>
                <c:pt idx="28" formatCode="0.0">
                  <c:v>8292.3428571428576</c:v>
                </c:pt>
                <c:pt idx="29" formatCode="0.0">
                  <c:v>10082.057142857142</c:v>
                </c:pt>
                <c:pt idx="30" formatCode="0.0">
                  <c:v>12568.285714285714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1-4630-8976-B9626AB26182}"/>
            </c:ext>
          </c:extLst>
        </c:ser>
        <c:ser>
          <c:idx val="1"/>
          <c:order val="1"/>
          <c:tx>
            <c:strRef>
              <c:f>'Annual Macro'!$N$1</c:f>
              <c:strCache>
                <c:ptCount val="1"/>
                <c:pt idx="0">
                  <c:v>U.K.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Macro'!$N$2:$N$33</c:f>
              <c:numCache>
                <c:formatCode>General</c:formatCode>
                <c:ptCount val="32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  <c:pt idx="16">
                  <c:v>729.3</c:v>
                </c:pt>
                <c:pt idx="17">
                  <c:v>737.1</c:v>
                </c:pt>
                <c:pt idx="18">
                  <c:v>748.4</c:v>
                </c:pt>
                <c:pt idx="19">
                  <c:v>709.8</c:v>
                </c:pt>
                <c:pt idx="20">
                  <c:v>718.4</c:v>
                </c:pt>
                <c:pt idx="21">
                  <c:v>587.6</c:v>
                </c:pt>
                <c:pt idx="22">
                  <c:v>582.9</c:v>
                </c:pt>
                <c:pt idx="23">
                  <c:v>928.2</c:v>
                </c:pt>
                <c:pt idx="24" formatCode="0.0">
                  <c:v>905.31428571428569</c:v>
                </c:pt>
                <c:pt idx="25" formatCode="0.0">
                  <c:v>941.94285714285718</c:v>
                </c:pt>
                <c:pt idx="26" formatCode="0.0">
                  <c:v>1476.8571428571429</c:v>
                </c:pt>
                <c:pt idx="27" formatCode="0.0">
                  <c:v>1536.8571428571429</c:v>
                </c:pt>
                <c:pt idx="28" formatCode="0.0">
                  <c:v>1536.8571428571429</c:v>
                </c:pt>
                <c:pt idx="29" formatCode="0.0">
                  <c:v>0.51428571428571423</c:v>
                </c:pt>
                <c:pt idx="30" formatCode="0.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1-4630-8976-B9626AB26182}"/>
            </c:ext>
          </c:extLst>
        </c:ser>
        <c:ser>
          <c:idx val="2"/>
          <c:order val="2"/>
          <c:tx>
            <c:strRef>
              <c:f>'Annual Macro'!$Q$1</c:f>
              <c:strCache>
                <c:ptCount val="1"/>
                <c:pt idx="0">
                  <c:v>France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Macro'!$Q$2:$Q$33</c:f>
              <c:numCache>
                <c:formatCode>General</c:formatCode>
                <c:ptCount val="32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  <c:pt idx="16">
                  <c:v>711.1</c:v>
                </c:pt>
                <c:pt idx="17">
                  <c:v>954</c:v>
                </c:pt>
                <c:pt idx="18">
                  <c:v>1253.5</c:v>
                </c:pt>
                <c:pt idx="19">
                  <c:v>1633.4</c:v>
                </c:pt>
                <c:pt idx="20">
                  <c:v>2100.1999999999998</c:v>
                </c:pt>
                <c:pt idx="21">
                  <c:v>2699.4</c:v>
                </c:pt>
                <c:pt idx="22">
                  <c:v>3254.2</c:v>
                </c:pt>
                <c:pt idx="23">
                  <c:v>3022.2</c:v>
                </c:pt>
                <c:pt idx="24">
                  <c:v>3111.3142857142857</c:v>
                </c:pt>
                <c:pt idx="25">
                  <c:v>2511.6571428571428</c:v>
                </c:pt>
                <c:pt idx="26">
                  <c:v>1711.5428571428572</c:v>
                </c:pt>
                <c:pt idx="27">
                  <c:v>1464.9142857142858</c:v>
                </c:pt>
                <c:pt idx="28">
                  <c:v>1388.7428571428572</c:v>
                </c:pt>
                <c:pt idx="29">
                  <c:v>1547.9428571428571</c:v>
                </c:pt>
                <c:pt idx="30">
                  <c:v>1143.0285714285715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1-4630-8976-B9626AB26182}"/>
            </c:ext>
          </c:extLst>
        </c:ser>
        <c:ser>
          <c:idx val="3"/>
          <c:order val="3"/>
          <c:tx>
            <c:strRef>
              <c:f>'Annual Macro'!$T$1</c:f>
              <c:strCache>
                <c:ptCount val="1"/>
                <c:pt idx="0">
                  <c:v>Germany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Macro'!$T$2:$T$33</c:f>
              <c:numCache>
                <c:formatCode>General</c:formatCode>
                <c:ptCount val="32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  <c:pt idx="16">
                  <c:v>436.2</c:v>
                </c:pt>
                <c:pt idx="17">
                  <c:v>444.2</c:v>
                </c:pt>
                <c:pt idx="18">
                  <c:v>650.1</c:v>
                </c:pt>
                <c:pt idx="19">
                  <c:v>543.79999999999995</c:v>
                </c:pt>
                <c:pt idx="20">
                  <c:v>527.79999999999995</c:v>
                </c:pt>
                <c:pt idx="21">
                  <c:v>234.4</c:v>
                </c:pt>
                <c:pt idx="22">
                  <c:v>192</c:v>
                </c:pt>
                <c:pt idx="23">
                  <c:v>92</c:v>
                </c:pt>
                <c:pt idx="24" formatCode="0.0">
                  <c:v>18.228571428571428</c:v>
                </c:pt>
                <c:pt idx="25" formatCode="0.0">
                  <c:v>19.028571428571428</c:v>
                </c:pt>
                <c:pt idx="26" formatCode="0.0">
                  <c:v>15.314285714285715</c:v>
                </c:pt>
                <c:pt idx="27" formatCode="0.0">
                  <c:v>16.285714285714285</c:v>
                </c:pt>
                <c:pt idx="28" formatCode="0.0">
                  <c:v>16.285714285714285</c:v>
                </c:pt>
                <c:pt idx="29" formatCode="0.0">
                  <c:v>0</c:v>
                </c:pt>
                <c:pt idx="3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1-4630-8976-B9626AB26182}"/>
            </c:ext>
          </c:extLst>
        </c:ser>
        <c:ser>
          <c:idx val="4"/>
          <c:order val="4"/>
          <c:tx>
            <c:strRef>
              <c:f>'Annual Macro'!$V$1</c:f>
              <c:strCache>
                <c:ptCount val="1"/>
                <c:pt idx="0">
                  <c:v>Total (millions) Dec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Macro'!$V$2:$V$33</c:f>
              <c:numCache>
                <c:formatCode>General</c:formatCode>
                <c:ptCount val="32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  <c:pt idx="16">
                  <c:v>9234</c:v>
                </c:pt>
                <c:pt idx="17">
                  <c:v>9593.4</c:v>
                </c:pt>
                <c:pt idx="18">
                  <c:v>10058</c:v>
                </c:pt>
                <c:pt idx="19">
                  <c:v>10336.200000000001</c:v>
                </c:pt>
                <c:pt idx="20">
                  <c:v>10944.7</c:v>
                </c:pt>
                <c:pt idx="21">
                  <c:v>11324.3</c:v>
                </c:pt>
                <c:pt idx="22">
                  <c:v>11933.6</c:v>
                </c:pt>
                <c:pt idx="23">
                  <c:v>12004.8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1-4630-8976-B9626AB26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97880"/>
        <c:axId val="532898272"/>
      </c:lineChart>
      <c:catAx>
        <c:axId val="53289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898272"/>
        <c:crosses val="autoZero"/>
        <c:auto val="1"/>
        <c:lblAlgn val="ctr"/>
        <c:lblOffset val="100"/>
        <c:noMultiLvlLbl val="1"/>
      </c:catAx>
      <c:valAx>
        <c:axId val="5328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89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Macro'!$E$1</c:f>
              <c:strCache>
                <c:ptCount val="1"/>
                <c:pt idx="0">
                  <c:v>U.S. Gold at Fed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Macro'!$E$2:$E$17</c:f>
              <c:numCache>
                <c:formatCode>General</c:formatCode>
                <c:ptCount val="16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B-4C19-A2B8-023DE941F808}"/>
            </c:ext>
          </c:extLst>
        </c:ser>
        <c:ser>
          <c:idx val="1"/>
          <c:order val="1"/>
          <c:tx>
            <c:strRef>
              <c:f>'Annual Macro'!$M$1</c:f>
              <c:strCache>
                <c:ptCount val="1"/>
                <c:pt idx="0">
                  <c:v>U.K Gold at BoE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Macro'!$M$2:$M$17</c:f>
              <c:numCache>
                <c:formatCode>General</c:formatCode>
                <c:ptCount val="16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B-4C19-A2B8-023DE941F808}"/>
            </c:ext>
          </c:extLst>
        </c:ser>
        <c:ser>
          <c:idx val="2"/>
          <c:order val="2"/>
          <c:tx>
            <c:strRef>
              <c:f>'Annual Macro'!$P$1</c:f>
              <c:strCache>
                <c:ptCount val="1"/>
                <c:pt idx="0">
                  <c:v>France Gold in BoF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Macro'!$P$2:$P$17</c:f>
              <c:numCache>
                <c:formatCode>General</c:formatCode>
                <c:ptCount val="16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B-4C19-A2B8-023DE941F808}"/>
            </c:ext>
          </c:extLst>
        </c:ser>
        <c:ser>
          <c:idx val="3"/>
          <c:order val="3"/>
          <c:tx>
            <c:strRef>
              <c:f>'Annual Macro'!$S$1</c:f>
              <c:strCache>
                <c:ptCount val="1"/>
                <c:pt idx="0">
                  <c:v>Germany Gold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Macro'!$S$2:$S$17</c:f>
              <c:numCache>
                <c:formatCode>General</c:formatCode>
                <c:ptCount val="16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B-4C19-A2B8-023DE941F808}"/>
            </c:ext>
          </c:extLst>
        </c:ser>
        <c:ser>
          <c:idx val="4"/>
          <c:order val="4"/>
          <c:tx>
            <c:strRef>
              <c:f>'Annual Macro'!$V$1</c:f>
              <c:strCache>
                <c:ptCount val="1"/>
                <c:pt idx="0">
                  <c:v>Total (millions) Dec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Macro'!$V$2:$V$17</c:f>
              <c:numCache>
                <c:formatCode>General</c:formatCode>
                <c:ptCount val="16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B-4C19-A2B8-023DE941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680"/>
        <c:axId val="532902584"/>
      </c:lineChart>
      <c:catAx>
        <c:axId val="5329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902584"/>
        <c:crosses val="autoZero"/>
        <c:auto val="1"/>
        <c:lblAlgn val="ctr"/>
        <c:lblOffset val="100"/>
        <c:noMultiLvlLbl val="1"/>
      </c:catAx>
      <c:valAx>
        <c:axId val="53290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9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U.S. Food Prices / G.B. Food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2-4CC6-9249-CF18D48171CB}"/>
            </c:ext>
          </c:extLst>
        </c:ser>
        <c:ser>
          <c:idx val="3"/>
          <c:order val="1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2-4CC6-9249-CF18D48171CB}"/>
            </c:ext>
          </c:extLst>
        </c:ser>
        <c:ser>
          <c:idx val="1"/>
          <c:order val="2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2-4CC6-9249-CF18D48171CB}"/>
            </c:ext>
          </c:extLst>
        </c:ser>
        <c:ser>
          <c:idx val="0"/>
          <c:order val="3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2-4CC6-9249-CF18D481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78464"/>
        <c:axId val="534078856"/>
      </c:lineChart>
      <c:dateAx>
        <c:axId val="534078464"/>
        <c:scaling>
          <c:orientation val="minMax"/>
          <c:max val="9437"/>
          <c:min val="9072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8856"/>
        <c:crosses val="autoZero"/>
        <c:auto val="1"/>
        <c:lblOffset val="100"/>
        <c:baseTimeUnit val="months"/>
      </c:dateAx>
      <c:valAx>
        <c:axId val="534078856"/>
        <c:scaling>
          <c:orientation val="minMax"/>
          <c:max val="0.55000000000000004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m14076b!$A$2:$A$67</c:f>
              <c:numCache>
                <c:formatCode>mmm\-yy</c:formatCode>
                <c:ptCount val="6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</c:numCache>
            </c:numRef>
          </c:cat>
          <c:val>
            <c:numRef>
              <c:f>m14076b!#REF!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m14076b!#REF!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2B1-4A45-AA97-BFA3B1880F44}"/>
            </c:ext>
          </c:extLst>
        </c:ser>
        <c:ser>
          <c:idx val="1"/>
          <c:order val="1"/>
          <c:marker>
            <c:symbol val="none"/>
          </c:marker>
          <c:cat>
            <c:numRef>
              <c:f>m14076b!$A$2:$A$67</c:f>
              <c:numCache>
                <c:formatCode>mmm\-yy</c:formatCode>
                <c:ptCount val="6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</c:numCache>
            </c:numRef>
          </c:cat>
          <c:val>
            <c:numRef>
              <c:f>m14076b!#REF!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m14076b!#REF!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2B1-4A45-AA97-BFA3B1880F44}"/>
            </c:ext>
          </c:extLst>
        </c:ser>
        <c:ser>
          <c:idx val="2"/>
          <c:order val="2"/>
          <c:marker>
            <c:symbol val="none"/>
          </c:marker>
          <c:cat>
            <c:numRef>
              <c:f>m14076b!$A$2:$A$67</c:f>
              <c:numCache>
                <c:formatCode>mmm\-yy</c:formatCode>
                <c:ptCount val="6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</c:numCache>
            </c:numRef>
          </c:cat>
          <c:val>
            <c:numRef>
              <c:f>m14076b!#REF!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m14076b!#REF!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2B1-4A45-AA97-BFA3B188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97096"/>
        <c:axId val="532901016"/>
      </c:lineChart>
      <c:dateAx>
        <c:axId val="532897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32901016"/>
        <c:crosses val="autoZero"/>
        <c:auto val="1"/>
        <c:lblOffset val="100"/>
        <c:baseTimeUnit val="months"/>
      </c:dateAx>
      <c:valAx>
        <c:axId val="53290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89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Macro'!$AC$1</c:f>
              <c:strCache>
                <c:ptCount val="1"/>
                <c:pt idx="0">
                  <c:v>Nominal GNP</c:v>
                </c:pt>
              </c:strCache>
            </c:strRef>
          </c:tx>
          <c:marker>
            <c:symbol val="none"/>
          </c:marker>
          <c:cat>
            <c:numRef>
              <c:f>'Annual Macro'!$A$2:$A$24</c:f>
              <c:numCache>
                <c:formatCode>General</c:formatCode>
                <c:ptCount val="23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</c:numCache>
            </c:numRef>
          </c:cat>
          <c:val>
            <c:numRef>
              <c:f>'Annual Macro'!$AC$2:$AC$24</c:f>
              <c:numCache>
                <c:formatCode>General</c:formatCode>
                <c:ptCount val="23"/>
                <c:pt idx="0">
                  <c:v>33.189</c:v>
                </c:pt>
                <c:pt idx="1">
                  <c:v>33.712000000000003</c:v>
                </c:pt>
                <c:pt idx="2">
                  <c:v>36.411999999999999</c:v>
                </c:pt>
                <c:pt idx="3">
                  <c:v>38.244</c:v>
                </c:pt>
                <c:pt idx="4">
                  <c:v>37.741999999999997</c:v>
                </c:pt>
                <c:pt idx="5">
                  <c:v>41.656999999999996</c:v>
                </c:pt>
                <c:pt idx="6">
                  <c:v>50.44</c:v>
                </c:pt>
                <c:pt idx="7">
                  <c:v>61.895000000000003</c:v>
                </c:pt>
                <c:pt idx="8">
                  <c:v>75.784999999999997</c:v>
                </c:pt>
                <c:pt idx="9">
                  <c:v>78.501999999999995</c:v>
                </c:pt>
                <c:pt idx="10">
                  <c:v>88.4</c:v>
                </c:pt>
                <c:pt idx="11">
                  <c:v>73.558999999999997</c:v>
                </c:pt>
                <c:pt idx="12">
                  <c:v>73.61</c:v>
                </c:pt>
                <c:pt idx="13">
                  <c:v>85.673000000000002</c:v>
                </c:pt>
                <c:pt idx="14">
                  <c:v>87.111999999999995</c:v>
                </c:pt>
                <c:pt idx="15">
                  <c:v>90.838999999999999</c:v>
                </c:pt>
                <c:pt idx="16">
                  <c:v>97.192999999999998</c:v>
                </c:pt>
                <c:pt idx="17">
                  <c:v>95.784999999999997</c:v>
                </c:pt>
                <c:pt idx="18">
                  <c:v>97.66</c:v>
                </c:pt>
                <c:pt idx="19">
                  <c:v>103.6</c:v>
                </c:pt>
                <c:pt idx="20">
                  <c:v>91.2</c:v>
                </c:pt>
                <c:pt idx="21">
                  <c:v>76.5</c:v>
                </c:pt>
                <c:pt idx="22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1-4E9C-B133-65D1F333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98664"/>
        <c:axId val="532900232"/>
      </c:lineChart>
      <c:catAx>
        <c:axId val="532898664"/>
        <c:scaling>
          <c:orientation val="minMax"/>
          <c:min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532900232"/>
        <c:crosses val="autoZero"/>
        <c:auto val="1"/>
        <c:lblAlgn val="ctr"/>
        <c:lblOffset val="100"/>
        <c:noMultiLvlLbl val="1"/>
      </c:catAx>
      <c:valAx>
        <c:axId val="53290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89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m14076b!#REF!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m14076b!$A$2:$A$181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m14076b!#REF!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4406-A23D-7089EADF0FA5}"/>
            </c:ext>
          </c:extLst>
        </c:ser>
        <c:ser>
          <c:idx val="1"/>
          <c:order val="1"/>
          <c:tx>
            <c:strRef>
              <c:f>m14076b!#REF!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m14076b!$A$2:$A$181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m14076b!#REF!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4-4406-A23D-7089EADF0FA5}"/>
            </c:ext>
          </c:extLst>
        </c:ser>
        <c:ser>
          <c:idx val="2"/>
          <c:order val="2"/>
          <c:tx>
            <c:strRef>
              <c:f>m14076b!$B$1</c:f>
              <c:strCache>
                <c:ptCount val="1"/>
                <c:pt idx="0">
                  <c:v>WPI (NBER CH4 m04048c)</c:v>
                </c:pt>
              </c:strCache>
            </c:strRef>
          </c:tx>
          <c:marker>
            <c:symbol val="none"/>
          </c:marker>
          <c:cat>
            <c:numRef>
              <c:f>m14076b!$A$2:$A$181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m14076b!$B$2:$B$181</c:f>
              <c:numCache>
                <c:formatCode>0.0</c:formatCode>
                <c:ptCount val="180"/>
                <c:pt idx="0">
                  <c:v>68.400000000000006</c:v>
                </c:pt>
                <c:pt idx="1">
                  <c:v>67.099999999999994</c:v>
                </c:pt>
                <c:pt idx="2">
                  <c:v>69.099999999999994</c:v>
                </c:pt>
                <c:pt idx="3">
                  <c:v>70.2</c:v>
                </c:pt>
                <c:pt idx="4">
                  <c:v>70.099999999999994</c:v>
                </c:pt>
                <c:pt idx="5">
                  <c:v>70.599999999999994</c:v>
                </c:pt>
                <c:pt idx="6">
                  <c:v>72.2</c:v>
                </c:pt>
                <c:pt idx="7">
                  <c:v>73.5</c:v>
                </c:pt>
                <c:pt idx="8">
                  <c:v>75.3</c:v>
                </c:pt>
                <c:pt idx="9">
                  <c:v>74.599999999999994</c:v>
                </c:pt>
                <c:pt idx="10">
                  <c:v>74.599999999999994</c:v>
                </c:pt>
                <c:pt idx="11">
                  <c:v>74.599999999999994</c:v>
                </c:pt>
                <c:pt idx="12">
                  <c:v>73.5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72.8</c:v>
                </c:pt>
                <c:pt idx="16">
                  <c:v>74</c:v>
                </c:pt>
                <c:pt idx="17">
                  <c:v>74.2</c:v>
                </c:pt>
                <c:pt idx="18">
                  <c:v>77.2</c:v>
                </c:pt>
                <c:pt idx="19">
                  <c:v>79</c:v>
                </c:pt>
                <c:pt idx="20">
                  <c:v>77.2</c:v>
                </c:pt>
                <c:pt idx="21">
                  <c:v>77.5</c:v>
                </c:pt>
                <c:pt idx="22">
                  <c:v>79.099999999999994</c:v>
                </c:pt>
                <c:pt idx="23">
                  <c:v>82.4</c:v>
                </c:pt>
                <c:pt idx="24">
                  <c:v>86.3</c:v>
                </c:pt>
                <c:pt idx="25">
                  <c:v>86</c:v>
                </c:pt>
                <c:pt idx="26">
                  <c:v>86.8</c:v>
                </c:pt>
                <c:pt idx="27">
                  <c:v>90.6</c:v>
                </c:pt>
                <c:pt idx="28">
                  <c:v>91.5</c:v>
                </c:pt>
                <c:pt idx="29">
                  <c:v>91.1</c:v>
                </c:pt>
                <c:pt idx="30">
                  <c:v>90.8</c:v>
                </c:pt>
                <c:pt idx="31">
                  <c:v>88.3</c:v>
                </c:pt>
                <c:pt idx="32">
                  <c:v>85</c:v>
                </c:pt>
                <c:pt idx="33">
                  <c:v>78.900000000000006</c:v>
                </c:pt>
                <c:pt idx="34">
                  <c:v>73</c:v>
                </c:pt>
                <c:pt idx="35">
                  <c:v>66</c:v>
                </c:pt>
                <c:pt idx="36">
                  <c:v>62.4</c:v>
                </c:pt>
                <c:pt idx="37">
                  <c:v>57.4</c:v>
                </c:pt>
                <c:pt idx="38">
                  <c:v>56.1</c:v>
                </c:pt>
                <c:pt idx="39">
                  <c:v>54.1</c:v>
                </c:pt>
                <c:pt idx="40">
                  <c:v>52.6</c:v>
                </c:pt>
                <c:pt idx="41">
                  <c:v>51.1</c:v>
                </c:pt>
                <c:pt idx="42">
                  <c:v>51.1</c:v>
                </c:pt>
                <c:pt idx="43">
                  <c:v>51.2</c:v>
                </c:pt>
                <c:pt idx="44">
                  <c:v>51.1</c:v>
                </c:pt>
                <c:pt idx="45">
                  <c:v>51.5</c:v>
                </c:pt>
                <c:pt idx="46">
                  <c:v>51.5</c:v>
                </c:pt>
                <c:pt idx="47">
                  <c:v>50.9</c:v>
                </c:pt>
                <c:pt idx="48">
                  <c:v>50</c:v>
                </c:pt>
                <c:pt idx="49">
                  <c:v>50.9</c:v>
                </c:pt>
                <c:pt idx="50">
                  <c:v>50.8</c:v>
                </c:pt>
                <c:pt idx="51">
                  <c:v>51</c:v>
                </c:pt>
                <c:pt idx="52">
                  <c:v>52.6</c:v>
                </c:pt>
                <c:pt idx="53">
                  <c:v>52.7</c:v>
                </c:pt>
                <c:pt idx="54">
                  <c:v>54.4</c:v>
                </c:pt>
                <c:pt idx="55">
                  <c:v>54</c:v>
                </c:pt>
                <c:pt idx="56">
                  <c:v>54.3</c:v>
                </c:pt>
                <c:pt idx="57">
                  <c:v>54.5</c:v>
                </c:pt>
                <c:pt idx="58">
                  <c:v>55</c:v>
                </c:pt>
                <c:pt idx="59">
                  <c:v>55.1</c:v>
                </c:pt>
                <c:pt idx="60">
                  <c:v>55.8</c:v>
                </c:pt>
                <c:pt idx="61">
                  <c:v>56.5</c:v>
                </c:pt>
                <c:pt idx="62">
                  <c:v>57.2</c:v>
                </c:pt>
                <c:pt idx="63">
                  <c:v>56.8</c:v>
                </c:pt>
                <c:pt idx="64">
                  <c:v>55.7</c:v>
                </c:pt>
                <c:pt idx="65">
                  <c:v>54.9</c:v>
                </c:pt>
                <c:pt idx="66">
                  <c:v>53.9</c:v>
                </c:pt>
                <c:pt idx="67">
                  <c:v>53.6</c:v>
                </c:pt>
                <c:pt idx="68">
                  <c:v>54.6</c:v>
                </c:pt>
                <c:pt idx="69">
                  <c:v>54.4</c:v>
                </c:pt>
                <c:pt idx="70">
                  <c:v>53.9</c:v>
                </c:pt>
                <c:pt idx="71">
                  <c:v>53.7</c:v>
                </c:pt>
                <c:pt idx="72">
                  <c:v>54.5</c:v>
                </c:pt>
                <c:pt idx="73">
                  <c:v>54.6</c:v>
                </c:pt>
                <c:pt idx="74">
                  <c:v>53.9</c:v>
                </c:pt>
                <c:pt idx="75">
                  <c:v>53.2</c:v>
                </c:pt>
                <c:pt idx="76">
                  <c:v>52.5</c:v>
                </c:pt>
                <c:pt idx="77">
                  <c:v>52</c:v>
                </c:pt>
                <c:pt idx="78">
                  <c:v>52.3</c:v>
                </c:pt>
                <c:pt idx="79">
                  <c:v>53</c:v>
                </c:pt>
                <c:pt idx="80">
                  <c:v>53.1</c:v>
                </c:pt>
                <c:pt idx="81">
                  <c:v>53.7</c:v>
                </c:pt>
                <c:pt idx="82">
                  <c:v>54.2</c:v>
                </c:pt>
                <c:pt idx="83">
                  <c:v>55.6</c:v>
                </c:pt>
                <c:pt idx="84">
                  <c:v>56.3</c:v>
                </c:pt>
                <c:pt idx="85">
                  <c:v>56.9</c:v>
                </c:pt>
                <c:pt idx="86">
                  <c:v>57</c:v>
                </c:pt>
                <c:pt idx="87">
                  <c:v>55.7</c:v>
                </c:pt>
                <c:pt idx="88">
                  <c:v>55.6</c:v>
                </c:pt>
                <c:pt idx="89">
                  <c:v>56.3</c:v>
                </c:pt>
                <c:pt idx="90">
                  <c:v>57.1</c:v>
                </c:pt>
                <c:pt idx="91">
                  <c:v>56.8</c:v>
                </c:pt>
                <c:pt idx="92">
                  <c:v>56.6</c:v>
                </c:pt>
                <c:pt idx="93">
                  <c:v>56.7</c:v>
                </c:pt>
                <c:pt idx="94">
                  <c:v>57.2</c:v>
                </c:pt>
                <c:pt idx="95">
                  <c:v>56.6</c:v>
                </c:pt>
                <c:pt idx="96">
                  <c:v>56.4</c:v>
                </c:pt>
                <c:pt idx="97">
                  <c:v>55.8</c:v>
                </c:pt>
                <c:pt idx="98">
                  <c:v>55.1</c:v>
                </c:pt>
                <c:pt idx="99">
                  <c:v>54.9</c:v>
                </c:pt>
                <c:pt idx="100">
                  <c:v>55</c:v>
                </c:pt>
                <c:pt idx="101">
                  <c:v>55</c:v>
                </c:pt>
                <c:pt idx="102">
                  <c:v>54.4</c:v>
                </c:pt>
                <c:pt idx="103">
                  <c:v>54.2</c:v>
                </c:pt>
                <c:pt idx="104">
                  <c:v>54.6</c:v>
                </c:pt>
                <c:pt idx="105">
                  <c:v>54.4</c:v>
                </c:pt>
                <c:pt idx="106">
                  <c:v>53.9</c:v>
                </c:pt>
                <c:pt idx="107">
                  <c:v>53.6</c:v>
                </c:pt>
                <c:pt idx="108">
                  <c:v>52.2</c:v>
                </c:pt>
                <c:pt idx="109">
                  <c:v>52.8</c:v>
                </c:pt>
                <c:pt idx="110">
                  <c:v>52.5</c:v>
                </c:pt>
                <c:pt idx="111">
                  <c:v>51.9</c:v>
                </c:pt>
                <c:pt idx="112">
                  <c:v>51.4</c:v>
                </c:pt>
                <c:pt idx="113">
                  <c:v>51.5</c:v>
                </c:pt>
                <c:pt idx="114">
                  <c:v>51.6</c:v>
                </c:pt>
                <c:pt idx="115">
                  <c:v>52.1</c:v>
                </c:pt>
                <c:pt idx="116">
                  <c:v>52.7</c:v>
                </c:pt>
                <c:pt idx="117">
                  <c:v>52.9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52.5</c:v>
                </c:pt>
                <c:pt idx="122">
                  <c:v>52.3</c:v>
                </c:pt>
                <c:pt idx="123">
                  <c:v>52.9</c:v>
                </c:pt>
                <c:pt idx="124">
                  <c:v>53.4</c:v>
                </c:pt>
                <c:pt idx="125">
                  <c:v>53</c:v>
                </c:pt>
                <c:pt idx="126">
                  <c:v>53.3</c:v>
                </c:pt>
                <c:pt idx="127">
                  <c:v>53.4</c:v>
                </c:pt>
                <c:pt idx="128">
                  <c:v>54</c:v>
                </c:pt>
                <c:pt idx="129">
                  <c:v>53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52.2</c:v>
                </c:pt>
                <c:pt idx="134">
                  <c:v>52.6</c:v>
                </c:pt>
                <c:pt idx="135">
                  <c:v>52.3</c:v>
                </c:pt>
                <c:pt idx="136">
                  <c:v>51.8</c:v>
                </c:pt>
                <c:pt idx="137">
                  <c:v>52.1</c:v>
                </c:pt>
                <c:pt idx="138">
                  <c:v>52.8</c:v>
                </c:pt>
                <c:pt idx="139">
                  <c:v>52.7</c:v>
                </c:pt>
                <c:pt idx="140">
                  <c:v>52.6</c:v>
                </c:pt>
                <c:pt idx="141">
                  <c:v>52</c:v>
                </c:pt>
                <c:pt idx="142">
                  <c:v>51.1</c:v>
                </c:pt>
                <c:pt idx="143">
                  <c:v>51</c:v>
                </c:pt>
                <c:pt idx="144">
                  <c:v>50.6</c:v>
                </c:pt>
                <c:pt idx="145">
                  <c:v>50</c:v>
                </c:pt>
                <c:pt idx="146">
                  <c:v>49.3</c:v>
                </c:pt>
                <c:pt idx="147">
                  <c:v>49.3</c:v>
                </c:pt>
                <c:pt idx="148">
                  <c:v>48.6</c:v>
                </c:pt>
                <c:pt idx="149">
                  <c:v>47.5</c:v>
                </c:pt>
                <c:pt idx="150">
                  <c:v>46.1</c:v>
                </c:pt>
                <c:pt idx="151">
                  <c:v>46.1</c:v>
                </c:pt>
                <c:pt idx="152">
                  <c:v>46.2</c:v>
                </c:pt>
                <c:pt idx="153">
                  <c:v>45.4</c:v>
                </c:pt>
                <c:pt idx="154">
                  <c:v>44.5</c:v>
                </c:pt>
                <c:pt idx="155">
                  <c:v>43.5</c:v>
                </c:pt>
                <c:pt idx="156">
                  <c:v>42.8</c:v>
                </c:pt>
                <c:pt idx="157">
                  <c:v>42</c:v>
                </c:pt>
                <c:pt idx="158">
                  <c:v>41.6</c:v>
                </c:pt>
                <c:pt idx="159">
                  <c:v>40.9</c:v>
                </c:pt>
                <c:pt idx="160">
                  <c:v>40.1</c:v>
                </c:pt>
                <c:pt idx="161">
                  <c:v>39.5</c:v>
                </c:pt>
                <c:pt idx="162">
                  <c:v>39.4</c:v>
                </c:pt>
                <c:pt idx="163">
                  <c:v>39.5</c:v>
                </c:pt>
                <c:pt idx="164">
                  <c:v>39</c:v>
                </c:pt>
                <c:pt idx="165">
                  <c:v>38.5</c:v>
                </c:pt>
                <c:pt idx="166">
                  <c:v>38.4</c:v>
                </c:pt>
                <c:pt idx="167">
                  <c:v>37.6</c:v>
                </c:pt>
                <c:pt idx="168">
                  <c:v>36.9</c:v>
                </c:pt>
                <c:pt idx="169">
                  <c:v>36.299999999999997</c:v>
                </c:pt>
                <c:pt idx="170">
                  <c:v>36.1</c:v>
                </c:pt>
                <c:pt idx="171">
                  <c:v>35.9</c:v>
                </c:pt>
                <c:pt idx="172">
                  <c:v>35.299999999999997</c:v>
                </c:pt>
                <c:pt idx="173">
                  <c:v>35</c:v>
                </c:pt>
                <c:pt idx="174">
                  <c:v>35.299999999999997</c:v>
                </c:pt>
                <c:pt idx="175">
                  <c:v>35.6</c:v>
                </c:pt>
                <c:pt idx="176">
                  <c:v>35.799999999999997</c:v>
                </c:pt>
                <c:pt idx="177">
                  <c:v>35.299999999999997</c:v>
                </c:pt>
                <c:pt idx="178">
                  <c:v>34.9</c:v>
                </c:pt>
                <c:pt idx="179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4-4406-A23D-7089EADF0FA5}"/>
            </c:ext>
          </c:extLst>
        </c:ser>
        <c:ser>
          <c:idx val="3"/>
          <c:order val="3"/>
          <c:tx>
            <c:strRef>
              <c:f>m14076b!$Z$1</c:f>
              <c:strCache>
                <c:ptCount val="1"/>
                <c:pt idx="0">
                  <c:v>Gold at Fed (Board of Governors)</c:v>
                </c:pt>
              </c:strCache>
            </c:strRef>
          </c:tx>
          <c:marker>
            <c:symbol val="none"/>
          </c:marker>
          <c:cat>
            <c:numRef>
              <c:f>m14076b!$A$2:$A$181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m14076b!$Z$2:$Z$181</c:f>
              <c:numCache>
                <c:formatCode>0.00</c:formatCode>
                <c:ptCount val="180"/>
                <c:pt idx="0">
                  <c:v>2865</c:v>
                </c:pt>
                <c:pt idx="1">
                  <c:v>2872</c:v>
                </c:pt>
                <c:pt idx="2">
                  <c:v>2875</c:v>
                </c:pt>
                <c:pt idx="3">
                  <c:v>2876</c:v>
                </c:pt>
                <c:pt idx="4">
                  <c:v>2876</c:v>
                </c:pt>
                <c:pt idx="5">
                  <c:v>2875</c:v>
                </c:pt>
                <c:pt idx="6">
                  <c:v>2874</c:v>
                </c:pt>
                <c:pt idx="7">
                  <c:v>2870</c:v>
                </c:pt>
                <c:pt idx="8">
                  <c:v>2869</c:v>
                </c:pt>
                <c:pt idx="9">
                  <c:v>2864</c:v>
                </c:pt>
                <c:pt idx="10">
                  <c:v>2868</c:v>
                </c:pt>
                <c:pt idx="11">
                  <c:v>2869</c:v>
                </c:pt>
                <c:pt idx="12">
                  <c:v>2873</c:v>
                </c:pt>
                <c:pt idx="13">
                  <c:v>2875</c:v>
                </c:pt>
                <c:pt idx="14">
                  <c:v>2874</c:v>
                </c:pt>
                <c:pt idx="15">
                  <c:v>2879</c:v>
                </c:pt>
                <c:pt idx="16">
                  <c:v>2889</c:v>
                </c:pt>
                <c:pt idx="17">
                  <c:v>2882</c:v>
                </c:pt>
                <c:pt idx="18">
                  <c:v>2800</c:v>
                </c:pt>
                <c:pt idx="19">
                  <c:v>2827</c:v>
                </c:pt>
                <c:pt idx="20">
                  <c:v>2856</c:v>
                </c:pt>
                <c:pt idx="21">
                  <c:v>2833</c:v>
                </c:pt>
                <c:pt idx="22">
                  <c:v>2783</c:v>
                </c:pt>
                <c:pt idx="23">
                  <c:v>2734</c:v>
                </c:pt>
                <c:pt idx="24">
                  <c:v>2674</c:v>
                </c:pt>
                <c:pt idx="25">
                  <c:v>2622</c:v>
                </c:pt>
                <c:pt idx="26">
                  <c:v>2572</c:v>
                </c:pt>
                <c:pt idx="27">
                  <c:v>2534</c:v>
                </c:pt>
                <c:pt idx="28">
                  <c:v>2548</c:v>
                </c:pt>
                <c:pt idx="29">
                  <c:v>2567</c:v>
                </c:pt>
                <c:pt idx="30">
                  <c:v>2575</c:v>
                </c:pt>
                <c:pt idx="31">
                  <c:v>2568</c:v>
                </c:pt>
                <c:pt idx="32">
                  <c:v>2560</c:v>
                </c:pt>
                <c:pt idx="33">
                  <c:v>2568</c:v>
                </c:pt>
                <c:pt idx="34">
                  <c:v>2586</c:v>
                </c:pt>
                <c:pt idx="35">
                  <c:v>2607</c:v>
                </c:pt>
                <c:pt idx="36">
                  <c:v>2644</c:v>
                </c:pt>
                <c:pt idx="37">
                  <c:v>2688</c:v>
                </c:pt>
                <c:pt idx="38">
                  <c:v>2753</c:v>
                </c:pt>
                <c:pt idx="39">
                  <c:v>2830</c:v>
                </c:pt>
                <c:pt idx="40">
                  <c:v>2910</c:v>
                </c:pt>
                <c:pt idx="41">
                  <c:v>2967</c:v>
                </c:pt>
                <c:pt idx="42">
                  <c:v>3015</c:v>
                </c:pt>
                <c:pt idx="43">
                  <c:v>3105</c:v>
                </c:pt>
                <c:pt idx="44">
                  <c:v>3192</c:v>
                </c:pt>
                <c:pt idx="45">
                  <c:v>3260</c:v>
                </c:pt>
                <c:pt idx="46">
                  <c:v>3308</c:v>
                </c:pt>
                <c:pt idx="47">
                  <c:v>3356</c:v>
                </c:pt>
                <c:pt idx="48">
                  <c:v>3385</c:v>
                </c:pt>
                <c:pt idx="49">
                  <c:v>3417</c:v>
                </c:pt>
                <c:pt idx="50">
                  <c:v>3449</c:v>
                </c:pt>
                <c:pt idx="51">
                  <c:v>3469</c:v>
                </c:pt>
                <c:pt idx="52">
                  <c:v>3481</c:v>
                </c:pt>
                <c:pt idx="53">
                  <c:v>3489</c:v>
                </c:pt>
                <c:pt idx="54">
                  <c:v>3516</c:v>
                </c:pt>
                <c:pt idx="55">
                  <c:v>3553</c:v>
                </c:pt>
                <c:pt idx="56">
                  <c:v>3573</c:v>
                </c:pt>
                <c:pt idx="57">
                  <c:v>3597</c:v>
                </c:pt>
                <c:pt idx="58">
                  <c:v>3609</c:v>
                </c:pt>
                <c:pt idx="59">
                  <c:v>3630</c:v>
                </c:pt>
                <c:pt idx="60">
                  <c:v>3655</c:v>
                </c:pt>
                <c:pt idx="61">
                  <c:v>3673</c:v>
                </c:pt>
                <c:pt idx="62">
                  <c:v>3679</c:v>
                </c:pt>
                <c:pt idx="63">
                  <c:v>3688</c:v>
                </c:pt>
                <c:pt idx="64">
                  <c:v>3706</c:v>
                </c:pt>
                <c:pt idx="65">
                  <c:v>3753</c:v>
                </c:pt>
                <c:pt idx="66">
                  <c:v>3774</c:v>
                </c:pt>
                <c:pt idx="67">
                  <c:v>3810</c:v>
                </c:pt>
                <c:pt idx="68">
                  <c:v>3836</c:v>
                </c:pt>
                <c:pt idx="69">
                  <c:v>3868</c:v>
                </c:pt>
                <c:pt idx="70">
                  <c:v>3895</c:v>
                </c:pt>
                <c:pt idx="71">
                  <c:v>3939</c:v>
                </c:pt>
                <c:pt idx="72">
                  <c:v>3979</c:v>
                </c:pt>
                <c:pt idx="73">
                  <c:v>4015</c:v>
                </c:pt>
                <c:pt idx="74">
                  <c:v>4053</c:v>
                </c:pt>
                <c:pt idx="75">
                  <c:v>4096</c:v>
                </c:pt>
                <c:pt idx="76">
                  <c:v>4146</c:v>
                </c:pt>
                <c:pt idx="77">
                  <c:v>4184</c:v>
                </c:pt>
                <c:pt idx="78">
                  <c:v>4216</c:v>
                </c:pt>
                <c:pt idx="79">
                  <c:v>4229</c:v>
                </c:pt>
                <c:pt idx="80">
                  <c:v>4228</c:v>
                </c:pt>
                <c:pt idx="81">
                  <c:v>4219</c:v>
                </c:pt>
                <c:pt idx="82">
                  <c:v>4230</c:v>
                </c:pt>
                <c:pt idx="83">
                  <c:v>4220</c:v>
                </c:pt>
                <c:pt idx="84">
                  <c:v>4181</c:v>
                </c:pt>
                <c:pt idx="85">
                  <c:v>4105</c:v>
                </c:pt>
                <c:pt idx="86">
                  <c:v>4053</c:v>
                </c:pt>
                <c:pt idx="87">
                  <c:v>4053</c:v>
                </c:pt>
                <c:pt idx="88">
                  <c:v>4066</c:v>
                </c:pt>
                <c:pt idx="89">
                  <c:v>4073</c:v>
                </c:pt>
                <c:pt idx="90">
                  <c:v>4074</c:v>
                </c:pt>
                <c:pt idx="91">
                  <c:v>4085</c:v>
                </c:pt>
                <c:pt idx="92">
                  <c:v>4099</c:v>
                </c:pt>
                <c:pt idx="93">
                  <c:v>4104</c:v>
                </c:pt>
                <c:pt idx="94">
                  <c:v>4120</c:v>
                </c:pt>
                <c:pt idx="95">
                  <c:v>4110</c:v>
                </c:pt>
                <c:pt idx="96">
                  <c:v>4120</c:v>
                </c:pt>
                <c:pt idx="97">
                  <c:v>4138</c:v>
                </c:pt>
                <c:pt idx="98">
                  <c:v>4157</c:v>
                </c:pt>
                <c:pt idx="99">
                  <c:v>4161</c:v>
                </c:pt>
                <c:pt idx="100">
                  <c:v>4147</c:v>
                </c:pt>
                <c:pt idx="101">
                  <c:v>4151</c:v>
                </c:pt>
                <c:pt idx="102">
                  <c:v>4173</c:v>
                </c:pt>
                <c:pt idx="103">
                  <c:v>4180</c:v>
                </c:pt>
                <c:pt idx="104">
                  <c:v>4181</c:v>
                </c:pt>
                <c:pt idx="105">
                  <c:v>4185</c:v>
                </c:pt>
                <c:pt idx="106">
                  <c:v>4190</c:v>
                </c:pt>
                <c:pt idx="107">
                  <c:v>4194</c:v>
                </c:pt>
                <c:pt idx="108">
                  <c:v>4240</c:v>
                </c:pt>
                <c:pt idx="109">
                  <c:v>4289</c:v>
                </c:pt>
                <c:pt idx="110">
                  <c:v>4308</c:v>
                </c:pt>
                <c:pt idx="111">
                  <c:v>4314</c:v>
                </c:pt>
                <c:pt idx="112">
                  <c:v>4364</c:v>
                </c:pt>
                <c:pt idx="113">
                  <c:v>4319</c:v>
                </c:pt>
                <c:pt idx="114">
                  <c:v>4288</c:v>
                </c:pt>
                <c:pt idx="115">
                  <c:v>4298</c:v>
                </c:pt>
                <c:pt idx="116">
                  <c:v>4297</c:v>
                </c:pt>
                <c:pt idx="117">
                  <c:v>4279</c:v>
                </c:pt>
                <c:pt idx="118">
                  <c:v>4203</c:v>
                </c:pt>
                <c:pt idx="119">
                  <c:v>4129</c:v>
                </c:pt>
                <c:pt idx="120">
                  <c:v>4090</c:v>
                </c:pt>
                <c:pt idx="121">
                  <c:v>4086</c:v>
                </c:pt>
                <c:pt idx="122">
                  <c:v>4048</c:v>
                </c:pt>
                <c:pt idx="123">
                  <c:v>4000</c:v>
                </c:pt>
                <c:pt idx="124">
                  <c:v>3920</c:v>
                </c:pt>
                <c:pt idx="125">
                  <c:v>3832</c:v>
                </c:pt>
                <c:pt idx="126">
                  <c:v>3826</c:v>
                </c:pt>
                <c:pt idx="127">
                  <c:v>3831</c:v>
                </c:pt>
                <c:pt idx="128">
                  <c:v>3838</c:v>
                </c:pt>
                <c:pt idx="129">
                  <c:v>3846</c:v>
                </c:pt>
                <c:pt idx="130">
                  <c:v>3864</c:v>
                </c:pt>
                <c:pt idx="131">
                  <c:v>3855</c:v>
                </c:pt>
                <c:pt idx="132">
                  <c:v>3828</c:v>
                </c:pt>
                <c:pt idx="133">
                  <c:v>3856</c:v>
                </c:pt>
                <c:pt idx="134">
                  <c:v>3879</c:v>
                </c:pt>
                <c:pt idx="135">
                  <c:v>3939</c:v>
                </c:pt>
                <c:pt idx="136">
                  <c:v>4005</c:v>
                </c:pt>
                <c:pt idx="137">
                  <c:v>4024</c:v>
                </c:pt>
                <c:pt idx="138">
                  <c:v>4048</c:v>
                </c:pt>
                <c:pt idx="139">
                  <c:v>4064</c:v>
                </c:pt>
                <c:pt idx="140">
                  <c:v>4081</c:v>
                </c:pt>
                <c:pt idx="141">
                  <c:v>4094</c:v>
                </c:pt>
                <c:pt idx="142">
                  <c:v>4087</c:v>
                </c:pt>
                <c:pt idx="143">
                  <c:v>4037</c:v>
                </c:pt>
                <c:pt idx="144">
                  <c:v>3996</c:v>
                </c:pt>
                <c:pt idx="145">
                  <c:v>4030</c:v>
                </c:pt>
                <c:pt idx="146">
                  <c:v>4107</c:v>
                </c:pt>
                <c:pt idx="147">
                  <c:v>4156</c:v>
                </c:pt>
                <c:pt idx="148">
                  <c:v>4218</c:v>
                </c:pt>
                <c:pt idx="149">
                  <c:v>4241</c:v>
                </c:pt>
                <c:pt idx="150">
                  <c:v>4245</c:v>
                </c:pt>
                <c:pt idx="151">
                  <c:v>4209</c:v>
                </c:pt>
                <c:pt idx="152">
                  <c:v>4216</c:v>
                </c:pt>
                <c:pt idx="153">
                  <c:v>4233</c:v>
                </c:pt>
                <c:pt idx="154">
                  <c:v>4266</c:v>
                </c:pt>
                <c:pt idx="155">
                  <c:v>4296</c:v>
                </c:pt>
                <c:pt idx="156">
                  <c:v>4335</c:v>
                </c:pt>
                <c:pt idx="157">
                  <c:v>4369</c:v>
                </c:pt>
                <c:pt idx="158">
                  <c:v>4395</c:v>
                </c:pt>
                <c:pt idx="159">
                  <c:v>4424</c:v>
                </c:pt>
                <c:pt idx="160">
                  <c:v>4480</c:v>
                </c:pt>
                <c:pt idx="161">
                  <c:v>4578</c:v>
                </c:pt>
                <c:pt idx="162">
                  <c:v>4671</c:v>
                </c:pt>
                <c:pt idx="163">
                  <c:v>4688</c:v>
                </c:pt>
                <c:pt idx="164">
                  <c:v>4661</c:v>
                </c:pt>
                <c:pt idx="165">
                  <c:v>4160</c:v>
                </c:pt>
                <c:pt idx="166">
                  <c:v>4076</c:v>
                </c:pt>
                <c:pt idx="167">
                  <c:v>4163</c:v>
                </c:pt>
                <c:pt idx="168">
                  <c:v>4165</c:v>
                </c:pt>
                <c:pt idx="169">
                  <c:v>4097</c:v>
                </c:pt>
                <c:pt idx="170">
                  <c:v>4085</c:v>
                </c:pt>
                <c:pt idx="171">
                  <c:v>4094</c:v>
                </c:pt>
                <c:pt idx="172">
                  <c:v>3986</c:v>
                </c:pt>
                <c:pt idx="173">
                  <c:v>3669</c:v>
                </c:pt>
                <c:pt idx="174">
                  <c:v>3654</c:v>
                </c:pt>
                <c:pt idx="175">
                  <c:v>3743</c:v>
                </c:pt>
                <c:pt idx="176">
                  <c:v>3853</c:v>
                </c:pt>
                <c:pt idx="177">
                  <c:v>3939</c:v>
                </c:pt>
                <c:pt idx="178">
                  <c:v>4005</c:v>
                </c:pt>
                <c:pt idx="179">
                  <c:v>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4-4406-A23D-7089EADF0FA5}"/>
            </c:ext>
          </c:extLst>
        </c:ser>
        <c:ser>
          <c:idx val="4"/>
          <c:order val="4"/>
          <c:tx>
            <c:strRef>
              <c:f>m14076b!$AA$1</c:f>
              <c:strCache>
                <c:ptCount val="1"/>
                <c:pt idx="0">
                  <c:v>M1 (Friedman Schwartz</c:v>
                </c:pt>
              </c:strCache>
            </c:strRef>
          </c:tx>
          <c:marker>
            <c:symbol val="none"/>
          </c:marker>
          <c:cat>
            <c:numRef>
              <c:f>m14076b!$A$2:$A$181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m14076b!$AA$2:$AA$181</c:f>
              <c:numCache>
                <c:formatCode>0.00</c:formatCode>
                <c:ptCount val="180"/>
                <c:pt idx="0">
                  <c:v>18092</c:v>
                </c:pt>
                <c:pt idx="1">
                  <c:v>17805</c:v>
                </c:pt>
                <c:pt idx="2">
                  <c:v>18448</c:v>
                </c:pt>
                <c:pt idx="3">
                  <c:v>18526</c:v>
                </c:pt>
                <c:pt idx="4">
                  <c:v>17921</c:v>
                </c:pt>
                <c:pt idx="5">
                  <c:v>18287</c:v>
                </c:pt>
                <c:pt idx="6">
                  <c:v>18549</c:v>
                </c:pt>
                <c:pt idx="7">
                  <c:v>18888</c:v>
                </c:pt>
                <c:pt idx="8">
                  <c:v>19817</c:v>
                </c:pt>
                <c:pt idx="9">
                  <c:v>19263</c:v>
                </c:pt>
                <c:pt idx="10">
                  <c:v>19706</c:v>
                </c:pt>
                <c:pt idx="11">
                  <c:v>20782</c:v>
                </c:pt>
                <c:pt idx="12">
                  <c:v>20352</c:v>
                </c:pt>
                <c:pt idx="13">
                  <c:v>20085</c:v>
                </c:pt>
                <c:pt idx="14">
                  <c:v>20787</c:v>
                </c:pt>
                <c:pt idx="15">
                  <c:v>21051</c:v>
                </c:pt>
                <c:pt idx="16">
                  <c:v>21035</c:v>
                </c:pt>
                <c:pt idx="17">
                  <c:v>21390</c:v>
                </c:pt>
                <c:pt idx="18">
                  <c:v>21748</c:v>
                </c:pt>
                <c:pt idx="19">
                  <c:v>22034</c:v>
                </c:pt>
                <c:pt idx="20">
                  <c:v>22363</c:v>
                </c:pt>
                <c:pt idx="21">
                  <c:v>22772</c:v>
                </c:pt>
                <c:pt idx="22">
                  <c:v>23038</c:v>
                </c:pt>
                <c:pt idx="23">
                  <c:v>23465</c:v>
                </c:pt>
                <c:pt idx="24">
                  <c:v>23256</c:v>
                </c:pt>
                <c:pt idx="25">
                  <c:v>23626</c:v>
                </c:pt>
                <c:pt idx="26">
                  <c:v>23906</c:v>
                </c:pt>
                <c:pt idx="27">
                  <c:v>23783</c:v>
                </c:pt>
                <c:pt idx="28">
                  <c:v>23745</c:v>
                </c:pt>
                <c:pt idx="29">
                  <c:v>23592</c:v>
                </c:pt>
                <c:pt idx="30">
                  <c:v>23593</c:v>
                </c:pt>
                <c:pt idx="31">
                  <c:v>23545</c:v>
                </c:pt>
                <c:pt idx="32">
                  <c:v>23508</c:v>
                </c:pt>
                <c:pt idx="33">
                  <c:v>23342</c:v>
                </c:pt>
                <c:pt idx="34">
                  <c:v>22914</c:v>
                </c:pt>
                <c:pt idx="35">
                  <c:v>23148</c:v>
                </c:pt>
                <c:pt idx="36">
                  <c:v>22474</c:v>
                </c:pt>
                <c:pt idx="37">
                  <c:v>22268</c:v>
                </c:pt>
                <c:pt idx="38">
                  <c:v>21752</c:v>
                </c:pt>
                <c:pt idx="39">
                  <c:v>21430</c:v>
                </c:pt>
                <c:pt idx="40">
                  <c:v>21379</c:v>
                </c:pt>
                <c:pt idx="41">
                  <c:v>20955</c:v>
                </c:pt>
                <c:pt idx="42">
                  <c:v>20729</c:v>
                </c:pt>
                <c:pt idx="43">
                  <c:v>20786</c:v>
                </c:pt>
                <c:pt idx="44">
                  <c:v>20550</c:v>
                </c:pt>
                <c:pt idx="45">
                  <c:v>20657</c:v>
                </c:pt>
                <c:pt idx="46">
                  <c:v>20705</c:v>
                </c:pt>
                <c:pt idx="47">
                  <c:v>20645</c:v>
                </c:pt>
                <c:pt idx="48">
                  <c:v>20451</c:v>
                </c:pt>
                <c:pt idx="49">
                  <c:v>20648</c:v>
                </c:pt>
                <c:pt idx="50">
                  <c:v>20684</c:v>
                </c:pt>
                <c:pt idx="51">
                  <c:v>21219</c:v>
                </c:pt>
                <c:pt idx="52">
                  <c:v>21400</c:v>
                </c:pt>
                <c:pt idx="53">
                  <c:v>21618</c:v>
                </c:pt>
                <c:pt idx="54">
                  <c:v>21723</c:v>
                </c:pt>
                <c:pt idx="55">
                  <c:v>21731</c:v>
                </c:pt>
                <c:pt idx="56">
                  <c:v>22038</c:v>
                </c:pt>
                <c:pt idx="57">
                  <c:v>22126</c:v>
                </c:pt>
                <c:pt idx="58">
                  <c:v>22084</c:v>
                </c:pt>
                <c:pt idx="59">
                  <c:v>22838</c:v>
                </c:pt>
                <c:pt idx="60">
                  <c:v>22698</c:v>
                </c:pt>
                <c:pt idx="61">
                  <c:v>22788</c:v>
                </c:pt>
                <c:pt idx="62">
                  <c:v>22398</c:v>
                </c:pt>
                <c:pt idx="63">
                  <c:v>22688</c:v>
                </c:pt>
                <c:pt idx="64">
                  <c:v>22821</c:v>
                </c:pt>
                <c:pt idx="65">
                  <c:v>22653</c:v>
                </c:pt>
                <c:pt idx="66">
                  <c:v>22634</c:v>
                </c:pt>
                <c:pt idx="67">
                  <c:v>22588</c:v>
                </c:pt>
                <c:pt idx="68">
                  <c:v>22714</c:v>
                </c:pt>
                <c:pt idx="69">
                  <c:v>22818</c:v>
                </c:pt>
                <c:pt idx="70">
                  <c:v>22849</c:v>
                </c:pt>
                <c:pt idx="71">
                  <c:v>22937</c:v>
                </c:pt>
                <c:pt idx="72">
                  <c:v>22761</c:v>
                </c:pt>
                <c:pt idx="73">
                  <c:v>22690</c:v>
                </c:pt>
                <c:pt idx="74">
                  <c:v>22733</c:v>
                </c:pt>
                <c:pt idx="75">
                  <c:v>22831</c:v>
                </c:pt>
                <c:pt idx="76">
                  <c:v>22991</c:v>
                </c:pt>
                <c:pt idx="77">
                  <c:v>23226</c:v>
                </c:pt>
                <c:pt idx="78">
                  <c:v>23525</c:v>
                </c:pt>
                <c:pt idx="79">
                  <c:v>23847</c:v>
                </c:pt>
                <c:pt idx="80">
                  <c:v>24111</c:v>
                </c:pt>
                <c:pt idx="81">
                  <c:v>24217</c:v>
                </c:pt>
                <c:pt idx="82">
                  <c:v>24607</c:v>
                </c:pt>
                <c:pt idx="83">
                  <c:v>24402</c:v>
                </c:pt>
                <c:pt idx="84">
                  <c:v>24724</c:v>
                </c:pt>
                <c:pt idx="85">
                  <c:v>24914</c:v>
                </c:pt>
                <c:pt idx="86">
                  <c:v>24800</c:v>
                </c:pt>
                <c:pt idx="87">
                  <c:v>24937</c:v>
                </c:pt>
                <c:pt idx="88">
                  <c:v>25125</c:v>
                </c:pt>
                <c:pt idx="89">
                  <c:v>25362</c:v>
                </c:pt>
                <c:pt idx="90">
                  <c:v>25468</c:v>
                </c:pt>
                <c:pt idx="91">
                  <c:v>25941</c:v>
                </c:pt>
                <c:pt idx="92">
                  <c:v>26241</c:v>
                </c:pt>
                <c:pt idx="93">
                  <c:v>26230</c:v>
                </c:pt>
                <c:pt idx="94">
                  <c:v>26143</c:v>
                </c:pt>
                <c:pt idx="95">
                  <c:v>26087</c:v>
                </c:pt>
                <c:pt idx="96">
                  <c:v>26096</c:v>
                </c:pt>
                <c:pt idx="97">
                  <c:v>26201</c:v>
                </c:pt>
                <c:pt idx="98">
                  <c:v>26104</c:v>
                </c:pt>
                <c:pt idx="99">
                  <c:v>25879</c:v>
                </c:pt>
                <c:pt idx="100">
                  <c:v>26128</c:v>
                </c:pt>
                <c:pt idx="101">
                  <c:v>26082</c:v>
                </c:pt>
                <c:pt idx="102">
                  <c:v>25857</c:v>
                </c:pt>
                <c:pt idx="103">
                  <c:v>25968</c:v>
                </c:pt>
                <c:pt idx="104">
                  <c:v>25892</c:v>
                </c:pt>
                <c:pt idx="105">
                  <c:v>25687</c:v>
                </c:pt>
                <c:pt idx="106">
                  <c:v>25728</c:v>
                </c:pt>
                <c:pt idx="107">
                  <c:v>25439</c:v>
                </c:pt>
                <c:pt idx="108">
                  <c:v>25526</c:v>
                </c:pt>
                <c:pt idx="109">
                  <c:v>25663</c:v>
                </c:pt>
                <c:pt idx="110">
                  <c:v>25831</c:v>
                </c:pt>
                <c:pt idx="111">
                  <c:v>25724</c:v>
                </c:pt>
                <c:pt idx="112">
                  <c:v>26164</c:v>
                </c:pt>
                <c:pt idx="113">
                  <c:v>25796</c:v>
                </c:pt>
                <c:pt idx="114">
                  <c:v>25830</c:v>
                </c:pt>
                <c:pt idx="115">
                  <c:v>25977</c:v>
                </c:pt>
                <c:pt idx="116">
                  <c:v>25822</c:v>
                </c:pt>
                <c:pt idx="117">
                  <c:v>25930</c:v>
                </c:pt>
                <c:pt idx="118">
                  <c:v>26388</c:v>
                </c:pt>
                <c:pt idx="119">
                  <c:v>25741</c:v>
                </c:pt>
                <c:pt idx="120">
                  <c:v>26137</c:v>
                </c:pt>
                <c:pt idx="121">
                  <c:v>26211</c:v>
                </c:pt>
                <c:pt idx="122">
                  <c:v>26223</c:v>
                </c:pt>
                <c:pt idx="123">
                  <c:v>26579</c:v>
                </c:pt>
                <c:pt idx="124">
                  <c:v>26383</c:v>
                </c:pt>
                <c:pt idx="125">
                  <c:v>25761</c:v>
                </c:pt>
                <c:pt idx="126">
                  <c:v>25975</c:v>
                </c:pt>
                <c:pt idx="127">
                  <c:v>25809</c:v>
                </c:pt>
                <c:pt idx="128">
                  <c:v>26041</c:v>
                </c:pt>
                <c:pt idx="129">
                  <c:v>26209</c:v>
                </c:pt>
                <c:pt idx="130">
                  <c:v>26402</c:v>
                </c:pt>
                <c:pt idx="131">
                  <c:v>26436</c:v>
                </c:pt>
                <c:pt idx="132">
                  <c:v>26109</c:v>
                </c:pt>
                <c:pt idx="133">
                  <c:v>26258</c:v>
                </c:pt>
                <c:pt idx="134">
                  <c:v>26286</c:v>
                </c:pt>
                <c:pt idx="135">
                  <c:v>26346</c:v>
                </c:pt>
                <c:pt idx="136">
                  <c:v>26066</c:v>
                </c:pt>
                <c:pt idx="137">
                  <c:v>26189</c:v>
                </c:pt>
                <c:pt idx="138">
                  <c:v>26683</c:v>
                </c:pt>
                <c:pt idx="139">
                  <c:v>26471</c:v>
                </c:pt>
                <c:pt idx="140">
                  <c:v>26415</c:v>
                </c:pt>
                <c:pt idx="141">
                  <c:v>28264</c:v>
                </c:pt>
                <c:pt idx="142">
                  <c:v>25503</c:v>
                </c:pt>
                <c:pt idx="143">
                  <c:v>26434</c:v>
                </c:pt>
                <c:pt idx="144">
                  <c:v>25677</c:v>
                </c:pt>
                <c:pt idx="145">
                  <c:v>25938</c:v>
                </c:pt>
                <c:pt idx="146">
                  <c:v>26336</c:v>
                </c:pt>
                <c:pt idx="147">
                  <c:v>25935</c:v>
                </c:pt>
                <c:pt idx="148">
                  <c:v>25325</c:v>
                </c:pt>
                <c:pt idx="149">
                  <c:v>25293</c:v>
                </c:pt>
                <c:pt idx="150">
                  <c:v>25400</c:v>
                </c:pt>
                <c:pt idx="151">
                  <c:v>25061</c:v>
                </c:pt>
                <c:pt idx="152">
                  <c:v>25042</c:v>
                </c:pt>
                <c:pt idx="153">
                  <c:v>24986</c:v>
                </c:pt>
                <c:pt idx="154">
                  <c:v>25027</c:v>
                </c:pt>
                <c:pt idx="155">
                  <c:v>24922</c:v>
                </c:pt>
                <c:pt idx="156">
                  <c:v>24561</c:v>
                </c:pt>
                <c:pt idx="157">
                  <c:v>24713</c:v>
                </c:pt>
                <c:pt idx="158">
                  <c:v>24758</c:v>
                </c:pt>
                <c:pt idx="159">
                  <c:v>24250</c:v>
                </c:pt>
                <c:pt idx="160">
                  <c:v>23890</c:v>
                </c:pt>
                <c:pt idx="161">
                  <c:v>23883</c:v>
                </c:pt>
                <c:pt idx="162">
                  <c:v>23802</c:v>
                </c:pt>
                <c:pt idx="163">
                  <c:v>23429</c:v>
                </c:pt>
                <c:pt idx="164">
                  <c:v>23369</c:v>
                </c:pt>
                <c:pt idx="165">
                  <c:v>22710</c:v>
                </c:pt>
                <c:pt idx="166">
                  <c:v>22355</c:v>
                </c:pt>
                <c:pt idx="167">
                  <c:v>21894</c:v>
                </c:pt>
                <c:pt idx="168">
                  <c:v>21507</c:v>
                </c:pt>
                <c:pt idx="169">
                  <c:v>21310</c:v>
                </c:pt>
                <c:pt idx="170">
                  <c:v>21110</c:v>
                </c:pt>
                <c:pt idx="171">
                  <c:v>20882</c:v>
                </c:pt>
                <c:pt idx="172">
                  <c:v>20531</c:v>
                </c:pt>
                <c:pt idx="173">
                  <c:v>20449</c:v>
                </c:pt>
                <c:pt idx="174">
                  <c:v>20152</c:v>
                </c:pt>
                <c:pt idx="175">
                  <c:v>20189</c:v>
                </c:pt>
                <c:pt idx="176">
                  <c:v>20211</c:v>
                </c:pt>
                <c:pt idx="177">
                  <c:v>20256</c:v>
                </c:pt>
                <c:pt idx="178">
                  <c:v>20555</c:v>
                </c:pt>
                <c:pt idx="179">
                  <c:v>20341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4-4406-A23D-7089EADF0FA5}"/>
            </c:ext>
          </c:extLst>
        </c:ser>
        <c:ser>
          <c:idx val="5"/>
          <c:order val="5"/>
          <c:tx>
            <c:strRef>
              <c:f>m14076b!$AI$1</c:f>
              <c:strCache>
                <c:ptCount val="1"/>
                <c:pt idx="0">
                  <c:v>High Powered Money (mil) (Friedman Schwartz)</c:v>
                </c:pt>
              </c:strCache>
            </c:strRef>
          </c:tx>
          <c:marker>
            <c:symbol val="none"/>
          </c:marker>
          <c:cat>
            <c:numRef>
              <c:f>m14076b!$A$2:$A$181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m14076b!$AI$2:$AI$181</c:f>
              <c:numCache>
                <c:formatCode>0.00</c:formatCode>
                <c:ptCount val="180"/>
                <c:pt idx="0">
                  <c:v>5513</c:v>
                </c:pt>
                <c:pt idx="1">
                  <c:v>5708</c:v>
                </c:pt>
                <c:pt idx="2">
                  <c:v>5813</c:v>
                </c:pt>
                <c:pt idx="3">
                  <c:v>5892</c:v>
                </c:pt>
                <c:pt idx="4">
                  <c:v>5855</c:v>
                </c:pt>
                <c:pt idx="5">
                  <c:v>5892</c:v>
                </c:pt>
                <c:pt idx="6">
                  <c:v>5982</c:v>
                </c:pt>
                <c:pt idx="7">
                  <c:v>6218</c:v>
                </c:pt>
                <c:pt idx="8">
                  <c:v>6418</c:v>
                </c:pt>
                <c:pt idx="9">
                  <c:v>6671</c:v>
                </c:pt>
                <c:pt idx="10">
                  <c:v>6443</c:v>
                </c:pt>
                <c:pt idx="11">
                  <c:v>6529</c:v>
                </c:pt>
                <c:pt idx="12">
                  <c:v>6461</c:v>
                </c:pt>
                <c:pt idx="13">
                  <c:v>6427</c:v>
                </c:pt>
                <c:pt idx="14">
                  <c:v>6462</c:v>
                </c:pt>
                <c:pt idx="15">
                  <c:v>6569</c:v>
                </c:pt>
                <c:pt idx="16">
                  <c:v>6563</c:v>
                </c:pt>
                <c:pt idx="17">
                  <c:v>6517</c:v>
                </c:pt>
                <c:pt idx="18">
                  <c:v>6593</c:v>
                </c:pt>
                <c:pt idx="19">
                  <c:v>6635</c:v>
                </c:pt>
                <c:pt idx="20">
                  <c:v>6671</c:v>
                </c:pt>
                <c:pt idx="21">
                  <c:v>6793</c:v>
                </c:pt>
                <c:pt idx="22">
                  <c:v>6874</c:v>
                </c:pt>
                <c:pt idx="23">
                  <c:v>6874</c:v>
                </c:pt>
                <c:pt idx="24">
                  <c:v>6909</c:v>
                </c:pt>
                <c:pt idx="25">
                  <c:v>7059</c:v>
                </c:pt>
                <c:pt idx="26">
                  <c:v>7134</c:v>
                </c:pt>
                <c:pt idx="27">
                  <c:v>7202</c:v>
                </c:pt>
                <c:pt idx="28">
                  <c:v>7195</c:v>
                </c:pt>
                <c:pt idx="29">
                  <c:v>7214</c:v>
                </c:pt>
                <c:pt idx="30">
                  <c:v>7253</c:v>
                </c:pt>
                <c:pt idx="31">
                  <c:v>7304</c:v>
                </c:pt>
                <c:pt idx="32">
                  <c:v>7295</c:v>
                </c:pt>
                <c:pt idx="33">
                  <c:v>7330</c:v>
                </c:pt>
                <c:pt idx="34">
                  <c:v>7181</c:v>
                </c:pt>
                <c:pt idx="35">
                  <c:v>7173</c:v>
                </c:pt>
                <c:pt idx="36">
                  <c:v>6955</c:v>
                </c:pt>
                <c:pt idx="37">
                  <c:v>6888</c:v>
                </c:pt>
                <c:pt idx="38">
                  <c:v>6753</c:v>
                </c:pt>
                <c:pt idx="39">
                  <c:v>6725</c:v>
                </c:pt>
                <c:pt idx="40">
                  <c:v>6638</c:v>
                </c:pt>
                <c:pt idx="41">
                  <c:v>6549</c:v>
                </c:pt>
                <c:pt idx="42">
                  <c:v>6470</c:v>
                </c:pt>
                <c:pt idx="43">
                  <c:v>6376</c:v>
                </c:pt>
                <c:pt idx="44">
                  <c:v>6386</c:v>
                </c:pt>
                <c:pt idx="45">
                  <c:v>6262</c:v>
                </c:pt>
                <c:pt idx="46">
                  <c:v>6215</c:v>
                </c:pt>
                <c:pt idx="47">
                  <c:v>6246</c:v>
                </c:pt>
                <c:pt idx="48">
                  <c:v>6085</c:v>
                </c:pt>
                <c:pt idx="49">
                  <c:v>6142</c:v>
                </c:pt>
                <c:pt idx="50">
                  <c:v>6226</c:v>
                </c:pt>
                <c:pt idx="51">
                  <c:v>6221</c:v>
                </c:pt>
                <c:pt idx="52">
                  <c:v>6262</c:v>
                </c:pt>
                <c:pt idx="53">
                  <c:v>6321</c:v>
                </c:pt>
                <c:pt idx="54">
                  <c:v>6253</c:v>
                </c:pt>
                <c:pt idx="55">
                  <c:v>6295</c:v>
                </c:pt>
                <c:pt idx="56">
                  <c:v>6358</c:v>
                </c:pt>
                <c:pt idx="57">
                  <c:v>6339</c:v>
                </c:pt>
                <c:pt idx="58">
                  <c:v>6423</c:v>
                </c:pt>
                <c:pt idx="59">
                  <c:v>6476</c:v>
                </c:pt>
                <c:pt idx="60">
                  <c:v>6532</c:v>
                </c:pt>
                <c:pt idx="61">
                  <c:v>6545</c:v>
                </c:pt>
                <c:pt idx="62">
                  <c:v>6624</c:v>
                </c:pt>
                <c:pt idx="63">
                  <c:v>6607</c:v>
                </c:pt>
                <c:pt idx="64">
                  <c:v>6680</c:v>
                </c:pt>
                <c:pt idx="65">
                  <c:v>6682</c:v>
                </c:pt>
                <c:pt idx="66">
                  <c:v>6670</c:v>
                </c:pt>
                <c:pt idx="67">
                  <c:v>6734</c:v>
                </c:pt>
                <c:pt idx="68">
                  <c:v>6747</c:v>
                </c:pt>
                <c:pt idx="69">
                  <c:v>6740</c:v>
                </c:pt>
                <c:pt idx="70">
                  <c:v>6802</c:v>
                </c:pt>
                <c:pt idx="71">
                  <c:v>6748</c:v>
                </c:pt>
                <c:pt idx="72">
                  <c:v>6714</c:v>
                </c:pt>
                <c:pt idx="73">
                  <c:v>6773</c:v>
                </c:pt>
                <c:pt idx="74">
                  <c:v>6787</c:v>
                </c:pt>
                <c:pt idx="75">
                  <c:v>6802</c:v>
                </c:pt>
                <c:pt idx="76">
                  <c:v>6827</c:v>
                </c:pt>
                <c:pt idx="77">
                  <c:v>6851</c:v>
                </c:pt>
                <c:pt idx="78">
                  <c:v>6913</c:v>
                </c:pt>
                <c:pt idx="79">
                  <c:v>6920</c:v>
                </c:pt>
                <c:pt idx="80">
                  <c:v>6886</c:v>
                </c:pt>
                <c:pt idx="81">
                  <c:v>6990</c:v>
                </c:pt>
                <c:pt idx="82">
                  <c:v>7008</c:v>
                </c:pt>
                <c:pt idx="83">
                  <c:v>7019</c:v>
                </c:pt>
                <c:pt idx="84">
                  <c:v>7007</c:v>
                </c:pt>
                <c:pt idx="85">
                  <c:v>7077</c:v>
                </c:pt>
                <c:pt idx="86">
                  <c:v>6974</c:v>
                </c:pt>
                <c:pt idx="87">
                  <c:v>6980</c:v>
                </c:pt>
                <c:pt idx="88">
                  <c:v>6988</c:v>
                </c:pt>
                <c:pt idx="89">
                  <c:v>6951</c:v>
                </c:pt>
                <c:pt idx="90">
                  <c:v>7017</c:v>
                </c:pt>
                <c:pt idx="91">
                  <c:v>7018</c:v>
                </c:pt>
                <c:pt idx="92">
                  <c:v>7036</c:v>
                </c:pt>
                <c:pt idx="93">
                  <c:v>7054</c:v>
                </c:pt>
                <c:pt idx="94">
                  <c:v>7054</c:v>
                </c:pt>
                <c:pt idx="95">
                  <c:v>7161</c:v>
                </c:pt>
                <c:pt idx="96">
                  <c:v>7107</c:v>
                </c:pt>
                <c:pt idx="97">
                  <c:v>7131</c:v>
                </c:pt>
                <c:pt idx="98">
                  <c:v>7124</c:v>
                </c:pt>
                <c:pt idx="99">
                  <c:v>7166</c:v>
                </c:pt>
                <c:pt idx="100">
                  <c:v>7126</c:v>
                </c:pt>
                <c:pt idx="101">
                  <c:v>7130</c:v>
                </c:pt>
                <c:pt idx="102">
                  <c:v>7173</c:v>
                </c:pt>
                <c:pt idx="103">
                  <c:v>7130</c:v>
                </c:pt>
                <c:pt idx="104">
                  <c:v>7148</c:v>
                </c:pt>
                <c:pt idx="105">
                  <c:v>7093</c:v>
                </c:pt>
                <c:pt idx="106">
                  <c:v>7056</c:v>
                </c:pt>
                <c:pt idx="107">
                  <c:v>7093</c:v>
                </c:pt>
                <c:pt idx="108">
                  <c:v>7092</c:v>
                </c:pt>
                <c:pt idx="109">
                  <c:v>7084</c:v>
                </c:pt>
                <c:pt idx="110">
                  <c:v>7210</c:v>
                </c:pt>
                <c:pt idx="111">
                  <c:v>7211</c:v>
                </c:pt>
                <c:pt idx="112">
                  <c:v>7196</c:v>
                </c:pt>
                <c:pt idx="113">
                  <c:v>7238</c:v>
                </c:pt>
                <c:pt idx="114">
                  <c:v>7198</c:v>
                </c:pt>
                <c:pt idx="115">
                  <c:v>7161</c:v>
                </c:pt>
                <c:pt idx="116">
                  <c:v>7200</c:v>
                </c:pt>
                <c:pt idx="117">
                  <c:v>7146</c:v>
                </c:pt>
                <c:pt idx="118">
                  <c:v>7146</c:v>
                </c:pt>
                <c:pt idx="119">
                  <c:v>7183</c:v>
                </c:pt>
                <c:pt idx="120">
                  <c:v>7109</c:v>
                </c:pt>
                <c:pt idx="121">
                  <c:v>7114</c:v>
                </c:pt>
                <c:pt idx="122">
                  <c:v>7164</c:v>
                </c:pt>
                <c:pt idx="123">
                  <c:v>7211</c:v>
                </c:pt>
                <c:pt idx="124">
                  <c:v>7159</c:v>
                </c:pt>
                <c:pt idx="125">
                  <c:v>7150</c:v>
                </c:pt>
                <c:pt idx="126">
                  <c:v>7071</c:v>
                </c:pt>
                <c:pt idx="127">
                  <c:v>7091</c:v>
                </c:pt>
                <c:pt idx="128">
                  <c:v>7066</c:v>
                </c:pt>
                <c:pt idx="129">
                  <c:v>7042</c:v>
                </c:pt>
                <c:pt idx="130">
                  <c:v>7185</c:v>
                </c:pt>
                <c:pt idx="131">
                  <c:v>7118</c:v>
                </c:pt>
                <c:pt idx="132">
                  <c:v>7155</c:v>
                </c:pt>
                <c:pt idx="133">
                  <c:v>7139</c:v>
                </c:pt>
                <c:pt idx="134">
                  <c:v>7152</c:v>
                </c:pt>
                <c:pt idx="135">
                  <c:v>7019</c:v>
                </c:pt>
                <c:pt idx="136">
                  <c:v>7048</c:v>
                </c:pt>
                <c:pt idx="137">
                  <c:v>7102</c:v>
                </c:pt>
                <c:pt idx="138">
                  <c:v>7123</c:v>
                </c:pt>
                <c:pt idx="139">
                  <c:v>7155</c:v>
                </c:pt>
                <c:pt idx="140">
                  <c:v>7075</c:v>
                </c:pt>
                <c:pt idx="141">
                  <c:v>7345</c:v>
                </c:pt>
                <c:pt idx="142">
                  <c:v>7152</c:v>
                </c:pt>
                <c:pt idx="143">
                  <c:v>6978</c:v>
                </c:pt>
                <c:pt idx="144">
                  <c:v>6980</c:v>
                </c:pt>
                <c:pt idx="145">
                  <c:v>6999</c:v>
                </c:pt>
                <c:pt idx="146">
                  <c:v>6963</c:v>
                </c:pt>
                <c:pt idx="147">
                  <c:v>6908</c:v>
                </c:pt>
                <c:pt idx="148">
                  <c:v>6905</c:v>
                </c:pt>
                <c:pt idx="149">
                  <c:v>6908</c:v>
                </c:pt>
                <c:pt idx="150">
                  <c:v>6925</c:v>
                </c:pt>
                <c:pt idx="151">
                  <c:v>6953</c:v>
                </c:pt>
                <c:pt idx="152">
                  <c:v>6829</c:v>
                </c:pt>
                <c:pt idx="153">
                  <c:v>6817</c:v>
                </c:pt>
                <c:pt idx="154">
                  <c:v>6935</c:v>
                </c:pt>
                <c:pt idx="155">
                  <c:v>7125</c:v>
                </c:pt>
                <c:pt idx="156">
                  <c:v>7152</c:v>
                </c:pt>
                <c:pt idx="157">
                  <c:v>7076</c:v>
                </c:pt>
                <c:pt idx="158">
                  <c:v>7090</c:v>
                </c:pt>
                <c:pt idx="159">
                  <c:v>7119</c:v>
                </c:pt>
                <c:pt idx="160">
                  <c:v>7130</c:v>
                </c:pt>
                <c:pt idx="161">
                  <c:v>7302</c:v>
                </c:pt>
                <c:pt idx="162">
                  <c:v>7321</c:v>
                </c:pt>
                <c:pt idx="163">
                  <c:v>7375</c:v>
                </c:pt>
                <c:pt idx="164">
                  <c:v>7498</c:v>
                </c:pt>
                <c:pt idx="165">
                  <c:v>7570</c:v>
                </c:pt>
                <c:pt idx="166">
                  <c:v>7458</c:v>
                </c:pt>
                <c:pt idx="167">
                  <c:v>7735</c:v>
                </c:pt>
                <c:pt idx="168">
                  <c:v>7704</c:v>
                </c:pt>
                <c:pt idx="169">
                  <c:v>7537</c:v>
                </c:pt>
                <c:pt idx="170">
                  <c:v>7539</c:v>
                </c:pt>
                <c:pt idx="171">
                  <c:v>7644</c:v>
                </c:pt>
                <c:pt idx="172">
                  <c:v>7710</c:v>
                </c:pt>
                <c:pt idx="173">
                  <c:v>7788</c:v>
                </c:pt>
                <c:pt idx="174">
                  <c:v>7858</c:v>
                </c:pt>
                <c:pt idx="175">
                  <c:v>7850</c:v>
                </c:pt>
                <c:pt idx="176">
                  <c:v>7897</c:v>
                </c:pt>
                <c:pt idx="177">
                  <c:v>7896</c:v>
                </c:pt>
                <c:pt idx="178">
                  <c:v>7978</c:v>
                </c:pt>
                <c:pt idx="179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4-4406-A23D-7089EADF0FA5}"/>
            </c:ext>
          </c:extLst>
        </c:ser>
        <c:ser>
          <c:idx val="6"/>
          <c:order val="6"/>
          <c:tx>
            <c:strRef>
              <c:f>m14076b!$AK$1</c:f>
              <c:strCache>
                <c:ptCount val="1"/>
                <c:pt idx="0">
                  <c:v>High Powered Money Less Gold</c:v>
                </c:pt>
              </c:strCache>
            </c:strRef>
          </c:tx>
          <c:marker>
            <c:symbol val="none"/>
          </c:marker>
          <c:cat>
            <c:numRef>
              <c:f>m14076b!$A$2:$A$181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m14076b!$AK$2:$AK$181</c:f>
              <c:numCache>
                <c:formatCode>0.00</c:formatCode>
                <c:ptCount val="180"/>
                <c:pt idx="0">
                  <c:v>2640</c:v>
                </c:pt>
                <c:pt idx="1">
                  <c:v>2833</c:v>
                </c:pt>
                <c:pt idx="2">
                  <c:v>2935</c:v>
                </c:pt>
                <c:pt idx="3">
                  <c:v>3013</c:v>
                </c:pt>
                <c:pt idx="4">
                  <c:v>2970</c:v>
                </c:pt>
                <c:pt idx="5">
                  <c:v>3016</c:v>
                </c:pt>
                <c:pt idx="6">
                  <c:v>3107</c:v>
                </c:pt>
                <c:pt idx="7">
                  <c:v>3344</c:v>
                </c:pt>
                <c:pt idx="8">
                  <c:v>3552</c:v>
                </c:pt>
                <c:pt idx="9">
                  <c:v>3802</c:v>
                </c:pt>
                <c:pt idx="10">
                  <c:v>3571</c:v>
                </c:pt>
                <c:pt idx="11">
                  <c:v>3656</c:v>
                </c:pt>
                <c:pt idx="12">
                  <c:v>3586</c:v>
                </c:pt>
                <c:pt idx="13">
                  <c:v>3549</c:v>
                </c:pt>
                <c:pt idx="14">
                  <c:v>3584</c:v>
                </c:pt>
                <c:pt idx="15">
                  <c:v>3679</c:v>
                </c:pt>
                <c:pt idx="16">
                  <c:v>3673</c:v>
                </c:pt>
                <c:pt idx="17">
                  <c:v>3691</c:v>
                </c:pt>
                <c:pt idx="18">
                  <c:v>3816</c:v>
                </c:pt>
                <c:pt idx="19">
                  <c:v>3797</c:v>
                </c:pt>
                <c:pt idx="20">
                  <c:v>3811</c:v>
                </c:pt>
                <c:pt idx="21">
                  <c:v>3977</c:v>
                </c:pt>
                <c:pt idx="22">
                  <c:v>4117</c:v>
                </c:pt>
                <c:pt idx="23">
                  <c:v>4167</c:v>
                </c:pt>
                <c:pt idx="24">
                  <c:v>4266</c:v>
                </c:pt>
                <c:pt idx="25">
                  <c:v>4459</c:v>
                </c:pt>
                <c:pt idx="26">
                  <c:v>4571</c:v>
                </c:pt>
                <c:pt idx="27">
                  <c:v>4648</c:v>
                </c:pt>
                <c:pt idx="28">
                  <c:v>4626</c:v>
                </c:pt>
                <c:pt idx="29">
                  <c:v>4636</c:v>
                </c:pt>
                <c:pt idx="30">
                  <c:v>4678</c:v>
                </c:pt>
                <c:pt idx="31">
                  <c:v>4740</c:v>
                </c:pt>
                <c:pt idx="32">
                  <c:v>4709</c:v>
                </c:pt>
                <c:pt idx="33">
                  <c:v>4749</c:v>
                </c:pt>
                <c:pt idx="34">
                  <c:v>4571</c:v>
                </c:pt>
                <c:pt idx="35">
                  <c:v>4534</c:v>
                </c:pt>
                <c:pt idx="36">
                  <c:v>4276</c:v>
                </c:pt>
                <c:pt idx="37">
                  <c:v>4175</c:v>
                </c:pt>
                <c:pt idx="38">
                  <c:v>3954</c:v>
                </c:pt>
                <c:pt idx="39">
                  <c:v>3848</c:v>
                </c:pt>
                <c:pt idx="40">
                  <c:v>3694</c:v>
                </c:pt>
                <c:pt idx="41">
                  <c:v>3561</c:v>
                </c:pt>
                <c:pt idx="42">
                  <c:v>3410</c:v>
                </c:pt>
                <c:pt idx="43">
                  <c:v>3224</c:v>
                </c:pt>
                <c:pt idx="44">
                  <c:v>3154</c:v>
                </c:pt>
                <c:pt idx="45">
                  <c:v>2977</c:v>
                </c:pt>
                <c:pt idx="46">
                  <c:v>2875</c:v>
                </c:pt>
                <c:pt idx="47">
                  <c:v>2873</c:v>
                </c:pt>
                <c:pt idx="48">
                  <c:v>2687</c:v>
                </c:pt>
                <c:pt idx="49">
                  <c:v>2706</c:v>
                </c:pt>
                <c:pt idx="50">
                  <c:v>2763</c:v>
                </c:pt>
                <c:pt idx="51">
                  <c:v>2744</c:v>
                </c:pt>
                <c:pt idx="52">
                  <c:v>2778</c:v>
                </c:pt>
                <c:pt idx="53">
                  <c:v>2823</c:v>
                </c:pt>
                <c:pt idx="54">
                  <c:v>2711</c:v>
                </c:pt>
                <c:pt idx="55">
                  <c:v>2727</c:v>
                </c:pt>
                <c:pt idx="56">
                  <c:v>2772</c:v>
                </c:pt>
                <c:pt idx="57">
                  <c:v>2738</c:v>
                </c:pt>
                <c:pt idx="58">
                  <c:v>2804</c:v>
                </c:pt>
                <c:pt idx="59">
                  <c:v>2834</c:v>
                </c:pt>
                <c:pt idx="60">
                  <c:v>2866</c:v>
                </c:pt>
                <c:pt idx="61">
                  <c:v>2869</c:v>
                </c:pt>
                <c:pt idx="62">
                  <c:v>2941</c:v>
                </c:pt>
                <c:pt idx="63">
                  <c:v>2912</c:v>
                </c:pt>
                <c:pt idx="64">
                  <c:v>2939</c:v>
                </c:pt>
                <c:pt idx="65">
                  <c:v>2919</c:v>
                </c:pt>
                <c:pt idx="66">
                  <c:v>2878</c:v>
                </c:pt>
                <c:pt idx="67">
                  <c:v>2910</c:v>
                </c:pt>
                <c:pt idx="68">
                  <c:v>2898</c:v>
                </c:pt>
                <c:pt idx="69">
                  <c:v>2860</c:v>
                </c:pt>
                <c:pt idx="70">
                  <c:v>2882</c:v>
                </c:pt>
                <c:pt idx="71">
                  <c:v>2791</c:v>
                </c:pt>
                <c:pt idx="72">
                  <c:v>2712</c:v>
                </c:pt>
                <c:pt idx="73">
                  <c:v>2737</c:v>
                </c:pt>
                <c:pt idx="74">
                  <c:v>2710</c:v>
                </c:pt>
                <c:pt idx="75">
                  <c:v>2678</c:v>
                </c:pt>
                <c:pt idx="76">
                  <c:v>2659</c:v>
                </c:pt>
                <c:pt idx="77">
                  <c:v>2650</c:v>
                </c:pt>
                <c:pt idx="78">
                  <c:v>2689</c:v>
                </c:pt>
                <c:pt idx="79">
                  <c:v>2686</c:v>
                </c:pt>
                <c:pt idx="80">
                  <c:v>2662</c:v>
                </c:pt>
                <c:pt idx="81">
                  <c:v>2768</c:v>
                </c:pt>
                <c:pt idx="82">
                  <c:v>2768</c:v>
                </c:pt>
                <c:pt idx="83">
                  <c:v>2807</c:v>
                </c:pt>
                <c:pt idx="84">
                  <c:v>2871</c:v>
                </c:pt>
                <c:pt idx="85">
                  <c:v>3000</c:v>
                </c:pt>
                <c:pt idx="86">
                  <c:v>2922</c:v>
                </c:pt>
                <c:pt idx="87">
                  <c:v>2925</c:v>
                </c:pt>
                <c:pt idx="88">
                  <c:v>2918</c:v>
                </c:pt>
                <c:pt idx="89">
                  <c:v>2878</c:v>
                </c:pt>
                <c:pt idx="90">
                  <c:v>2937</c:v>
                </c:pt>
                <c:pt idx="91">
                  <c:v>2923</c:v>
                </c:pt>
                <c:pt idx="92">
                  <c:v>2941</c:v>
                </c:pt>
                <c:pt idx="93">
                  <c:v>2934</c:v>
                </c:pt>
                <c:pt idx="94">
                  <c:v>2944</c:v>
                </c:pt>
                <c:pt idx="95">
                  <c:v>3049</c:v>
                </c:pt>
                <c:pt idx="96">
                  <c:v>2982</c:v>
                </c:pt>
                <c:pt idx="97">
                  <c:v>2995</c:v>
                </c:pt>
                <c:pt idx="98">
                  <c:v>2969</c:v>
                </c:pt>
                <c:pt idx="99">
                  <c:v>3015</c:v>
                </c:pt>
                <c:pt idx="100">
                  <c:v>2980</c:v>
                </c:pt>
                <c:pt idx="101">
                  <c:v>2970</c:v>
                </c:pt>
                <c:pt idx="102">
                  <c:v>2989</c:v>
                </c:pt>
                <c:pt idx="103">
                  <c:v>2944</c:v>
                </c:pt>
                <c:pt idx="104">
                  <c:v>2969</c:v>
                </c:pt>
                <c:pt idx="105">
                  <c:v>2907</c:v>
                </c:pt>
                <c:pt idx="106">
                  <c:v>2866</c:v>
                </c:pt>
                <c:pt idx="107">
                  <c:v>2888</c:v>
                </c:pt>
                <c:pt idx="108">
                  <c:v>2815</c:v>
                </c:pt>
                <c:pt idx="109">
                  <c:v>2785</c:v>
                </c:pt>
                <c:pt idx="110">
                  <c:v>2900</c:v>
                </c:pt>
                <c:pt idx="111">
                  <c:v>2888</c:v>
                </c:pt>
                <c:pt idx="112">
                  <c:v>2875</c:v>
                </c:pt>
                <c:pt idx="113">
                  <c:v>2938</c:v>
                </c:pt>
                <c:pt idx="114">
                  <c:v>2905</c:v>
                </c:pt>
                <c:pt idx="115">
                  <c:v>2860</c:v>
                </c:pt>
                <c:pt idx="116">
                  <c:v>2916</c:v>
                </c:pt>
                <c:pt idx="117">
                  <c:v>2892</c:v>
                </c:pt>
                <c:pt idx="118">
                  <c:v>2982</c:v>
                </c:pt>
                <c:pt idx="119">
                  <c:v>3091</c:v>
                </c:pt>
                <c:pt idx="120">
                  <c:v>3023</c:v>
                </c:pt>
                <c:pt idx="121">
                  <c:v>3039</c:v>
                </c:pt>
                <c:pt idx="122">
                  <c:v>3146</c:v>
                </c:pt>
                <c:pt idx="123">
                  <c:v>3232</c:v>
                </c:pt>
                <c:pt idx="124">
                  <c:v>3286</c:v>
                </c:pt>
                <c:pt idx="125">
                  <c:v>3328</c:v>
                </c:pt>
                <c:pt idx="126">
                  <c:v>3245</c:v>
                </c:pt>
                <c:pt idx="127">
                  <c:v>3255</c:v>
                </c:pt>
                <c:pt idx="128">
                  <c:v>3228</c:v>
                </c:pt>
                <c:pt idx="129">
                  <c:v>3187</c:v>
                </c:pt>
                <c:pt idx="130">
                  <c:v>3344</c:v>
                </c:pt>
                <c:pt idx="131">
                  <c:v>3264</c:v>
                </c:pt>
                <c:pt idx="132">
                  <c:v>3315</c:v>
                </c:pt>
                <c:pt idx="133">
                  <c:v>3273</c:v>
                </c:pt>
                <c:pt idx="134">
                  <c:v>3251</c:v>
                </c:pt>
                <c:pt idx="135">
                  <c:v>3046</c:v>
                </c:pt>
                <c:pt idx="136">
                  <c:v>3034</c:v>
                </c:pt>
                <c:pt idx="137">
                  <c:v>3065</c:v>
                </c:pt>
                <c:pt idx="138">
                  <c:v>3069</c:v>
                </c:pt>
                <c:pt idx="139">
                  <c:v>3082</c:v>
                </c:pt>
                <c:pt idx="140">
                  <c:v>2990</c:v>
                </c:pt>
                <c:pt idx="141">
                  <c:v>3246</c:v>
                </c:pt>
                <c:pt idx="142">
                  <c:v>3072</c:v>
                </c:pt>
                <c:pt idx="143">
                  <c:v>2981</c:v>
                </c:pt>
                <c:pt idx="144">
                  <c:v>2976</c:v>
                </c:pt>
                <c:pt idx="145">
                  <c:v>2933</c:v>
                </c:pt>
                <c:pt idx="146">
                  <c:v>2827</c:v>
                </c:pt>
                <c:pt idx="147">
                  <c:v>2704</c:v>
                </c:pt>
                <c:pt idx="148">
                  <c:v>2675</c:v>
                </c:pt>
                <c:pt idx="149">
                  <c:v>2660</c:v>
                </c:pt>
                <c:pt idx="150">
                  <c:v>2695</c:v>
                </c:pt>
                <c:pt idx="151">
                  <c:v>2739</c:v>
                </c:pt>
                <c:pt idx="152">
                  <c:v>2605</c:v>
                </c:pt>
                <c:pt idx="153">
                  <c:v>2569</c:v>
                </c:pt>
                <c:pt idx="154">
                  <c:v>2651</c:v>
                </c:pt>
                <c:pt idx="155">
                  <c:v>2819</c:v>
                </c:pt>
                <c:pt idx="156">
                  <c:v>2796</c:v>
                </c:pt>
                <c:pt idx="157">
                  <c:v>2698</c:v>
                </c:pt>
                <c:pt idx="158">
                  <c:v>2680</c:v>
                </c:pt>
                <c:pt idx="159">
                  <c:v>2680</c:v>
                </c:pt>
                <c:pt idx="160">
                  <c:v>2619</c:v>
                </c:pt>
                <c:pt idx="161">
                  <c:v>2633</c:v>
                </c:pt>
                <c:pt idx="162">
                  <c:v>2659</c:v>
                </c:pt>
                <c:pt idx="163">
                  <c:v>2667</c:v>
                </c:pt>
                <c:pt idx="164">
                  <c:v>3044</c:v>
                </c:pt>
                <c:pt idx="165">
                  <c:v>3565</c:v>
                </c:pt>
                <c:pt idx="166">
                  <c:v>3331</c:v>
                </c:pt>
                <c:pt idx="167">
                  <c:v>3562</c:v>
                </c:pt>
                <c:pt idx="168">
                  <c:v>3575</c:v>
                </c:pt>
                <c:pt idx="169">
                  <c:v>3470</c:v>
                </c:pt>
                <c:pt idx="170">
                  <c:v>3436</c:v>
                </c:pt>
                <c:pt idx="171">
                  <c:v>3564</c:v>
                </c:pt>
                <c:pt idx="172">
                  <c:v>3845</c:v>
                </c:pt>
                <c:pt idx="173">
                  <c:v>4156</c:v>
                </c:pt>
                <c:pt idx="174">
                  <c:v>4171</c:v>
                </c:pt>
                <c:pt idx="175">
                  <c:v>4049</c:v>
                </c:pt>
                <c:pt idx="176">
                  <c:v>3991</c:v>
                </c:pt>
                <c:pt idx="177">
                  <c:v>3919</c:v>
                </c:pt>
                <c:pt idx="178">
                  <c:v>3925</c:v>
                </c:pt>
                <c:pt idx="179">
                  <c:v>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94-4406-A23D-7089EADF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4152"/>
        <c:axId val="532903760"/>
      </c:lineChart>
      <c:dateAx>
        <c:axId val="532904152"/>
        <c:scaling>
          <c:orientation val="minMax"/>
          <c:max val="9467"/>
        </c:scaling>
        <c:delete val="0"/>
        <c:axPos val="b"/>
        <c:numFmt formatCode="mmm\-yy" sourceLinked="1"/>
        <c:majorTickMark val="out"/>
        <c:minorTickMark val="none"/>
        <c:tickLblPos val="nextTo"/>
        <c:crossAx val="532903760"/>
        <c:crosses val="autoZero"/>
        <c:auto val="1"/>
        <c:lblOffset val="100"/>
        <c:baseTimeUnit val="months"/>
      </c:dateAx>
      <c:valAx>
        <c:axId val="532903760"/>
        <c:scaling>
          <c:logBase val="10"/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90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m14076b!$AE$1</c:f>
              <c:strCache>
                <c:ptCount val="1"/>
                <c:pt idx="0">
                  <c:v>Month to Month % Change in M1</c:v>
                </c:pt>
              </c:strCache>
            </c:strRef>
          </c:tx>
          <c:marker>
            <c:symbol val="none"/>
          </c:marker>
          <c:cat>
            <c:numRef>
              <c:f>m14076b!$A$2:$A$97</c:f>
              <c:numCache>
                <c:formatCode>mmm\-yy</c:formatCode>
                <c:ptCount val="9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</c:numCache>
            </c:numRef>
          </c:cat>
          <c:val>
            <c:numRef>
              <c:f>m14076b!$AE$2:$AE$97</c:f>
              <c:numCache>
                <c:formatCode>0.00%</c:formatCode>
                <c:ptCount val="96"/>
                <c:pt idx="0">
                  <c:v>-1.5863365023214681E-2</c:v>
                </c:pt>
                <c:pt idx="1">
                  <c:v>3.6113451277730975E-2</c:v>
                </c:pt>
                <c:pt idx="2">
                  <c:v>4.2281006071118819E-3</c:v>
                </c:pt>
                <c:pt idx="3">
                  <c:v>-3.2656806650113356E-2</c:v>
                </c:pt>
                <c:pt idx="4">
                  <c:v>2.042296746833324E-2</c:v>
                </c:pt>
                <c:pt idx="5">
                  <c:v>1.4327117624542024E-2</c:v>
                </c:pt>
                <c:pt idx="6">
                  <c:v>1.8275917839236617E-2</c:v>
                </c:pt>
                <c:pt idx="7">
                  <c:v>4.9184667513765351E-2</c:v>
                </c:pt>
                <c:pt idx="8">
                  <c:v>-2.7955795529091183E-2</c:v>
                </c:pt>
                <c:pt idx="9">
                  <c:v>2.2997456263302705E-2</c:v>
                </c:pt>
                <c:pt idx="10">
                  <c:v>5.4602659088602457E-2</c:v>
                </c:pt>
                <c:pt idx="11">
                  <c:v>-2.0690982581079782E-2</c:v>
                </c:pt>
                <c:pt idx="12">
                  <c:v>-1.3119103773584906E-2</c:v>
                </c:pt>
                <c:pt idx="13">
                  <c:v>3.4951456310679613E-2</c:v>
                </c:pt>
                <c:pt idx="14">
                  <c:v>1.2700245345648722E-2</c:v>
                </c:pt>
                <c:pt idx="15">
                  <c:v>-7.6005890456510379E-4</c:v>
                </c:pt>
                <c:pt idx="16">
                  <c:v>1.6876634181126695E-2</c:v>
                </c:pt>
                <c:pt idx="17">
                  <c:v>1.6736792893875644E-2</c:v>
                </c:pt>
                <c:pt idx="18">
                  <c:v>1.3150634541107228E-2</c:v>
                </c:pt>
                <c:pt idx="19">
                  <c:v>1.4931469547063628E-2</c:v>
                </c:pt>
                <c:pt idx="20">
                  <c:v>1.8289138308813666E-2</c:v>
                </c:pt>
                <c:pt idx="21">
                  <c:v>1.1681011768838925E-2</c:v>
                </c:pt>
                <c:pt idx="22">
                  <c:v>1.8534595016928553E-2</c:v>
                </c:pt>
                <c:pt idx="23">
                  <c:v>-8.9068825910931168E-3</c:v>
                </c:pt>
                <c:pt idx="24">
                  <c:v>1.5909872721018233E-2</c:v>
                </c:pt>
                <c:pt idx="25">
                  <c:v>1.1851350207398628E-2</c:v>
                </c:pt>
                <c:pt idx="26">
                  <c:v>-5.1451518447251732E-3</c:v>
                </c:pt>
                <c:pt idx="27">
                  <c:v>-1.597779926838498E-3</c:v>
                </c:pt>
                <c:pt idx="28">
                  <c:v>-6.4434617814276693E-3</c:v>
                </c:pt>
                <c:pt idx="29">
                  <c:v>4.2387249915225503E-5</c:v>
                </c:pt>
                <c:pt idx="30">
                  <c:v>-2.0345017589963126E-3</c:v>
                </c:pt>
                <c:pt idx="31">
                  <c:v>-1.5714589084731365E-3</c:v>
                </c:pt>
                <c:pt idx="32">
                  <c:v>-7.0614258975667862E-3</c:v>
                </c:pt>
                <c:pt idx="33">
                  <c:v>-1.8336046611258674E-2</c:v>
                </c:pt>
                <c:pt idx="34">
                  <c:v>1.0212097407698351E-2</c:v>
                </c:pt>
                <c:pt idx="35">
                  <c:v>-2.9116986348712633E-2</c:v>
                </c:pt>
                <c:pt idx="36">
                  <c:v>-9.1661475482780093E-3</c:v>
                </c:pt>
                <c:pt idx="37">
                  <c:v>-2.3172265133824321E-2</c:v>
                </c:pt>
                <c:pt idx="38">
                  <c:v>-1.4803236484001472E-2</c:v>
                </c:pt>
                <c:pt idx="39">
                  <c:v>-2.379841343910406E-3</c:v>
                </c:pt>
                <c:pt idx="40">
                  <c:v>-1.9832545956312269E-2</c:v>
                </c:pt>
                <c:pt idx="41">
                  <c:v>-1.0785015509424959E-2</c:v>
                </c:pt>
                <c:pt idx="42">
                  <c:v>2.7497708524289641E-3</c:v>
                </c:pt>
                <c:pt idx="43">
                  <c:v>-1.1353795824112384E-2</c:v>
                </c:pt>
                <c:pt idx="44">
                  <c:v>5.2068126520681268E-3</c:v>
                </c:pt>
                <c:pt idx="45">
                  <c:v>2.3236675219054075E-3</c:v>
                </c:pt>
                <c:pt idx="46">
                  <c:v>-2.8978507606858247E-3</c:v>
                </c:pt>
                <c:pt idx="47">
                  <c:v>-9.3969484136594821E-3</c:v>
                </c:pt>
                <c:pt idx="48">
                  <c:v>9.6327807931152511E-3</c:v>
                </c:pt>
                <c:pt idx="49">
                  <c:v>1.7435102673382409E-3</c:v>
                </c:pt>
                <c:pt idx="50">
                  <c:v>2.5865403210210792E-2</c:v>
                </c:pt>
                <c:pt idx="51">
                  <c:v>8.5300909562184835E-3</c:v>
                </c:pt>
                <c:pt idx="52">
                  <c:v>1.0186915887850468E-2</c:v>
                </c:pt>
                <c:pt idx="53">
                  <c:v>4.8570635581459895E-3</c:v>
                </c:pt>
                <c:pt idx="54">
                  <c:v>3.6827325875799844E-4</c:v>
                </c:pt>
                <c:pt idx="55">
                  <c:v>1.4127283604067922E-2</c:v>
                </c:pt>
                <c:pt idx="56">
                  <c:v>3.993102822397677E-3</c:v>
                </c:pt>
                <c:pt idx="57">
                  <c:v>-1.8982192895236373E-3</c:v>
                </c:pt>
                <c:pt idx="58">
                  <c:v>3.4142365513493929E-2</c:v>
                </c:pt>
                <c:pt idx="59">
                  <c:v>-6.1301339872142924E-3</c:v>
                </c:pt>
                <c:pt idx="60">
                  <c:v>3.9651070578905628E-3</c:v>
                </c:pt>
                <c:pt idx="61">
                  <c:v>-1.7114270668773038E-2</c:v>
                </c:pt>
                <c:pt idx="62">
                  <c:v>1.2947584605768373E-2</c:v>
                </c:pt>
                <c:pt idx="63">
                  <c:v>5.8621297602256704E-3</c:v>
                </c:pt>
                <c:pt idx="64">
                  <c:v>-7.3616405941895622E-3</c:v>
                </c:pt>
                <c:pt idx="65">
                  <c:v>-8.3874100560632145E-4</c:v>
                </c:pt>
                <c:pt idx="66">
                  <c:v>-2.0323407263409029E-3</c:v>
                </c:pt>
                <c:pt idx="67">
                  <c:v>5.5781831060740215E-3</c:v>
                </c:pt>
                <c:pt idx="68">
                  <c:v>4.5786739455842213E-3</c:v>
                </c:pt>
                <c:pt idx="69">
                  <c:v>1.3585765623630468E-3</c:v>
                </c:pt>
                <c:pt idx="70">
                  <c:v>3.8513720512932731E-3</c:v>
                </c:pt>
                <c:pt idx="71">
                  <c:v>-7.6731917861969741E-3</c:v>
                </c:pt>
                <c:pt idx="72">
                  <c:v>-3.1193708536531787E-3</c:v>
                </c:pt>
                <c:pt idx="73">
                  <c:v>1.8951079770824152E-3</c:v>
                </c:pt>
                <c:pt idx="74">
                  <c:v>4.3109136497602608E-3</c:v>
                </c:pt>
                <c:pt idx="75">
                  <c:v>7.008015417633919E-3</c:v>
                </c:pt>
                <c:pt idx="76">
                  <c:v>1.022139097907877E-2</c:v>
                </c:pt>
                <c:pt idx="77">
                  <c:v>1.2873503831912513E-2</c:v>
                </c:pt>
                <c:pt idx="78">
                  <c:v>1.3687566418703508E-2</c:v>
                </c:pt>
                <c:pt idx="79">
                  <c:v>1.1070574915083658E-2</c:v>
                </c:pt>
                <c:pt idx="80">
                  <c:v>4.3963336236572522E-3</c:v>
                </c:pt>
                <c:pt idx="81">
                  <c:v>1.6104389478465542E-2</c:v>
                </c:pt>
                <c:pt idx="82">
                  <c:v>-8.3309627341813311E-3</c:v>
                </c:pt>
                <c:pt idx="83">
                  <c:v>1.3195639701663799E-2</c:v>
                </c:pt>
                <c:pt idx="84">
                  <c:v>7.6848406406730303E-3</c:v>
                </c:pt>
                <c:pt idx="85">
                  <c:v>-4.5757405474833425E-3</c:v>
                </c:pt>
                <c:pt idx="86">
                  <c:v>5.5241935483870972E-3</c:v>
                </c:pt>
                <c:pt idx="87">
                  <c:v>7.53899827565465E-3</c:v>
                </c:pt>
                <c:pt idx="88">
                  <c:v>9.4328358208955222E-3</c:v>
                </c:pt>
                <c:pt idx="89">
                  <c:v>4.1794811134768552E-3</c:v>
                </c:pt>
                <c:pt idx="90">
                  <c:v>1.8572326056227422E-2</c:v>
                </c:pt>
                <c:pt idx="91">
                  <c:v>1.1564704521799469E-2</c:v>
                </c:pt>
                <c:pt idx="92">
                  <c:v>-4.1919134179337677E-4</c:v>
                </c:pt>
                <c:pt idx="93">
                  <c:v>-3.3168128097598171E-3</c:v>
                </c:pt>
                <c:pt idx="94">
                  <c:v>-2.1420647974601231E-3</c:v>
                </c:pt>
                <c:pt idx="95">
                  <c:v>3.4499942500095833E-4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8-4B2D-89BF-7CA6B6B5644B}"/>
            </c:ext>
          </c:extLst>
        </c:ser>
        <c:ser>
          <c:idx val="1"/>
          <c:order val="1"/>
          <c:tx>
            <c:strRef>
              <c:f>m14076b!$AJ$1</c:f>
              <c:strCache>
                <c:ptCount val="1"/>
                <c:pt idx="0">
                  <c:v>Month to Month Percent Change in Base</c:v>
                </c:pt>
              </c:strCache>
            </c:strRef>
          </c:tx>
          <c:marker>
            <c:symbol val="none"/>
          </c:marker>
          <c:cat>
            <c:numRef>
              <c:f>m14076b!$A$2:$A$97</c:f>
              <c:numCache>
                <c:formatCode>mmm\-yy</c:formatCode>
                <c:ptCount val="96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</c:numCache>
            </c:numRef>
          </c:cat>
          <c:val>
            <c:numRef>
              <c:f>m14076b!$AJ$2:$AJ$97</c:f>
              <c:numCache>
                <c:formatCode>0.00</c:formatCode>
                <c:ptCount val="96"/>
                <c:pt idx="0">
                  <c:v>3.5370941411209868E-2</c:v>
                </c:pt>
                <c:pt idx="1">
                  <c:v>1.8395234758234059E-2</c:v>
                </c:pt>
                <c:pt idx="2">
                  <c:v>1.3590228797522794E-2</c:v>
                </c:pt>
                <c:pt idx="3">
                  <c:v>-6.2797012898845889E-3</c:v>
                </c:pt>
                <c:pt idx="4">
                  <c:v>6.3193851409052097E-3</c:v>
                </c:pt>
                <c:pt idx="5">
                  <c:v>1.5274949083503055E-2</c:v>
                </c:pt>
                <c:pt idx="6">
                  <c:v>3.9451688398528917E-2</c:v>
                </c:pt>
                <c:pt idx="7">
                  <c:v>3.2164683177870697E-2</c:v>
                </c:pt>
                <c:pt idx="8">
                  <c:v>3.9420380180741663E-2</c:v>
                </c:pt>
                <c:pt idx="9">
                  <c:v>-3.4177784440113927E-2</c:v>
                </c:pt>
                <c:pt idx="10">
                  <c:v>1.3347819338817322E-2</c:v>
                </c:pt>
                <c:pt idx="11">
                  <c:v>-1.0415071220707612E-2</c:v>
                </c:pt>
                <c:pt idx="12">
                  <c:v>-5.2623432905123044E-3</c:v>
                </c:pt>
                <c:pt idx="13">
                  <c:v>5.4457756340438772E-3</c:v>
                </c:pt>
                <c:pt idx="14">
                  <c:v>1.6558341070875889E-2</c:v>
                </c:pt>
                <c:pt idx="15">
                  <c:v>-9.133810321205663E-4</c:v>
                </c:pt>
                <c:pt idx="16">
                  <c:v>-7.008989791254E-3</c:v>
                </c:pt>
                <c:pt idx="17">
                  <c:v>1.1661807580174927E-2</c:v>
                </c:pt>
                <c:pt idx="18">
                  <c:v>6.3703928408918552E-3</c:v>
                </c:pt>
                <c:pt idx="19">
                  <c:v>5.4257724189902034E-3</c:v>
                </c:pt>
                <c:pt idx="20">
                  <c:v>1.8288112726727628E-2</c:v>
                </c:pt>
                <c:pt idx="21">
                  <c:v>1.1924039452377447E-2</c:v>
                </c:pt>
                <c:pt idx="22">
                  <c:v>0</c:v>
                </c:pt>
                <c:pt idx="23">
                  <c:v>5.0916496945010185E-3</c:v>
                </c:pt>
                <c:pt idx="24">
                  <c:v>2.1710811984368215E-2</c:v>
                </c:pt>
                <c:pt idx="25">
                  <c:v>1.0624734381640459E-2</c:v>
                </c:pt>
                <c:pt idx="26">
                  <c:v>9.531819456125596E-3</c:v>
                </c:pt>
                <c:pt idx="27">
                  <c:v>-9.719522354901416E-4</c:v>
                </c:pt>
                <c:pt idx="28">
                  <c:v>2.6407227241139679E-3</c:v>
                </c:pt>
                <c:pt idx="29">
                  <c:v>5.4061546991960073E-3</c:v>
                </c:pt>
                <c:pt idx="30">
                  <c:v>7.0315731421480765E-3</c:v>
                </c:pt>
                <c:pt idx="31">
                  <c:v>-1.2322015334063528E-3</c:v>
                </c:pt>
                <c:pt idx="32">
                  <c:v>4.7978067169294038E-3</c:v>
                </c:pt>
                <c:pt idx="33">
                  <c:v>-2.0327421555252388E-2</c:v>
                </c:pt>
                <c:pt idx="34">
                  <c:v>-1.1140509678317784E-3</c:v>
                </c:pt>
                <c:pt idx="35">
                  <c:v>-3.039174682838422E-2</c:v>
                </c:pt>
                <c:pt idx="36">
                  <c:v>-9.6333572969086994E-3</c:v>
                </c:pt>
                <c:pt idx="37">
                  <c:v>-1.95993031358885E-2</c:v>
                </c:pt>
                <c:pt idx="38">
                  <c:v>-4.1463053457722497E-3</c:v>
                </c:pt>
                <c:pt idx="39">
                  <c:v>-1.2936802973977694E-2</c:v>
                </c:pt>
                <c:pt idx="40">
                  <c:v>-1.340765290750226E-2</c:v>
                </c:pt>
                <c:pt idx="41">
                  <c:v>-1.2062910367995113E-2</c:v>
                </c:pt>
                <c:pt idx="42">
                  <c:v>-1.4528593508500772E-2</c:v>
                </c:pt>
                <c:pt idx="43">
                  <c:v>1.5683814303638645E-3</c:v>
                </c:pt>
                <c:pt idx="44">
                  <c:v>-1.9417475728155338E-2</c:v>
                </c:pt>
                <c:pt idx="45">
                  <c:v>-7.5055892686042795E-3</c:v>
                </c:pt>
                <c:pt idx="46">
                  <c:v>4.9879324215607399E-3</c:v>
                </c:pt>
                <c:pt idx="47">
                  <c:v>-2.5776496958053154E-2</c:v>
                </c:pt>
                <c:pt idx="48">
                  <c:v>9.3672966310599844E-3</c:v>
                </c:pt>
                <c:pt idx="49">
                  <c:v>1.3676326929338978E-2</c:v>
                </c:pt>
                <c:pt idx="50">
                  <c:v>-8.0308384195309991E-4</c:v>
                </c:pt>
                <c:pt idx="51">
                  <c:v>6.5905802925574665E-3</c:v>
                </c:pt>
                <c:pt idx="52">
                  <c:v>9.4219099329287768E-3</c:v>
                </c:pt>
                <c:pt idx="53">
                  <c:v>-1.0757791488688499E-2</c:v>
                </c:pt>
                <c:pt idx="54">
                  <c:v>6.7167759475451781E-3</c:v>
                </c:pt>
                <c:pt idx="55">
                  <c:v>1.0007942811755361E-2</c:v>
                </c:pt>
                <c:pt idx="56">
                  <c:v>-2.9883611198490093E-3</c:v>
                </c:pt>
                <c:pt idx="57">
                  <c:v>1.3251301467108376E-2</c:v>
                </c:pt>
                <c:pt idx="58">
                  <c:v>8.2515958274949393E-3</c:v>
                </c:pt>
                <c:pt idx="59">
                  <c:v>8.6473131562693015E-3</c:v>
                </c:pt>
                <c:pt idx="60">
                  <c:v>1.9902020820575629E-3</c:v>
                </c:pt>
                <c:pt idx="61">
                  <c:v>1.2070282658517952E-2</c:v>
                </c:pt>
                <c:pt idx="62">
                  <c:v>-2.566425120772947E-3</c:v>
                </c:pt>
                <c:pt idx="63">
                  <c:v>1.1048887543514454E-2</c:v>
                </c:pt>
                <c:pt idx="64">
                  <c:v>2.9940119760479042E-4</c:v>
                </c:pt>
                <c:pt idx="65">
                  <c:v>-1.7958695001496557E-3</c:v>
                </c:pt>
                <c:pt idx="66">
                  <c:v>9.595202398800599E-3</c:v>
                </c:pt>
                <c:pt idx="67">
                  <c:v>1.9305019305019305E-3</c:v>
                </c:pt>
                <c:pt idx="68">
                  <c:v>-1.037498147324737E-3</c:v>
                </c:pt>
                <c:pt idx="69">
                  <c:v>9.1988130563798228E-3</c:v>
                </c:pt>
                <c:pt idx="70">
                  <c:v>-7.9388415172008241E-3</c:v>
                </c:pt>
                <c:pt idx="71">
                  <c:v>-5.0385299347954953E-3</c:v>
                </c:pt>
                <c:pt idx="72">
                  <c:v>8.7876079833184399E-3</c:v>
                </c:pt>
                <c:pt idx="73">
                  <c:v>2.067030857817806E-3</c:v>
                </c:pt>
                <c:pt idx="74">
                  <c:v>2.2101075585678502E-3</c:v>
                </c:pt>
                <c:pt idx="75">
                  <c:v>3.6753895912966772E-3</c:v>
                </c:pt>
                <c:pt idx="76">
                  <c:v>3.515453347004541E-3</c:v>
                </c:pt>
                <c:pt idx="77">
                  <c:v>9.0497737556561094E-3</c:v>
                </c:pt>
                <c:pt idx="78">
                  <c:v>1.0125849848112252E-3</c:v>
                </c:pt>
                <c:pt idx="79">
                  <c:v>-4.9132947976878614E-3</c:v>
                </c:pt>
                <c:pt idx="80">
                  <c:v>1.5103107754864944E-2</c:v>
                </c:pt>
                <c:pt idx="81">
                  <c:v>2.5751072961373391E-3</c:v>
                </c:pt>
                <c:pt idx="82">
                  <c:v>1.5696347031963469E-3</c:v>
                </c:pt>
                <c:pt idx="83">
                  <c:v>-1.7096452486109132E-3</c:v>
                </c:pt>
                <c:pt idx="84">
                  <c:v>9.99000999000999E-3</c:v>
                </c:pt>
                <c:pt idx="85">
                  <c:v>-1.4554189628373605E-2</c:v>
                </c:pt>
                <c:pt idx="86">
                  <c:v>8.6033839977057644E-4</c:v>
                </c:pt>
                <c:pt idx="87">
                  <c:v>1.146131805157593E-3</c:v>
                </c:pt>
                <c:pt idx="88">
                  <c:v>-5.2947910704064108E-3</c:v>
                </c:pt>
                <c:pt idx="89">
                  <c:v>9.4950366853690116E-3</c:v>
                </c:pt>
                <c:pt idx="90">
                  <c:v>1.4251104460595695E-4</c:v>
                </c:pt>
                <c:pt idx="91">
                  <c:v>2.5648332858364208E-3</c:v>
                </c:pt>
                <c:pt idx="92">
                  <c:v>2.5582717453098351E-3</c:v>
                </c:pt>
                <c:pt idx="93">
                  <c:v>0</c:v>
                </c:pt>
                <c:pt idx="94">
                  <c:v>1.5168698610717323E-2</c:v>
                </c:pt>
                <c:pt idx="95">
                  <c:v>-7.5408462505236699E-3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8-4B2D-89BF-7CA6B6B56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99448"/>
        <c:axId val="532901408"/>
      </c:lineChart>
      <c:dateAx>
        <c:axId val="532899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532901408"/>
        <c:crosses val="autoZero"/>
        <c:auto val="1"/>
        <c:lblOffset val="100"/>
        <c:baseTimeUnit val="months"/>
      </c:dateAx>
      <c:valAx>
        <c:axId val="532901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3289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Macro'!$L$1</c:f>
              <c:strCache>
                <c:ptCount val="1"/>
                <c:pt idx="0">
                  <c:v>U.S. % of World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Macro'!$L$2:$L$33</c:f>
              <c:numCache>
                <c:formatCode>0.00%</c:formatCode>
                <c:ptCount val="32"/>
                <c:pt idx="3">
                  <c:v>0.26556904712903889</c:v>
                </c:pt>
                <c:pt idx="4">
                  <c:v>0.22574187029899337</c:v>
                </c:pt>
                <c:pt idx="5">
                  <c:v>0.2734846906894397</c:v>
                </c:pt>
                <c:pt idx="6">
                  <c:v>0.3321217970953293</c:v>
                </c:pt>
                <c:pt idx="7">
                  <c:v>0.35298479273632816</c:v>
                </c:pt>
                <c:pt idx="8">
                  <c:v>0.38992723431723492</c:v>
                </c:pt>
                <c:pt idx="9">
                  <c:v>0.36995621124401212</c:v>
                </c:pt>
                <c:pt idx="10">
                  <c:v>0.33783560284469921</c:v>
                </c:pt>
                <c:pt idx="11">
                  <c:v>0.40042264901485486</c:v>
                </c:pt>
                <c:pt idx="12">
                  <c:v>0.41645580146595856</c:v>
                </c:pt>
                <c:pt idx="13">
                  <c:v>0.44303841353487722</c:v>
                </c:pt>
                <c:pt idx="14">
                  <c:v>0.45562499303768561</c:v>
                </c:pt>
                <c:pt idx="15">
                  <c:v>0.44294033964612783</c:v>
                </c:pt>
                <c:pt idx="16">
                  <c:v>0.44221355858782763</c:v>
                </c:pt>
                <c:pt idx="17">
                  <c:v>0.41457668813976273</c:v>
                </c:pt>
                <c:pt idx="18">
                  <c:v>0.37244979121097632</c:v>
                </c:pt>
                <c:pt idx="19">
                  <c:v>0.37733402991428178</c:v>
                </c:pt>
                <c:pt idx="20">
                  <c:v>0.38604073204382028</c:v>
                </c:pt>
                <c:pt idx="21">
                  <c:v>0.35777045821816805</c:v>
                </c:pt>
                <c:pt idx="22">
                  <c:v>0.33891700744117448</c:v>
                </c:pt>
                <c:pt idx="23">
                  <c:v>0.33419132347061176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1-4EE9-BCA0-1313499F89FD}"/>
            </c:ext>
          </c:extLst>
        </c:ser>
        <c:ser>
          <c:idx val="1"/>
          <c:order val="1"/>
          <c:tx>
            <c:strRef>
              <c:f>'Annual Macro'!$O$1</c:f>
              <c:strCache>
                <c:ptCount val="1"/>
                <c:pt idx="0">
                  <c:v>U.K. % of World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Macro'!$O$2:$O$33</c:f>
              <c:numCache>
                <c:formatCode>0.00%</c:formatCode>
                <c:ptCount val="32"/>
                <c:pt idx="3">
                  <c:v>3.3937024079028606E-2</c:v>
                </c:pt>
                <c:pt idx="4">
                  <c:v>7.9706619765744863E-2</c:v>
                </c:pt>
                <c:pt idx="5">
                  <c:v>6.2246647333087657E-2</c:v>
                </c:pt>
                <c:pt idx="6">
                  <c:v>5.9692038547966279E-2</c:v>
                </c:pt>
                <c:pt idx="7">
                  <c:v>5.8296842429244954E-2</c:v>
                </c:pt>
                <c:pt idx="8">
                  <c:v>7.6433307904465703E-2</c:v>
                </c:pt>
                <c:pt idx="9">
                  <c:v>8.4947247773826673E-2</c:v>
                </c:pt>
                <c:pt idx="10">
                  <c:v>0.10394729588180164</c:v>
                </c:pt>
                <c:pt idx="11">
                  <c:v>9.3840512151159169E-2</c:v>
                </c:pt>
                <c:pt idx="12">
                  <c:v>8.8230751868087487E-2</c:v>
                </c:pt>
                <c:pt idx="13">
                  <c:v>8.6153099431424213E-2</c:v>
                </c:pt>
                <c:pt idx="14">
                  <c:v>8.3347257962102739E-2</c:v>
                </c:pt>
                <c:pt idx="15">
                  <c:v>7.7220592157908774E-2</c:v>
                </c:pt>
                <c:pt idx="16">
                  <c:v>7.8979857050032479E-2</c:v>
                </c:pt>
                <c:pt idx="17">
                  <c:v>7.6834073425480029E-2</c:v>
                </c:pt>
                <c:pt idx="18">
                  <c:v>7.4408431099622183E-2</c:v>
                </c:pt>
                <c:pt idx="19">
                  <c:v>6.8671271840715142E-2</c:v>
                </c:pt>
                <c:pt idx="20">
                  <c:v>6.5639076447961103E-2</c:v>
                </c:pt>
                <c:pt idx="21">
                  <c:v>5.1888416944093678E-2</c:v>
                </c:pt>
                <c:pt idx="22">
                  <c:v>4.8845277200509483E-2</c:v>
                </c:pt>
                <c:pt idx="23">
                  <c:v>7.7319072371051581E-2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1-4EE9-BCA0-1313499F89FD}"/>
            </c:ext>
          </c:extLst>
        </c:ser>
        <c:ser>
          <c:idx val="2"/>
          <c:order val="2"/>
          <c:tx>
            <c:strRef>
              <c:f>'Annual Macro'!$R$1</c:f>
              <c:strCache>
                <c:ptCount val="1"/>
                <c:pt idx="0">
                  <c:v>France % of World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Macro'!$R$2:$R$33</c:f>
              <c:numCache>
                <c:formatCode>0.00%</c:formatCode>
                <c:ptCount val="32"/>
                <c:pt idx="3">
                  <c:v>0.1335459971187487</c:v>
                </c:pt>
                <c:pt idx="4">
                  <c:v>0.15017026531452307</c:v>
                </c:pt>
                <c:pt idx="5">
                  <c:v>0.15509589348372935</c:v>
                </c:pt>
                <c:pt idx="6">
                  <c:v>9.8466225285414807E-2</c:v>
                </c:pt>
                <c:pt idx="7">
                  <c:v>5.1721484631849918E-2</c:v>
                </c:pt>
                <c:pt idx="8">
                  <c:v>9.7412123701660705E-2</c:v>
                </c:pt>
                <c:pt idx="9">
                  <c:v>0.10209539483351456</c:v>
                </c:pt>
                <c:pt idx="10">
                  <c:v>9.4478747450245329E-2</c:v>
                </c:pt>
                <c:pt idx="11">
                  <c:v>8.5785319162160478E-2</c:v>
                </c:pt>
                <c:pt idx="12">
                  <c:v>8.4156004609335075E-2</c:v>
                </c:pt>
                <c:pt idx="13">
                  <c:v>8.1992788794896673E-2</c:v>
                </c:pt>
                <c:pt idx="14">
                  <c:v>7.9136450222237073E-2</c:v>
                </c:pt>
                <c:pt idx="15">
                  <c:v>7.902107228594292E-2</c:v>
                </c:pt>
                <c:pt idx="16">
                  <c:v>7.7008880225254497E-2</c:v>
                </c:pt>
                <c:pt idx="17">
                  <c:v>9.9443367315029091E-2</c:v>
                </c:pt>
                <c:pt idx="18">
                  <c:v>0.12462716245774508</c:v>
                </c:pt>
                <c:pt idx="19">
                  <c:v>0.15802712795805035</c:v>
                </c:pt>
                <c:pt idx="20">
                  <c:v>0.19189196597439853</c:v>
                </c:pt>
                <c:pt idx="21">
                  <c:v>0.23837234972581089</c:v>
                </c:pt>
                <c:pt idx="22">
                  <c:v>0.27269223034122142</c:v>
                </c:pt>
                <c:pt idx="23">
                  <c:v>0.25174930027988807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1-4EE9-BCA0-1313499F89FD}"/>
            </c:ext>
          </c:extLst>
        </c:ser>
        <c:ser>
          <c:idx val="3"/>
          <c:order val="3"/>
          <c:tx>
            <c:strRef>
              <c:f>'Annual Macro'!$U$1</c:f>
              <c:strCache>
                <c:ptCount val="1"/>
                <c:pt idx="0">
                  <c:v>Germany % of World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Macro'!$U$2:$U$33</c:f>
              <c:numCache>
                <c:formatCode>0.00%</c:formatCode>
                <c:ptCount val="32"/>
                <c:pt idx="3">
                  <c:v>5.7357480963161143E-2</c:v>
                </c:pt>
                <c:pt idx="4">
                  <c:v>9.3271713505220219E-2</c:v>
                </c:pt>
                <c:pt idx="5">
                  <c:v>9.3313892938971035E-2</c:v>
                </c:pt>
                <c:pt idx="6">
                  <c:v>9.0548509207172695E-2</c:v>
                </c:pt>
                <c:pt idx="7">
                  <c:v>8.019138488227312E-2</c:v>
                </c:pt>
                <c:pt idx="8">
                  <c:v>7.9059327504254442E-2</c:v>
                </c:pt>
                <c:pt idx="9">
                  <c:v>3.8131483821671031E-2</c:v>
                </c:pt>
                <c:pt idx="10">
                  <c:v>3.5834389988422734E-2</c:v>
                </c:pt>
                <c:pt idx="11">
                  <c:v>2.9473553359438125E-2</c:v>
                </c:pt>
                <c:pt idx="12">
                  <c:v>2.8440072703945257E-2</c:v>
                </c:pt>
                <c:pt idx="13">
                  <c:v>1.2850737299496139E-2</c:v>
                </c:pt>
                <c:pt idx="14">
                  <c:v>5.3570831801624169E-2</c:v>
                </c:pt>
                <c:pt idx="15">
                  <c:v>3.1986307459767049E-2</c:v>
                </c:pt>
                <c:pt idx="16">
                  <c:v>4.7238466536712147E-2</c:v>
                </c:pt>
                <c:pt idx="17">
                  <c:v>4.6302666416494671E-2</c:v>
                </c:pt>
                <c:pt idx="18">
                  <c:v>6.4635116325313186E-2</c:v>
                </c:pt>
                <c:pt idx="19">
                  <c:v>5.2611211083376859E-2</c:v>
                </c:pt>
                <c:pt idx="20">
                  <c:v>4.8224254662073876E-2</c:v>
                </c:pt>
                <c:pt idx="21">
                  <c:v>2.0698851143117016E-2</c:v>
                </c:pt>
                <c:pt idx="22">
                  <c:v>1.6089025943554335E-2</c:v>
                </c:pt>
                <c:pt idx="23">
                  <c:v>7.6636012261761966E-3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1-4EE9-BCA0-1313499F8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8072"/>
        <c:axId val="532905328"/>
      </c:lineChart>
      <c:catAx>
        <c:axId val="532908072"/>
        <c:scaling>
          <c:orientation val="minMax"/>
          <c:max val="12420"/>
          <c:min val="4750"/>
        </c:scaling>
        <c:delete val="0"/>
        <c:axPos val="b"/>
        <c:numFmt formatCode="General" sourceLinked="1"/>
        <c:majorTickMark val="out"/>
        <c:minorTickMark val="none"/>
        <c:tickLblPos val="nextTo"/>
        <c:crossAx val="532905328"/>
        <c:crosses val="autoZero"/>
        <c:auto val="1"/>
        <c:lblAlgn val="ctr"/>
        <c:lblOffset val="100"/>
        <c:noMultiLvlLbl val="1"/>
      </c:catAx>
      <c:valAx>
        <c:axId val="532905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3290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Macro'!$F$1</c:f>
              <c:strCache>
                <c:ptCount val="1"/>
                <c:pt idx="0">
                  <c:v>U.S.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Macro'!$F$2:$F$33</c:f>
              <c:numCache>
                <c:formatCode>General</c:formatCode>
                <c:ptCount val="32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  <c:pt idx="16">
                  <c:v>4083.4</c:v>
                </c:pt>
                <c:pt idx="17">
                  <c:v>3977.2</c:v>
                </c:pt>
                <c:pt idx="18">
                  <c:v>3746.1</c:v>
                </c:pt>
                <c:pt idx="19">
                  <c:v>3900.2</c:v>
                </c:pt>
                <c:pt idx="20">
                  <c:v>4225.1000000000004</c:v>
                </c:pt>
                <c:pt idx="21">
                  <c:v>4051.5</c:v>
                </c:pt>
                <c:pt idx="22">
                  <c:v>4044.5</c:v>
                </c:pt>
                <c:pt idx="23">
                  <c:v>4011.9</c:v>
                </c:pt>
                <c:pt idx="24" formatCode="0.0">
                  <c:v>4707.4285714285716</c:v>
                </c:pt>
                <c:pt idx="25" formatCode="0.0">
                  <c:v>5785.8285714285712</c:v>
                </c:pt>
                <c:pt idx="26" formatCode="0.0">
                  <c:v>6432.9142857142861</c:v>
                </c:pt>
                <c:pt idx="27" formatCode="0.0">
                  <c:v>7291.5428571428574</c:v>
                </c:pt>
                <c:pt idx="28" formatCode="0.0">
                  <c:v>8292.3428571428576</c:v>
                </c:pt>
                <c:pt idx="29" formatCode="0.0">
                  <c:v>10082.057142857142</c:v>
                </c:pt>
                <c:pt idx="30" formatCode="0.0">
                  <c:v>12568.285714285714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7-4AE5-AA71-6B92FA083AF4}"/>
            </c:ext>
          </c:extLst>
        </c:ser>
        <c:ser>
          <c:idx val="1"/>
          <c:order val="1"/>
          <c:tx>
            <c:strRef>
              <c:f>'Annual Macro'!$N$1</c:f>
              <c:strCache>
                <c:ptCount val="1"/>
                <c:pt idx="0">
                  <c:v>U.K.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Macro'!$N$2:$N$33</c:f>
              <c:numCache>
                <c:formatCode>General</c:formatCode>
                <c:ptCount val="32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  <c:pt idx="16">
                  <c:v>729.3</c:v>
                </c:pt>
                <c:pt idx="17">
                  <c:v>737.1</c:v>
                </c:pt>
                <c:pt idx="18">
                  <c:v>748.4</c:v>
                </c:pt>
                <c:pt idx="19">
                  <c:v>709.8</c:v>
                </c:pt>
                <c:pt idx="20">
                  <c:v>718.4</c:v>
                </c:pt>
                <c:pt idx="21">
                  <c:v>587.6</c:v>
                </c:pt>
                <c:pt idx="22">
                  <c:v>582.9</c:v>
                </c:pt>
                <c:pt idx="23">
                  <c:v>928.2</c:v>
                </c:pt>
                <c:pt idx="24" formatCode="0.0">
                  <c:v>905.31428571428569</c:v>
                </c:pt>
                <c:pt idx="25" formatCode="0.0">
                  <c:v>941.94285714285718</c:v>
                </c:pt>
                <c:pt idx="26" formatCode="0.0">
                  <c:v>1476.8571428571429</c:v>
                </c:pt>
                <c:pt idx="27" formatCode="0.0">
                  <c:v>1536.8571428571429</c:v>
                </c:pt>
                <c:pt idx="28" formatCode="0.0">
                  <c:v>1536.8571428571429</c:v>
                </c:pt>
                <c:pt idx="29" formatCode="0.0">
                  <c:v>0.51428571428571423</c:v>
                </c:pt>
                <c:pt idx="30" formatCode="0.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7-4AE5-AA71-6B92FA083AF4}"/>
            </c:ext>
          </c:extLst>
        </c:ser>
        <c:ser>
          <c:idx val="2"/>
          <c:order val="2"/>
          <c:tx>
            <c:strRef>
              <c:f>'Annual Macro'!$Q$1</c:f>
              <c:strCache>
                <c:ptCount val="1"/>
                <c:pt idx="0">
                  <c:v>France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Macro'!$Q$2:$Q$33</c:f>
              <c:numCache>
                <c:formatCode>General</c:formatCode>
                <c:ptCount val="32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  <c:pt idx="16">
                  <c:v>711.1</c:v>
                </c:pt>
                <c:pt idx="17">
                  <c:v>954</c:v>
                </c:pt>
                <c:pt idx="18">
                  <c:v>1253.5</c:v>
                </c:pt>
                <c:pt idx="19">
                  <c:v>1633.4</c:v>
                </c:pt>
                <c:pt idx="20">
                  <c:v>2100.1999999999998</c:v>
                </c:pt>
                <c:pt idx="21">
                  <c:v>2699.4</c:v>
                </c:pt>
                <c:pt idx="22">
                  <c:v>3254.2</c:v>
                </c:pt>
                <c:pt idx="23">
                  <c:v>3022.2</c:v>
                </c:pt>
                <c:pt idx="24">
                  <c:v>3111.3142857142857</c:v>
                </c:pt>
                <c:pt idx="25">
                  <c:v>2511.6571428571428</c:v>
                </c:pt>
                <c:pt idx="26">
                  <c:v>1711.5428571428572</c:v>
                </c:pt>
                <c:pt idx="27">
                  <c:v>1464.9142857142858</c:v>
                </c:pt>
                <c:pt idx="28">
                  <c:v>1388.7428571428572</c:v>
                </c:pt>
                <c:pt idx="29">
                  <c:v>1547.9428571428571</c:v>
                </c:pt>
                <c:pt idx="30">
                  <c:v>1143.0285714285715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7-4AE5-AA71-6B92FA083AF4}"/>
            </c:ext>
          </c:extLst>
        </c:ser>
        <c:ser>
          <c:idx val="3"/>
          <c:order val="3"/>
          <c:tx>
            <c:strRef>
              <c:f>'Annual Macro'!$T$1</c:f>
              <c:strCache>
                <c:ptCount val="1"/>
                <c:pt idx="0">
                  <c:v>Germany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Macro'!$T$2:$T$33</c:f>
              <c:numCache>
                <c:formatCode>General</c:formatCode>
                <c:ptCount val="32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  <c:pt idx="16">
                  <c:v>436.2</c:v>
                </c:pt>
                <c:pt idx="17">
                  <c:v>444.2</c:v>
                </c:pt>
                <c:pt idx="18">
                  <c:v>650.1</c:v>
                </c:pt>
                <c:pt idx="19">
                  <c:v>543.79999999999995</c:v>
                </c:pt>
                <c:pt idx="20">
                  <c:v>527.79999999999995</c:v>
                </c:pt>
                <c:pt idx="21">
                  <c:v>234.4</c:v>
                </c:pt>
                <c:pt idx="22">
                  <c:v>192</c:v>
                </c:pt>
                <c:pt idx="23">
                  <c:v>92</c:v>
                </c:pt>
                <c:pt idx="24" formatCode="0.0">
                  <c:v>18.228571428571428</c:v>
                </c:pt>
                <c:pt idx="25" formatCode="0.0">
                  <c:v>19.028571428571428</c:v>
                </c:pt>
                <c:pt idx="26" formatCode="0.0">
                  <c:v>15.314285714285715</c:v>
                </c:pt>
                <c:pt idx="27" formatCode="0.0">
                  <c:v>16.285714285714285</c:v>
                </c:pt>
                <c:pt idx="28" formatCode="0.0">
                  <c:v>16.285714285714285</c:v>
                </c:pt>
                <c:pt idx="29" formatCode="0.0">
                  <c:v>0</c:v>
                </c:pt>
                <c:pt idx="3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7-4AE5-AA71-6B92FA083AF4}"/>
            </c:ext>
          </c:extLst>
        </c:ser>
        <c:ser>
          <c:idx val="4"/>
          <c:order val="4"/>
          <c:tx>
            <c:strRef>
              <c:f>'Annual Macro'!$V$1</c:f>
              <c:strCache>
                <c:ptCount val="1"/>
                <c:pt idx="0">
                  <c:v>Total (millions) Dec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Macro'!$V$2:$V$33</c:f>
              <c:numCache>
                <c:formatCode>General</c:formatCode>
                <c:ptCount val="32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  <c:pt idx="16">
                  <c:v>9234</c:v>
                </c:pt>
                <c:pt idx="17">
                  <c:v>9593.4</c:v>
                </c:pt>
                <c:pt idx="18">
                  <c:v>10058</c:v>
                </c:pt>
                <c:pt idx="19">
                  <c:v>10336.200000000001</c:v>
                </c:pt>
                <c:pt idx="20">
                  <c:v>10944.7</c:v>
                </c:pt>
                <c:pt idx="21">
                  <c:v>11324.3</c:v>
                </c:pt>
                <c:pt idx="22">
                  <c:v>11933.6</c:v>
                </c:pt>
                <c:pt idx="23">
                  <c:v>12004.8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7-4AE5-AA71-6B92FA08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5720"/>
        <c:axId val="532906504"/>
      </c:lineChart>
      <c:catAx>
        <c:axId val="53290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906504"/>
        <c:crosses val="autoZero"/>
        <c:auto val="1"/>
        <c:lblAlgn val="ctr"/>
        <c:lblOffset val="100"/>
        <c:noMultiLvlLbl val="1"/>
      </c:catAx>
      <c:valAx>
        <c:axId val="53290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90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Macro'!$E$1</c:f>
              <c:strCache>
                <c:ptCount val="1"/>
                <c:pt idx="0">
                  <c:v>U.S. Gold at Fed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Macro'!$E$2:$E$17</c:f>
              <c:numCache>
                <c:formatCode>General</c:formatCode>
                <c:ptCount val="16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D-4162-9530-D308F90E0AA7}"/>
            </c:ext>
          </c:extLst>
        </c:ser>
        <c:ser>
          <c:idx val="1"/>
          <c:order val="1"/>
          <c:tx>
            <c:strRef>
              <c:f>'Annual Macro'!$M$1</c:f>
              <c:strCache>
                <c:ptCount val="1"/>
                <c:pt idx="0">
                  <c:v>U.K Gold at BoE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Macro'!$M$2:$M$17</c:f>
              <c:numCache>
                <c:formatCode>General</c:formatCode>
                <c:ptCount val="16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D-4162-9530-D308F90E0AA7}"/>
            </c:ext>
          </c:extLst>
        </c:ser>
        <c:ser>
          <c:idx val="2"/>
          <c:order val="2"/>
          <c:tx>
            <c:strRef>
              <c:f>'Annual Macro'!$P$1</c:f>
              <c:strCache>
                <c:ptCount val="1"/>
                <c:pt idx="0">
                  <c:v>France Gold in BoF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Macro'!$P$2:$P$17</c:f>
              <c:numCache>
                <c:formatCode>General</c:formatCode>
                <c:ptCount val="16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D-4162-9530-D308F90E0AA7}"/>
            </c:ext>
          </c:extLst>
        </c:ser>
        <c:ser>
          <c:idx val="3"/>
          <c:order val="3"/>
          <c:tx>
            <c:strRef>
              <c:f>'Annual Macro'!$S$1</c:f>
              <c:strCache>
                <c:ptCount val="1"/>
                <c:pt idx="0">
                  <c:v>Germany Gold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Macro'!$S$2:$S$17</c:f>
              <c:numCache>
                <c:formatCode>General</c:formatCode>
                <c:ptCount val="16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D-4162-9530-D308F90E0AA7}"/>
            </c:ext>
          </c:extLst>
        </c:ser>
        <c:ser>
          <c:idx val="4"/>
          <c:order val="4"/>
          <c:tx>
            <c:strRef>
              <c:f>'Annual Macro'!$V$1</c:f>
              <c:strCache>
                <c:ptCount val="1"/>
                <c:pt idx="0">
                  <c:v>Total (millions) Dec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Macro'!$V$2:$V$17</c:f>
              <c:numCache>
                <c:formatCode>General</c:formatCode>
                <c:ptCount val="16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D-4162-9530-D308F90E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10424"/>
        <c:axId val="532911208"/>
      </c:lineChart>
      <c:catAx>
        <c:axId val="532910424"/>
        <c:scaling>
          <c:orientation val="minMax"/>
          <c:min val="4750"/>
        </c:scaling>
        <c:delete val="0"/>
        <c:axPos val="b"/>
        <c:numFmt formatCode="General" sourceLinked="1"/>
        <c:majorTickMark val="out"/>
        <c:minorTickMark val="none"/>
        <c:tickLblPos val="nextTo"/>
        <c:crossAx val="532911208"/>
        <c:crosses val="autoZero"/>
        <c:auto val="1"/>
        <c:lblAlgn val="ctr"/>
        <c:lblOffset val="100"/>
        <c:noMultiLvlLbl val="1"/>
      </c:catAx>
      <c:valAx>
        <c:axId val="53291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91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89021654394363E-2"/>
          <c:y val="3.4426409222630967E-2"/>
          <c:w val="0.70573567409132221"/>
          <c:h val="0.92494563268128349"/>
        </c:manualLayout>
      </c:layout>
      <c:lineChart>
        <c:grouping val="standard"/>
        <c:varyColors val="0"/>
        <c:ser>
          <c:idx val="0"/>
          <c:order val="0"/>
          <c:tx>
            <c:strRef>
              <c:f>'Annual Macro'!$F$1</c:f>
              <c:strCache>
                <c:ptCount val="1"/>
                <c:pt idx="0">
                  <c:v>U.S.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Macro'!$F$2:$F$33</c:f>
              <c:numCache>
                <c:formatCode>General</c:formatCode>
                <c:ptCount val="32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  <c:pt idx="16">
                  <c:v>4083.4</c:v>
                </c:pt>
                <c:pt idx="17">
                  <c:v>3977.2</c:v>
                </c:pt>
                <c:pt idx="18">
                  <c:v>3746.1</c:v>
                </c:pt>
                <c:pt idx="19">
                  <c:v>3900.2</c:v>
                </c:pt>
                <c:pt idx="20">
                  <c:v>4225.1000000000004</c:v>
                </c:pt>
                <c:pt idx="21">
                  <c:v>4051.5</c:v>
                </c:pt>
                <c:pt idx="22">
                  <c:v>4044.5</c:v>
                </c:pt>
                <c:pt idx="23">
                  <c:v>4011.9</c:v>
                </c:pt>
                <c:pt idx="24" formatCode="0.0">
                  <c:v>4707.4285714285716</c:v>
                </c:pt>
                <c:pt idx="25" formatCode="0.0">
                  <c:v>5785.8285714285712</c:v>
                </c:pt>
                <c:pt idx="26" formatCode="0.0">
                  <c:v>6432.9142857142861</c:v>
                </c:pt>
                <c:pt idx="27" formatCode="0.0">
                  <c:v>7291.5428571428574</c:v>
                </c:pt>
                <c:pt idx="28" formatCode="0.0">
                  <c:v>8292.3428571428576</c:v>
                </c:pt>
                <c:pt idx="29" formatCode="0.0">
                  <c:v>10082.057142857142</c:v>
                </c:pt>
                <c:pt idx="30" formatCode="0.0">
                  <c:v>12568.285714285714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E-435E-A26A-4C6478F5B0B1}"/>
            </c:ext>
          </c:extLst>
        </c:ser>
        <c:ser>
          <c:idx val="1"/>
          <c:order val="1"/>
          <c:tx>
            <c:strRef>
              <c:f>'Annual Macro'!$N$1</c:f>
              <c:strCache>
                <c:ptCount val="1"/>
                <c:pt idx="0">
                  <c:v>U.K.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Macro'!$N$2:$N$33</c:f>
              <c:numCache>
                <c:formatCode>General</c:formatCode>
                <c:ptCount val="32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  <c:pt idx="16">
                  <c:v>729.3</c:v>
                </c:pt>
                <c:pt idx="17">
                  <c:v>737.1</c:v>
                </c:pt>
                <c:pt idx="18">
                  <c:v>748.4</c:v>
                </c:pt>
                <c:pt idx="19">
                  <c:v>709.8</c:v>
                </c:pt>
                <c:pt idx="20">
                  <c:v>718.4</c:v>
                </c:pt>
                <c:pt idx="21">
                  <c:v>587.6</c:v>
                </c:pt>
                <c:pt idx="22">
                  <c:v>582.9</c:v>
                </c:pt>
                <c:pt idx="23">
                  <c:v>928.2</c:v>
                </c:pt>
                <c:pt idx="24" formatCode="0.0">
                  <c:v>905.31428571428569</c:v>
                </c:pt>
                <c:pt idx="25" formatCode="0.0">
                  <c:v>941.94285714285718</c:v>
                </c:pt>
                <c:pt idx="26" formatCode="0.0">
                  <c:v>1476.8571428571429</c:v>
                </c:pt>
                <c:pt idx="27" formatCode="0.0">
                  <c:v>1536.8571428571429</c:v>
                </c:pt>
                <c:pt idx="28" formatCode="0.0">
                  <c:v>1536.8571428571429</c:v>
                </c:pt>
                <c:pt idx="29" formatCode="0.0">
                  <c:v>0.51428571428571423</c:v>
                </c:pt>
                <c:pt idx="30" formatCode="0.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E-435E-A26A-4C6478F5B0B1}"/>
            </c:ext>
          </c:extLst>
        </c:ser>
        <c:ser>
          <c:idx val="2"/>
          <c:order val="2"/>
          <c:tx>
            <c:strRef>
              <c:f>'Annual Macro'!$Q$1</c:f>
              <c:strCache>
                <c:ptCount val="1"/>
                <c:pt idx="0">
                  <c:v>France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Macro'!$Q$2:$Q$33</c:f>
              <c:numCache>
                <c:formatCode>General</c:formatCode>
                <c:ptCount val="32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  <c:pt idx="16">
                  <c:v>711.1</c:v>
                </c:pt>
                <c:pt idx="17">
                  <c:v>954</c:v>
                </c:pt>
                <c:pt idx="18">
                  <c:v>1253.5</c:v>
                </c:pt>
                <c:pt idx="19">
                  <c:v>1633.4</c:v>
                </c:pt>
                <c:pt idx="20">
                  <c:v>2100.1999999999998</c:v>
                </c:pt>
                <c:pt idx="21">
                  <c:v>2699.4</c:v>
                </c:pt>
                <c:pt idx="22">
                  <c:v>3254.2</c:v>
                </c:pt>
                <c:pt idx="23">
                  <c:v>3022.2</c:v>
                </c:pt>
                <c:pt idx="24">
                  <c:v>3111.3142857142857</c:v>
                </c:pt>
                <c:pt idx="25">
                  <c:v>2511.6571428571428</c:v>
                </c:pt>
                <c:pt idx="26">
                  <c:v>1711.5428571428572</c:v>
                </c:pt>
                <c:pt idx="27">
                  <c:v>1464.9142857142858</c:v>
                </c:pt>
                <c:pt idx="28">
                  <c:v>1388.7428571428572</c:v>
                </c:pt>
                <c:pt idx="29">
                  <c:v>1547.9428571428571</c:v>
                </c:pt>
                <c:pt idx="30">
                  <c:v>1143.0285714285715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E-435E-A26A-4C6478F5B0B1}"/>
            </c:ext>
          </c:extLst>
        </c:ser>
        <c:ser>
          <c:idx val="3"/>
          <c:order val="3"/>
          <c:tx>
            <c:strRef>
              <c:f>'Annual Macro'!$T$1</c:f>
              <c:strCache>
                <c:ptCount val="1"/>
                <c:pt idx="0">
                  <c:v>Germany Gold $20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Macro'!$T$2:$T$33</c:f>
              <c:numCache>
                <c:formatCode>General</c:formatCode>
                <c:ptCount val="32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  <c:pt idx="16">
                  <c:v>436.2</c:v>
                </c:pt>
                <c:pt idx="17">
                  <c:v>444.2</c:v>
                </c:pt>
                <c:pt idx="18">
                  <c:v>650.1</c:v>
                </c:pt>
                <c:pt idx="19">
                  <c:v>543.79999999999995</c:v>
                </c:pt>
                <c:pt idx="20">
                  <c:v>527.79999999999995</c:v>
                </c:pt>
                <c:pt idx="21">
                  <c:v>234.4</c:v>
                </c:pt>
                <c:pt idx="22">
                  <c:v>192</c:v>
                </c:pt>
                <c:pt idx="23">
                  <c:v>92</c:v>
                </c:pt>
                <c:pt idx="24" formatCode="0.0">
                  <c:v>18.228571428571428</c:v>
                </c:pt>
                <c:pt idx="25" formatCode="0.0">
                  <c:v>19.028571428571428</c:v>
                </c:pt>
                <c:pt idx="26" formatCode="0.0">
                  <c:v>15.314285714285715</c:v>
                </c:pt>
                <c:pt idx="27" formatCode="0.0">
                  <c:v>16.285714285714285</c:v>
                </c:pt>
                <c:pt idx="28" formatCode="0.0">
                  <c:v>16.285714285714285</c:v>
                </c:pt>
                <c:pt idx="29" formatCode="0.0">
                  <c:v>0</c:v>
                </c:pt>
                <c:pt idx="3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E-435E-A26A-4C6478F5B0B1}"/>
            </c:ext>
          </c:extLst>
        </c:ser>
        <c:ser>
          <c:idx val="4"/>
          <c:order val="4"/>
          <c:tx>
            <c:strRef>
              <c:f>'Annual Macro'!$V$1</c:f>
              <c:strCache>
                <c:ptCount val="1"/>
                <c:pt idx="0">
                  <c:v>Total (millions) Dec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Macro'!$V$2:$V$33</c:f>
              <c:numCache>
                <c:formatCode>General</c:formatCode>
                <c:ptCount val="32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  <c:pt idx="16">
                  <c:v>9234</c:v>
                </c:pt>
                <c:pt idx="17">
                  <c:v>9593.4</c:v>
                </c:pt>
                <c:pt idx="18">
                  <c:v>10058</c:v>
                </c:pt>
                <c:pt idx="19">
                  <c:v>10336.200000000001</c:v>
                </c:pt>
                <c:pt idx="20">
                  <c:v>10944.7</c:v>
                </c:pt>
                <c:pt idx="21">
                  <c:v>11324.3</c:v>
                </c:pt>
                <c:pt idx="22">
                  <c:v>11933.6</c:v>
                </c:pt>
                <c:pt idx="23">
                  <c:v>12004.8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E-435E-A26A-4C6478F5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11992"/>
        <c:axId val="532909640"/>
      </c:lineChart>
      <c:catAx>
        <c:axId val="532911992"/>
        <c:scaling>
          <c:orientation val="minMax"/>
          <c:max val="13881"/>
        </c:scaling>
        <c:delete val="0"/>
        <c:axPos val="b"/>
        <c:numFmt formatCode="General" sourceLinked="1"/>
        <c:majorTickMark val="out"/>
        <c:minorTickMark val="none"/>
        <c:tickLblPos val="nextTo"/>
        <c:crossAx val="532909640"/>
        <c:crosses val="autoZero"/>
        <c:auto val="1"/>
        <c:lblAlgn val="ctr"/>
        <c:lblOffset val="100"/>
        <c:noMultiLvlLbl val="1"/>
      </c:catAx>
      <c:valAx>
        <c:axId val="532909640"/>
        <c:scaling>
          <c:logBase val="10"/>
          <c:orientation val="minMax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91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Macro'!$E$1</c:f>
              <c:strCache>
                <c:ptCount val="1"/>
                <c:pt idx="0">
                  <c:v>U.S. Gold at Fed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Macro'!$E$2:$E$17</c:f>
              <c:numCache>
                <c:formatCode>General</c:formatCode>
                <c:ptCount val="16"/>
                <c:pt idx="3">
                  <c:v>1290.4000000000001</c:v>
                </c:pt>
                <c:pt idx="4">
                  <c:v>1206.5</c:v>
                </c:pt>
                <c:pt idx="5">
                  <c:v>1706.9</c:v>
                </c:pt>
                <c:pt idx="6">
                  <c:v>2202.1999999999998</c:v>
                </c:pt>
                <c:pt idx="7">
                  <c:v>2523.1</c:v>
                </c:pt>
                <c:pt idx="8">
                  <c:v>2657.9</c:v>
                </c:pt>
                <c:pt idx="9">
                  <c:v>2517.6999999999998</c:v>
                </c:pt>
                <c:pt idx="10">
                  <c:v>2451.1999999999998</c:v>
                </c:pt>
                <c:pt idx="11">
                  <c:v>3221.2</c:v>
                </c:pt>
                <c:pt idx="12">
                  <c:v>3505.6</c:v>
                </c:pt>
                <c:pt idx="13">
                  <c:v>3833.7</c:v>
                </c:pt>
                <c:pt idx="14">
                  <c:v>4090.1</c:v>
                </c:pt>
                <c:pt idx="15">
                  <c:v>3985.4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2-49F1-AF6F-5CF7E72022AE}"/>
            </c:ext>
          </c:extLst>
        </c:ser>
        <c:ser>
          <c:idx val="1"/>
          <c:order val="1"/>
          <c:tx>
            <c:strRef>
              <c:f>'Annual Macro'!$M$1</c:f>
              <c:strCache>
                <c:ptCount val="1"/>
                <c:pt idx="0">
                  <c:v>U.K Gold at BoE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Macro'!$M$2:$M$17</c:f>
              <c:numCache>
                <c:formatCode>General</c:formatCode>
                <c:ptCount val="16"/>
                <c:pt idx="3">
                  <c:v>164.9</c:v>
                </c:pt>
                <c:pt idx="4">
                  <c:v>426</c:v>
                </c:pt>
                <c:pt idx="5">
                  <c:v>388.5</c:v>
                </c:pt>
                <c:pt idx="6">
                  <c:v>395.8</c:v>
                </c:pt>
                <c:pt idx="7">
                  <c:v>416.7</c:v>
                </c:pt>
                <c:pt idx="8">
                  <c:v>521</c:v>
                </c:pt>
                <c:pt idx="9">
                  <c:v>578.1</c:v>
                </c:pt>
                <c:pt idx="10">
                  <c:v>754.2</c:v>
                </c:pt>
                <c:pt idx="11">
                  <c:v>754.9</c:v>
                </c:pt>
                <c:pt idx="12">
                  <c:v>742.7</c:v>
                </c:pt>
                <c:pt idx="13">
                  <c:v>745.5</c:v>
                </c:pt>
                <c:pt idx="14">
                  <c:v>748.2</c:v>
                </c:pt>
                <c:pt idx="15">
                  <c:v>694.8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2-49F1-AF6F-5CF7E72022AE}"/>
            </c:ext>
          </c:extLst>
        </c:ser>
        <c:ser>
          <c:idx val="2"/>
          <c:order val="2"/>
          <c:tx>
            <c:strRef>
              <c:f>'Annual Macro'!$P$1</c:f>
              <c:strCache>
                <c:ptCount val="1"/>
                <c:pt idx="0">
                  <c:v>France Gold in BoF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Macro'!$P$2:$P$17</c:f>
              <c:numCache>
                <c:formatCode>General</c:formatCode>
                <c:ptCount val="16"/>
                <c:pt idx="3">
                  <c:v>648.9</c:v>
                </c:pt>
                <c:pt idx="4">
                  <c:v>802.6</c:v>
                </c:pt>
                <c:pt idx="5">
                  <c:v>968</c:v>
                </c:pt>
                <c:pt idx="6">
                  <c:v>652.9</c:v>
                </c:pt>
                <c:pt idx="7">
                  <c:v>369.7</c:v>
                </c:pt>
                <c:pt idx="8">
                  <c:v>664</c:v>
                </c:pt>
                <c:pt idx="9">
                  <c:v>694.8</c:v>
                </c:pt>
                <c:pt idx="10">
                  <c:v>685.5</c:v>
                </c:pt>
                <c:pt idx="11">
                  <c:v>690.1</c:v>
                </c:pt>
                <c:pt idx="12">
                  <c:v>708.4</c:v>
                </c:pt>
                <c:pt idx="13">
                  <c:v>709.5</c:v>
                </c:pt>
                <c:pt idx="14">
                  <c:v>710.4</c:v>
                </c:pt>
                <c:pt idx="15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2-49F1-AF6F-5CF7E72022AE}"/>
            </c:ext>
          </c:extLst>
        </c:ser>
        <c:ser>
          <c:idx val="3"/>
          <c:order val="3"/>
          <c:tx>
            <c:strRef>
              <c:f>'Annual Macro'!$S$1</c:f>
              <c:strCache>
                <c:ptCount val="1"/>
                <c:pt idx="0">
                  <c:v>Germany Gold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Macro'!$S$2:$S$17</c:f>
              <c:numCache>
                <c:formatCode>General</c:formatCode>
                <c:ptCount val="16"/>
                <c:pt idx="3">
                  <c:v>278.7</c:v>
                </c:pt>
                <c:pt idx="4">
                  <c:v>498.5</c:v>
                </c:pt>
                <c:pt idx="5">
                  <c:v>582.4</c:v>
                </c:pt>
                <c:pt idx="6">
                  <c:v>600.4</c:v>
                </c:pt>
                <c:pt idx="7">
                  <c:v>573.20000000000005</c:v>
                </c:pt>
                <c:pt idx="8">
                  <c:v>538.9</c:v>
                </c:pt>
                <c:pt idx="9">
                  <c:v>259.5</c:v>
                </c:pt>
                <c:pt idx="10">
                  <c:v>260</c:v>
                </c:pt>
                <c:pt idx="11">
                  <c:v>237.1</c:v>
                </c:pt>
                <c:pt idx="12">
                  <c:v>239.4</c:v>
                </c:pt>
                <c:pt idx="13">
                  <c:v>111.2</c:v>
                </c:pt>
                <c:pt idx="14">
                  <c:v>480.9</c:v>
                </c:pt>
                <c:pt idx="15">
                  <c:v>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2-49F1-AF6F-5CF7E72022AE}"/>
            </c:ext>
          </c:extLst>
        </c:ser>
        <c:ser>
          <c:idx val="4"/>
          <c:order val="4"/>
          <c:tx>
            <c:strRef>
              <c:f>'Annual Macro'!$V$1</c:f>
              <c:strCache>
                <c:ptCount val="1"/>
                <c:pt idx="0">
                  <c:v>Total (millions) Dec</c:v>
                </c:pt>
              </c:strCache>
            </c:strRef>
          </c:tx>
          <c:marker>
            <c:symbol val="none"/>
          </c:marker>
          <c:cat>
            <c:numRef>
              <c:f>'Annual Macro'!$A$2:$A$17</c:f>
              <c:numCache>
                <c:formatCode>General</c:formatCode>
                <c:ptCount val="1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</c:numCache>
            </c:numRef>
          </c:cat>
          <c:val>
            <c:numRef>
              <c:f>'Annual Macro'!$V$2:$V$17</c:f>
              <c:numCache>
                <c:formatCode>General</c:formatCode>
                <c:ptCount val="16"/>
                <c:pt idx="3">
                  <c:v>4859</c:v>
                </c:pt>
                <c:pt idx="4">
                  <c:v>5344.6</c:v>
                </c:pt>
                <c:pt idx="5">
                  <c:v>6241.3</c:v>
                </c:pt>
                <c:pt idx="6">
                  <c:v>6630.7</c:v>
                </c:pt>
                <c:pt idx="7">
                  <c:v>7147.9</c:v>
                </c:pt>
                <c:pt idx="8">
                  <c:v>6816.4</c:v>
                </c:pt>
                <c:pt idx="9">
                  <c:v>6805.4</c:v>
                </c:pt>
                <c:pt idx="10">
                  <c:v>7255.6</c:v>
                </c:pt>
                <c:pt idx="11">
                  <c:v>8044.5</c:v>
                </c:pt>
                <c:pt idx="12">
                  <c:v>8417.7000000000007</c:v>
                </c:pt>
                <c:pt idx="13">
                  <c:v>8653.2000000000007</c:v>
                </c:pt>
                <c:pt idx="14">
                  <c:v>8976.9</c:v>
                </c:pt>
                <c:pt idx="15">
                  <c:v>8997.6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2-49F1-AF6F-5CF7E720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12384"/>
        <c:axId val="532910032"/>
      </c:lineChart>
      <c:catAx>
        <c:axId val="532912384"/>
        <c:scaling>
          <c:orientation val="minMax"/>
          <c:min val="4750"/>
        </c:scaling>
        <c:delete val="0"/>
        <c:axPos val="b"/>
        <c:numFmt formatCode="General" sourceLinked="1"/>
        <c:majorTickMark val="out"/>
        <c:minorTickMark val="none"/>
        <c:tickLblPos val="nextTo"/>
        <c:crossAx val="532910032"/>
        <c:crosses val="autoZero"/>
        <c:auto val="1"/>
        <c:lblAlgn val="ctr"/>
        <c:lblOffset val="100"/>
        <c:noMultiLvlLbl val="1"/>
      </c:catAx>
      <c:valAx>
        <c:axId val="5329100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9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Macro'!$B$1</c:f>
              <c:strCache>
                <c:ptCount val="1"/>
                <c:pt idx="0">
                  <c:v>World Gold Production</c:v>
                </c:pt>
              </c:strCache>
            </c:strRef>
          </c:tx>
          <c:marker>
            <c:symbol val="none"/>
          </c:marker>
          <c:cat>
            <c:numRef>
              <c:f>'Annual Macro'!$A$2:$A$33</c:f>
              <c:numCache>
                <c:formatCode>General</c:formatCode>
                <c:ptCount val="32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</c:numCache>
            </c:numRef>
          </c:cat>
          <c:val>
            <c:numRef>
              <c:f>'Annual Macro'!$B$2:$B$33</c:f>
              <c:numCache>
                <c:formatCode>General</c:formatCode>
                <c:ptCount val="32"/>
                <c:pt idx="0">
                  <c:v>455239</c:v>
                </c:pt>
                <c:pt idx="1">
                  <c:v>462990</c:v>
                </c:pt>
                <c:pt idx="2">
                  <c:v>467288</c:v>
                </c:pt>
                <c:pt idx="3">
                  <c:v>466284</c:v>
                </c:pt>
                <c:pt idx="4">
                  <c:v>447608</c:v>
                </c:pt>
                <c:pt idx="5">
                  <c:v>472284</c:v>
                </c:pt>
                <c:pt idx="6">
                  <c:v>455456</c:v>
                </c:pt>
                <c:pt idx="7">
                  <c:v>420592</c:v>
                </c:pt>
                <c:pt idx="8">
                  <c:v>384251</c:v>
                </c:pt>
                <c:pt idx="9">
                  <c:v>358444</c:v>
                </c:pt>
                <c:pt idx="10">
                  <c:v>333785</c:v>
                </c:pt>
                <c:pt idx="11">
                  <c:v>330702</c:v>
                </c:pt>
                <c:pt idx="12">
                  <c:v>320349</c:v>
                </c:pt>
                <c:pt idx="13">
                  <c:v>368897</c:v>
                </c:pt>
                <c:pt idx="14">
                  <c:v>384900</c:v>
                </c:pt>
                <c:pt idx="15">
                  <c:v>384010</c:v>
                </c:pt>
                <c:pt idx="16">
                  <c:v>395199</c:v>
                </c:pt>
                <c:pt idx="17">
                  <c:v>393980</c:v>
                </c:pt>
                <c:pt idx="18">
                  <c:v>390387</c:v>
                </c:pt>
                <c:pt idx="19">
                  <c:v>397153</c:v>
                </c:pt>
                <c:pt idx="20">
                  <c:v>432119</c:v>
                </c:pt>
                <c:pt idx="21">
                  <c:v>460651</c:v>
                </c:pt>
                <c:pt idx="22">
                  <c:v>498164</c:v>
                </c:pt>
                <c:pt idx="23">
                  <c:v>525071</c:v>
                </c:pt>
                <c:pt idx="24">
                  <c:v>547447.42857142852</c:v>
                </c:pt>
                <c:pt idx="25">
                  <c:v>599985.14285714284</c:v>
                </c:pt>
                <c:pt idx="26">
                  <c:v>658610.85714285716</c:v>
                </c:pt>
                <c:pt idx="27">
                  <c:v>702365.7142857142</c:v>
                </c:pt>
                <c:pt idx="28">
                  <c:v>754066.85714285704</c:v>
                </c:pt>
                <c:pt idx="29">
                  <c:v>790688.57142857136</c:v>
                </c:pt>
                <c:pt idx="30">
                  <c:v>821342.28571428568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4-48BB-B9F8-8CB00B27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02144"/>
        <c:axId val="536400576"/>
      </c:lineChart>
      <c:catAx>
        <c:axId val="5364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400576"/>
        <c:crosses val="autoZero"/>
        <c:auto val="1"/>
        <c:lblAlgn val="ctr"/>
        <c:lblOffset val="100"/>
        <c:noMultiLvlLbl val="1"/>
      </c:catAx>
      <c:valAx>
        <c:axId val="5364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40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U.S. Food Prices / G.B. Food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9-481F-9950-E4EAC5E576BD}"/>
            </c:ext>
          </c:extLst>
        </c:ser>
        <c:ser>
          <c:idx val="3"/>
          <c:order val="1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9-481F-9950-E4EAC5E576BD}"/>
            </c:ext>
          </c:extLst>
        </c:ser>
        <c:ser>
          <c:idx val="1"/>
          <c:order val="2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9-481F-9950-E4EAC5E576BD}"/>
            </c:ext>
          </c:extLst>
        </c:ser>
        <c:ser>
          <c:idx val="0"/>
          <c:order val="3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9-481F-9950-E4EAC5E5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2608"/>
        <c:axId val="532065736"/>
      </c:lineChart>
      <c:dateAx>
        <c:axId val="158672608"/>
        <c:scaling>
          <c:orientation val="minMax"/>
          <c:max val="10563"/>
          <c:min val="10044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736"/>
        <c:crosses val="autoZero"/>
        <c:auto val="1"/>
        <c:lblOffset val="100"/>
        <c:baseTimeUnit val="months"/>
      </c:dateAx>
      <c:valAx>
        <c:axId val="532065736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 Theory Base'!$J$1</c:f>
              <c:strCache>
                <c:ptCount val="1"/>
                <c:pt idx="0">
                  <c:v>Portfolio Demand for Outside Money</c:v>
                </c:pt>
              </c:strCache>
            </c:strRef>
          </c:tx>
          <c:marker>
            <c:symbol val="none"/>
          </c:marker>
          <c:cat>
            <c:numRef>
              <c:f>'Quant Theory Base'!$A$2:$A$45</c:f>
              <c:numCache>
                <c:formatCode>m/d/yyyy</c:formatCode>
                <c:ptCount val="44"/>
                <c:pt idx="0">
                  <c:v>5480</c:v>
                </c:pt>
                <c:pt idx="1">
                  <c:v>5570</c:v>
                </c:pt>
                <c:pt idx="2">
                  <c:v>5661</c:v>
                </c:pt>
                <c:pt idx="3">
                  <c:v>5753</c:v>
                </c:pt>
                <c:pt idx="4">
                  <c:v>5845</c:v>
                </c:pt>
                <c:pt idx="5">
                  <c:v>5936</c:v>
                </c:pt>
                <c:pt idx="6">
                  <c:v>6027</c:v>
                </c:pt>
                <c:pt idx="7">
                  <c:v>6119</c:v>
                </c:pt>
                <c:pt idx="8">
                  <c:v>6211</c:v>
                </c:pt>
                <c:pt idx="9">
                  <c:v>6301</c:v>
                </c:pt>
                <c:pt idx="10">
                  <c:v>6392</c:v>
                </c:pt>
                <c:pt idx="11">
                  <c:v>6484</c:v>
                </c:pt>
                <c:pt idx="12">
                  <c:v>6576</c:v>
                </c:pt>
                <c:pt idx="13">
                  <c:v>6666</c:v>
                </c:pt>
                <c:pt idx="14">
                  <c:v>6757</c:v>
                </c:pt>
                <c:pt idx="15">
                  <c:v>6849</c:v>
                </c:pt>
                <c:pt idx="16">
                  <c:v>6941</c:v>
                </c:pt>
                <c:pt idx="17">
                  <c:v>7031</c:v>
                </c:pt>
                <c:pt idx="18">
                  <c:v>7122</c:v>
                </c:pt>
                <c:pt idx="19">
                  <c:v>7214</c:v>
                </c:pt>
                <c:pt idx="20">
                  <c:v>7306</c:v>
                </c:pt>
                <c:pt idx="21">
                  <c:v>7397</c:v>
                </c:pt>
                <c:pt idx="22">
                  <c:v>7488</c:v>
                </c:pt>
                <c:pt idx="23">
                  <c:v>7580</c:v>
                </c:pt>
                <c:pt idx="24">
                  <c:v>7672</c:v>
                </c:pt>
                <c:pt idx="25">
                  <c:v>7762</c:v>
                </c:pt>
                <c:pt idx="26">
                  <c:v>7853</c:v>
                </c:pt>
                <c:pt idx="27">
                  <c:v>7945</c:v>
                </c:pt>
                <c:pt idx="28">
                  <c:v>8037</c:v>
                </c:pt>
                <c:pt idx="29">
                  <c:v>8127</c:v>
                </c:pt>
                <c:pt idx="30">
                  <c:v>8218</c:v>
                </c:pt>
                <c:pt idx="31">
                  <c:v>8310</c:v>
                </c:pt>
                <c:pt idx="32">
                  <c:v>8402</c:v>
                </c:pt>
                <c:pt idx="33">
                  <c:v>8492</c:v>
                </c:pt>
                <c:pt idx="34">
                  <c:v>8583</c:v>
                </c:pt>
                <c:pt idx="35">
                  <c:v>8675</c:v>
                </c:pt>
                <c:pt idx="36">
                  <c:v>8767</c:v>
                </c:pt>
                <c:pt idx="37">
                  <c:v>8858</c:v>
                </c:pt>
                <c:pt idx="38">
                  <c:v>8949</c:v>
                </c:pt>
                <c:pt idx="39">
                  <c:v>9041</c:v>
                </c:pt>
                <c:pt idx="40">
                  <c:v>9133</c:v>
                </c:pt>
                <c:pt idx="41">
                  <c:v>9223</c:v>
                </c:pt>
                <c:pt idx="42">
                  <c:v>9314</c:v>
                </c:pt>
                <c:pt idx="43">
                  <c:v>9406</c:v>
                </c:pt>
              </c:numCache>
            </c:numRef>
          </c:cat>
          <c:val>
            <c:numRef>
              <c:f>'Quant Theory Base'!$J$2:$J$45</c:f>
              <c:numCache>
                <c:formatCode>General</c:formatCode>
                <c:ptCount val="44"/>
                <c:pt idx="12">
                  <c:v>0.4252713231041404</c:v>
                </c:pt>
                <c:pt idx="13">
                  <c:v>0.39002828222430586</c:v>
                </c:pt>
                <c:pt idx="14">
                  <c:v>0.36906483858179379</c:v>
                </c:pt>
                <c:pt idx="15">
                  <c:v>0.38260139120222164</c:v>
                </c:pt>
                <c:pt idx="16">
                  <c:v>0.41678472895623453</c:v>
                </c:pt>
                <c:pt idx="17">
                  <c:v>0.408996447994812</c:v>
                </c:pt>
                <c:pt idx="18">
                  <c:v>0.39408750064540415</c:v>
                </c:pt>
                <c:pt idx="19">
                  <c:v>0.39593727216671687</c:v>
                </c:pt>
                <c:pt idx="20">
                  <c:v>0.39588913308187218</c:v>
                </c:pt>
                <c:pt idx="21">
                  <c:v>0.41795231299604474</c:v>
                </c:pt>
                <c:pt idx="22">
                  <c:v>0.44226686685405708</c:v>
                </c:pt>
                <c:pt idx="23">
                  <c:v>0.53850143482650215</c:v>
                </c:pt>
                <c:pt idx="24">
                  <c:v>0.65642829624465682</c:v>
                </c:pt>
                <c:pt idx="25">
                  <c:v>0.69860837357830463</c:v>
                </c:pt>
                <c:pt idx="26">
                  <c:v>0.71233809377057178</c:v>
                </c:pt>
                <c:pt idx="27">
                  <c:v>0.75734933643267766</c:v>
                </c:pt>
                <c:pt idx="28">
                  <c:v>0.7608982159377452</c:v>
                </c:pt>
                <c:pt idx="29">
                  <c:v>0.74684662992291695</c:v>
                </c:pt>
                <c:pt idx="30">
                  <c:v>0.72464925849834061</c:v>
                </c:pt>
                <c:pt idx="31">
                  <c:v>0.71702330166391892</c:v>
                </c:pt>
                <c:pt idx="32">
                  <c:v>0.68706154966520039</c:v>
                </c:pt>
                <c:pt idx="33">
                  <c:v>0.68027171864971225</c:v>
                </c:pt>
                <c:pt idx="34">
                  <c:v>0.71088700299935281</c:v>
                </c:pt>
                <c:pt idx="35">
                  <c:v>0.69694526535649437</c:v>
                </c:pt>
                <c:pt idx="36">
                  <c:v>0.6506919874441649</c:v>
                </c:pt>
                <c:pt idx="37">
                  <c:v>0.66017058807995987</c:v>
                </c:pt>
                <c:pt idx="38">
                  <c:v>0.64148306592026338</c:v>
                </c:pt>
                <c:pt idx="39">
                  <c:v>0.58620969178651516</c:v>
                </c:pt>
                <c:pt idx="40">
                  <c:v>0.55554018487850354</c:v>
                </c:pt>
                <c:pt idx="41">
                  <c:v>0.56533402645914443</c:v>
                </c:pt>
                <c:pt idx="42">
                  <c:v>0.54966006014107138</c:v>
                </c:pt>
                <c:pt idx="43">
                  <c:v>0.54843454594388585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C-4881-91A9-493CD316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99792"/>
        <c:axId val="536397832"/>
      </c:lineChart>
      <c:dateAx>
        <c:axId val="536399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536397832"/>
        <c:crosses val="autoZero"/>
        <c:auto val="1"/>
        <c:lblOffset val="100"/>
        <c:baseTimeUnit val="months"/>
      </c:dateAx>
      <c:valAx>
        <c:axId val="536397832"/>
        <c:scaling>
          <c:logBase val="10"/>
          <c:orientation val="minMax"/>
          <c:min val="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39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 Theory Base'!$J$1</c:f>
              <c:strCache>
                <c:ptCount val="1"/>
                <c:pt idx="0">
                  <c:v>Portfolio Demand for Outside Money</c:v>
                </c:pt>
              </c:strCache>
            </c:strRef>
          </c:tx>
          <c:marker>
            <c:symbol val="none"/>
          </c:marker>
          <c:cat>
            <c:numRef>
              <c:f>'Quant Theory Base'!$A$2:$A$45</c:f>
              <c:numCache>
                <c:formatCode>m/d/yyyy</c:formatCode>
                <c:ptCount val="44"/>
                <c:pt idx="0">
                  <c:v>5480</c:v>
                </c:pt>
                <c:pt idx="1">
                  <c:v>5570</c:v>
                </c:pt>
                <c:pt idx="2">
                  <c:v>5661</c:v>
                </c:pt>
                <c:pt idx="3">
                  <c:v>5753</c:v>
                </c:pt>
                <c:pt idx="4">
                  <c:v>5845</c:v>
                </c:pt>
                <c:pt idx="5">
                  <c:v>5936</c:v>
                </c:pt>
                <c:pt idx="6">
                  <c:v>6027</c:v>
                </c:pt>
                <c:pt idx="7">
                  <c:v>6119</c:v>
                </c:pt>
                <c:pt idx="8">
                  <c:v>6211</c:v>
                </c:pt>
                <c:pt idx="9">
                  <c:v>6301</c:v>
                </c:pt>
                <c:pt idx="10">
                  <c:v>6392</c:v>
                </c:pt>
                <c:pt idx="11">
                  <c:v>6484</c:v>
                </c:pt>
                <c:pt idx="12">
                  <c:v>6576</c:v>
                </c:pt>
                <c:pt idx="13">
                  <c:v>6666</c:v>
                </c:pt>
                <c:pt idx="14">
                  <c:v>6757</c:v>
                </c:pt>
                <c:pt idx="15">
                  <c:v>6849</c:v>
                </c:pt>
                <c:pt idx="16">
                  <c:v>6941</c:v>
                </c:pt>
                <c:pt idx="17">
                  <c:v>7031</c:v>
                </c:pt>
                <c:pt idx="18">
                  <c:v>7122</c:v>
                </c:pt>
                <c:pt idx="19">
                  <c:v>7214</c:v>
                </c:pt>
                <c:pt idx="20">
                  <c:v>7306</c:v>
                </c:pt>
                <c:pt idx="21">
                  <c:v>7397</c:v>
                </c:pt>
                <c:pt idx="22">
                  <c:v>7488</c:v>
                </c:pt>
                <c:pt idx="23">
                  <c:v>7580</c:v>
                </c:pt>
                <c:pt idx="24">
                  <c:v>7672</c:v>
                </c:pt>
                <c:pt idx="25">
                  <c:v>7762</c:v>
                </c:pt>
                <c:pt idx="26">
                  <c:v>7853</c:v>
                </c:pt>
                <c:pt idx="27">
                  <c:v>7945</c:v>
                </c:pt>
                <c:pt idx="28">
                  <c:v>8037</c:v>
                </c:pt>
                <c:pt idx="29">
                  <c:v>8127</c:v>
                </c:pt>
                <c:pt idx="30">
                  <c:v>8218</c:v>
                </c:pt>
                <c:pt idx="31">
                  <c:v>8310</c:v>
                </c:pt>
                <c:pt idx="32">
                  <c:v>8402</c:v>
                </c:pt>
                <c:pt idx="33">
                  <c:v>8492</c:v>
                </c:pt>
                <c:pt idx="34">
                  <c:v>8583</c:v>
                </c:pt>
                <c:pt idx="35">
                  <c:v>8675</c:v>
                </c:pt>
                <c:pt idx="36">
                  <c:v>8767</c:v>
                </c:pt>
                <c:pt idx="37">
                  <c:v>8858</c:v>
                </c:pt>
                <c:pt idx="38">
                  <c:v>8949</c:v>
                </c:pt>
                <c:pt idx="39">
                  <c:v>9041</c:v>
                </c:pt>
                <c:pt idx="40">
                  <c:v>9133</c:v>
                </c:pt>
                <c:pt idx="41">
                  <c:v>9223</c:v>
                </c:pt>
                <c:pt idx="42">
                  <c:v>9314</c:v>
                </c:pt>
                <c:pt idx="43">
                  <c:v>9406</c:v>
                </c:pt>
              </c:numCache>
            </c:numRef>
          </c:cat>
          <c:val>
            <c:numRef>
              <c:f>'Quant Theory Base'!$J$2:$J$45</c:f>
              <c:numCache>
                <c:formatCode>General</c:formatCode>
                <c:ptCount val="44"/>
                <c:pt idx="12">
                  <c:v>0.4252713231041404</c:v>
                </c:pt>
                <c:pt idx="13">
                  <c:v>0.39002828222430586</c:v>
                </c:pt>
                <c:pt idx="14">
                  <c:v>0.36906483858179379</c:v>
                </c:pt>
                <c:pt idx="15">
                  <c:v>0.38260139120222164</c:v>
                </c:pt>
                <c:pt idx="16">
                  <c:v>0.41678472895623453</c:v>
                </c:pt>
                <c:pt idx="17">
                  <c:v>0.408996447994812</c:v>
                </c:pt>
                <c:pt idx="18">
                  <c:v>0.39408750064540415</c:v>
                </c:pt>
                <c:pt idx="19">
                  <c:v>0.39593727216671687</c:v>
                </c:pt>
                <c:pt idx="20">
                  <c:v>0.39588913308187218</c:v>
                </c:pt>
                <c:pt idx="21">
                  <c:v>0.41795231299604474</c:v>
                </c:pt>
                <c:pt idx="22">
                  <c:v>0.44226686685405708</c:v>
                </c:pt>
                <c:pt idx="23">
                  <c:v>0.53850143482650215</c:v>
                </c:pt>
                <c:pt idx="24">
                  <c:v>0.65642829624465682</c:v>
                </c:pt>
                <c:pt idx="25">
                  <c:v>0.69860837357830463</c:v>
                </c:pt>
                <c:pt idx="26">
                  <c:v>0.71233809377057178</c:v>
                </c:pt>
                <c:pt idx="27">
                  <c:v>0.75734933643267766</c:v>
                </c:pt>
                <c:pt idx="28">
                  <c:v>0.7608982159377452</c:v>
                </c:pt>
                <c:pt idx="29">
                  <c:v>0.74684662992291695</c:v>
                </c:pt>
                <c:pt idx="30">
                  <c:v>0.72464925849834061</c:v>
                </c:pt>
                <c:pt idx="31">
                  <c:v>0.71702330166391892</c:v>
                </c:pt>
                <c:pt idx="32">
                  <c:v>0.68706154966520039</c:v>
                </c:pt>
                <c:pt idx="33">
                  <c:v>0.68027171864971225</c:v>
                </c:pt>
                <c:pt idx="34">
                  <c:v>0.71088700299935281</c:v>
                </c:pt>
                <c:pt idx="35">
                  <c:v>0.69694526535649437</c:v>
                </c:pt>
                <c:pt idx="36">
                  <c:v>0.6506919874441649</c:v>
                </c:pt>
                <c:pt idx="37">
                  <c:v>0.66017058807995987</c:v>
                </c:pt>
                <c:pt idx="38">
                  <c:v>0.64148306592026338</c:v>
                </c:pt>
                <c:pt idx="39">
                  <c:v>0.58620969178651516</c:v>
                </c:pt>
                <c:pt idx="40">
                  <c:v>0.55554018487850354</c:v>
                </c:pt>
                <c:pt idx="41">
                  <c:v>0.56533402645914443</c:v>
                </c:pt>
                <c:pt idx="42">
                  <c:v>0.54966006014107138</c:v>
                </c:pt>
                <c:pt idx="43">
                  <c:v>0.54843454594388585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3-4593-A8DF-82643459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07240"/>
        <c:axId val="536403712"/>
      </c:lineChart>
      <c:dateAx>
        <c:axId val="536407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536403712"/>
        <c:crosses val="autoZero"/>
        <c:auto val="1"/>
        <c:lblOffset val="100"/>
        <c:baseTimeUnit val="months"/>
      </c:dateAx>
      <c:valAx>
        <c:axId val="536403712"/>
        <c:scaling>
          <c:logBase val="10"/>
          <c:orientation val="minMax"/>
          <c:min val="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40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U.S. Food Prices / G.B. Food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3-4091-B718-5493F5EDCC78}"/>
            </c:ext>
          </c:extLst>
        </c:ser>
        <c:ser>
          <c:idx val="3"/>
          <c:order val="1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3-4091-B718-5493F5EDCC78}"/>
            </c:ext>
          </c:extLst>
        </c:ser>
        <c:ser>
          <c:idx val="1"/>
          <c:order val="2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3-4091-B718-5493F5EDCC78}"/>
            </c:ext>
          </c:extLst>
        </c:ser>
        <c:ser>
          <c:idx val="0"/>
          <c:order val="3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73-4091-B718-5493F5EDC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59072"/>
        <c:axId val="532063776"/>
      </c:lineChart>
      <c:dateAx>
        <c:axId val="532059072"/>
        <c:scaling>
          <c:orientation val="minMax"/>
          <c:min val="10867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3776"/>
        <c:crosses val="autoZero"/>
        <c:auto val="1"/>
        <c:lblOffset val="100"/>
        <c:baseTimeUnit val="months"/>
      </c:dateAx>
      <c:valAx>
        <c:axId val="532063776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in U.S.</a:t>
            </a:r>
            <a:r>
              <a:rPr lang="en-US" baseline="0"/>
              <a:t> Relative to G.B.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D-4B3E-8D03-5E471896EE15}"/>
            </c:ext>
          </c:extLst>
        </c:ser>
        <c:ser>
          <c:idx val="1"/>
          <c:order val="1"/>
          <c:tx>
            <c:strRef>
              <c:f>Sheet3!$AA$1</c:f>
              <c:strCache>
                <c:ptCount val="1"/>
                <c:pt idx="0">
                  <c:v>U.S. Wholesale Prices / G.B. Wholesale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Sheet3!$AA$2:$AA$181</c:f>
              <c:numCache>
                <c:formatCode>General</c:formatCode>
                <c:ptCount val="180"/>
                <c:pt idx="0">
                  <c:v>0.37471801216669293</c:v>
                </c:pt>
                <c:pt idx="1">
                  <c:v>0.36543700475643165</c:v>
                </c:pt>
                <c:pt idx="2">
                  <c:v>0.37492612138084525</c:v>
                </c:pt>
                <c:pt idx="3">
                  <c:v>0.37727578419928648</c:v>
                </c:pt>
                <c:pt idx="4">
                  <c:v>0.37416836191202152</c:v>
                </c:pt>
                <c:pt idx="5">
                  <c:v>0.37449356091569713</c:v>
                </c:pt>
                <c:pt idx="6">
                  <c:v>0.38178983708219377</c:v>
                </c:pt>
                <c:pt idx="7">
                  <c:v>0.38255168717146171</c:v>
                </c:pt>
                <c:pt idx="8">
                  <c:v>0.38958697985481772</c:v>
                </c:pt>
                <c:pt idx="9">
                  <c:v>0.38459489868580837</c:v>
                </c:pt>
                <c:pt idx="10">
                  <c:v>0.38952661032366592</c:v>
                </c:pt>
                <c:pt idx="11">
                  <c:v>0.38818097518783551</c:v>
                </c:pt>
                <c:pt idx="12">
                  <c:v>0.3942808449179892</c:v>
                </c:pt>
                <c:pt idx="13">
                  <c:v>0.38635937294906686</c:v>
                </c:pt>
                <c:pt idx="14">
                  <c:v>0.40071883364852628</c:v>
                </c:pt>
                <c:pt idx="15">
                  <c:v>0.41114179769394404</c:v>
                </c:pt>
                <c:pt idx="16">
                  <c:v>0.39594195387908176</c:v>
                </c:pt>
                <c:pt idx="17">
                  <c:v>0.39135388898078538</c:v>
                </c:pt>
                <c:pt idx="18">
                  <c:v>0.41045695072468635</c:v>
                </c:pt>
                <c:pt idx="19">
                  <c:v>0.42253688531085087</c:v>
                </c:pt>
                <c:pt idx="20">
                  <c:v>0.41797174219060185</c:v>
                </c:pt>
                <c:pt idx="21">
                  <c:v>0.40134422878400533</c:v>
                </c:pt>
                <c:pt idx="22">
                  <c:v>0.40607628182661121</c:v>
                </c:pt>
                <c:pt idx="23">
                  <c:v>0.44662095355152792</c:v>
                </c:pt>
                <c:pt idx="24">
                  <c:v>0.464885560943749</c:v>
                </c:pt>
                <c:pt idx="25">
                  <c:v>0.47473206874414764</c:v>
                </c:pt>
                <c:pt idx="26">
                  <c:v>0.43248078222011965</c:v>
                </c:pt>
                <c:pt idx="27">
                  <c:v>0.42093646403848567</c:v>
                </c:pt>
                <c:pt idx="28">
                  <c:v>0.44451130645480513</c:v>
                </c:pt>
                <c:pt idx="29">
                  <c:v>0.43838361180020524</c:v>
                </c:pt>
                <c:pt idx="30">
                  <c:v>0.44848500936965841</c:v>
                </c:pt>
                <c:pt idx="31">
                  <c:v>0.46739337668238146</c:v>
                </c:pt>
                <c:pt idx="32">
                  <c:v>0.47319632346731605</c:v>
                </c:pt>
                <c:pt idx="33">
                  <c:v>0.45995539588743833</c:v>
                </c:pt>
                <c:pt idx="34">
                  <c:v>0.46120001887823564</c:v>
                </c:pt>
                <c:pt idx="35">
                  <c:v>0.44327444215771561</c:v>
                </c:pt>
                <c:pt idx="36">
                  <c:v>0.41097333719407736</c:v>
                </c:pt>
                <c:pt idx="37">
                  <c:v>0.3933106565413465</c:v>
                </c:pt>
                <c:pt idx="38">
                  <c:v>0.39340193590356048</c:v>
                </c:pt>
                <c:pt idx="39">
                  <c:v>0.39408664096558554</c:v>
                </c:pt>
                <c:pt idx="40">
                  <c:v>0.39645373624845887</c:v>
                </c:pt>
                <c:pt idx="41">
                  <c:v>0.42157113151236442</c:v>
                </c:pt>
                <c:pt idx="42">
                  <c:v>0.43220452154784039</c:v>
                </c:pt>
                <c:pt idx="43">
                  <c:v>0.44138289802928893</c:v>
                </c:pt>
                <c:pt idx="44">
                  <c:v>0.44637195398133894</c:v>
                </c:pt>
                <c:pt idx="45">
                  <c:v>0.46695176556057683</c:v>
                </c:pt>
                <c:pt idx="46">
                  <c:v>0.46117211147133663</c:v>
                </c:pt>
                <c:pt idx="47">
                  <c:v>0.44551339772864079</c:v>
                </c:pt>
                <c:pt idx="48">
                  <c:v>0.43409651251685138</c:v>
                </c:pt>
                <c:pt idx="49">
                  <c:v>0.42897989166512335</c:v>
                </c:pt>
                <c:pt idx="50">
                  <c:v>0.42327284516160413</c:v>
                </c:pt>
                <c:pt idx="51">
                  <c:v>0.41662604061304398</c:v>
                </c:pt>
                <c:pt idx="52">
                  <c:v>0.4243279467161048</c:v>
                </c:pt>
                <c:pt idx="53">
                  <c:v>0.42427310409318919</c:v>
                </c:pt>
                <c:pt idx="54">
                  <c:v>0.44373630913436191</c:v>
                </c:pt>
                <c:pt idx="55">
                  <c:v>0.45356014476295936</c:v>
                </c:pt>
                <c:pt idx="56">
                  <c:v>0.46568644969413275</c:v>
                </c:pt>
                <c:pt idx="57">
                  <c:v>0.45869163097735677</c:v>
                </c:pt>
                <c:pt idx="58">
                  <c:v>0.45686240981224535</c:v>
                </c:pt>
                <c:pt idx="59">
                  <c:v>0.44996583743944424</c:v>
                </c:pt>
                <c:pt idx="60">
                  <c:v>0.44748253782263286</c:v>
                </c:pt>
                <c:pt idx="61">
                  <c:v>0.4438049806058314</c:v>
                </c:pt>
                <c:pt idx="62">
                  <c:v>0.44613025829672381</c:v>
                </c:pt>
                <c:pt idx="63">
                  <c:v>0.44250324596636409</c:v>
                </c:pt>
                <c:pt idx="64">
                  <c:v>0.44267470397775499</c:v>
                </c:pt>
                <c:pt idx="65">
                  <c:v>0.45206031612607694</c:v>
                </c:pt>
                <c:pt idx="66">
                  <c:v>0.45795637604420847</c:v>
                </c:pt>
                <c:pt idx="67">
                  <c:v>0.45700671792647346</c:v>
                </c:pt>
                <c:pt idx="68">
                  <c:v>0.45711995445594394</c:v>
                </c:pt>
                <c:pt idx="69">
                  <c:v>0.45766337147879388</c:v>
                </c:pt>
                <c:pt idx="70">
                  <c:v>0.45149153468936137</c:v>
                </c:pt>
                <c:pt idx="71">
                  <c:v>0.44937105903843738</c:v>
                </c:pt>
                <c:pt idx="72">
                  <c:v>0.45327486670881567</c:v>
                </c:pt>
                <c:pt idx="73">
                  <c:v>0.44380591713967921</c:v>
                </c:pt>
                <c:pt idx="74">
                  <c:v>0.44563911291852637</c:v>
                </c:pt>
                <c:pt idx="75">
                  <c:v>0.43435484860665163</c:v>
                </c:pt>
                <c:pt idx="76">
                  <c:v>0.4289574714182619</c:v>
                </c:pt>
                <c:pt idx="77">
                  <c:v>0.42921221603184251</c:v>
                </c:pt>
                <c:pt idx="78">
                  <c:v>0.42022498752389181</c:v>
                </c:pt>
                <c:pt idx="79">
                  <c:v>0.41483257297444154</c:v>
                </c:pt>
                <c:pt idx="80">
                  <c:v>0.40858318372500529</c:v>
                </c:pt>
                <c:pt idx="81">
                  <c:v>0.3981107294128276</c:v>
                </c:pt>
                <c:pt idx="82">
                  <c:v>0.39273637289848956</c:v>
                </c:pt>
                <c:pt idx="83">
                  <c:v>0.38959866459345283</c:v>
                </c:pt>
                <c:pt idx="84">
                  <c:v>0.39518115768752993</c:v>
                </c:pt>
                <c:pt idx="85">
                  <c:v>0.40492111759461957</c:v>
                </c:pt>
                <c:pt idx="86">
                  <c:v>0.41398627106932445</c:v>
                </c:pt>
                <c:pt idx="87">
                  <c:v>0.41055586381142117</c:v>
                </c:pt>
                <c:pt idx="88">
                  <c:v>0.41017295972559842</c:v>
                </c:pt>
                <c:pt idx="89">
                  <c:v>0.42907921417831363</c:v>
                </c:pt>
                <c:pt idx="90">
                  <c:v>0.4252021814722533</c:v>
                </c:pt>
                <c:pt idx="91">
                  <c:v>0.42320367518529217</c:v>
                </c:pt>
                <c:pt idx="92">
                  <c:v>0.42771727029752149</c:v>
                </c:pt>
                <c:pt idx="93">
                  <c:v>0.43703056349699065</c:v>
                </c:pt>
                <c:pt idx="94">
                  <c:v>0.43165459120354444</c:v>
                </c:pt>
                <c:pt idx="95">
                  <c:v>0.43495855482334911</c:v>
                </c:pt>
                <c:pt idx="96">
                  <c:v>0.43638704955997204</c:v>
                </c:pt>
                <c:pt idx="97">
                  <c:v>0.43597665737299651</c:v>
                </c:pt>
                <c:pt idx="98">
                  <c:v>0.43688063594319171</c:v>
                </c:pt>
                <c:pt idx="99">
                  <c:v>0.4372536150161892</c:v>
                </c:pt>
                <c:pt idx="100">
                  <c:v>0.43741075814145519</c:v>
                </c:pt>
                <c:pt idx="101">
                  <c:v>0.4398006306640348</c:v>
                </c:pt>
                <c:pt idx="102">
                  <c:v>0.43143976277862717</c:v>
                </c:pt>
                <c:pt idx="103">
                  <c:v>0.42689392439572665</c:v>
                </c:pt>
                <c:pt idx="104">
                  <c:v>0.4270749899879856</c:v>
                </c:pt>
                <c:pt idx="105">
                  <c:v>0.41609525650274426</c:v>
                </c:pt>
                <c:pt idx="106">
                  <c:v>0.41303493018590504</c:v>
                </c:pt>
                <c:pt idx="107">
                  <c:v>0.43338721641972161</c:v>
                </c:pt>
                <c:pt idx="108">
                  <c:v>0.42468794121186987</c:v>
                </c:pt>
                <c:pt idx="109">
                  <c:v>0.42631579216507182</c:v>
                </c:pt>
                <c:pt idx="110">
                  <c:v>0.42528013109728829</c:v>
                </c:pt>
                <c:pt idx="111">
                  <c:v>0.42122393788855994</c:v>
                </c:pt>
                <c:pt idx="112">
                  <c:v>0.41544051865464698</c:v>
                </c:pt>
                <c:pt idx="113">
                  <c:v>0.41869608217740129</c:v>
                </c:pt>
                <c:pt idx="114">
                  <c:v>0.42338151889629233</c:v>
                </c:pt>
                <c:pt idx="115">
                  <c:v>0.42424676157484337</c:v>
                </c:pt>
                <c:pt idx="116">
                  <c:v>0.43343021773494467</c:v>
                </c:pt>
                <c:pt idx="117">
                  <c:v>0.43776855888895272</c:v>
                </c:pt>
                <c:pt idx="118">
                  <c:v>0.43249790931987858</c:v>
                </c:pt>
                <c:pt idx="119">
                  <c:v>0.43209795400975998</c:v>
                </c:pt>
                <c:pt idx="120">
                  <c:v>0.43452679889598006</c:v>
                </c:pt>
                <c:pt idx="121">
                  <c:v>0.43220627060272154</c:v>
                </c:pt>
                <c:pt idx="122">
                  <c:v>0.42140981754700702</c:v>
                </c:pt>
                <c:pt idx="123">
                  <c:v>0.41927650228384966</c:v>
                </c:pt>
                <c:pt idx="124">
                  <c:v>0.42126610267861325</c:v>
                </c:pt>
                <c:pt idx="125">
                  <c:v>0.43050532795620117</c:v>
                </c:pt>
                <c:pt idx="126">
                  <c:v>0.4427337100492017</c:v>
                </c:pt>
                <c:pt idx="127">
                  <c:v>0.45314610148364121</c:v>
                </c:pt>
                <c:pt idx="128">
                  <c:v>0.46323273817036748</c:v>
                </c:pt>
                <c:pt idx="129">
                  <c:v>0.45474960700651251</c:v>
                </c:pt>
                <c:pt idx="130">
                  <c:v>0.4462831674757492</c:v>
                </c:pt>
                <c:pt idx="131">
                  <c:v>0.44598619363293374</c:v>
                </c:pt>
                <c:pt idx="132">
                  <c:v>0.44965445126026482</c:v>
                </c:pt>
                <c:pt idx="133">
                  <c:v>0.43534187325645624</c:v>
                </c:pt>
                <c:pt idx="134">
                  <c:v>0.43717784575049939</c:v>
                </c:pt>
                <c:pt idx="135">
                  <c:v>0.44955373132820375</c:v>
                </c:pt>
                <c:pt idx="136">
                  <c:v>0.45927791214816693</c:v>
                </c:pt>
                <c:pt idx="137">
                  <c:v>0.46177261409809489</c:v>
                </c:pt>
                <c:pt idx="138">
                  <c:v>0.45918196964018676</c:v>
                </c:pt>
                <c:pt idx="139">
                  <c:v>0.46378256361337655</c:v>
                </c:pt>
                <c:pt idx="140">
                  <c:v>0.46827670973940211</c:v>
                </c:pt>
                <c:pt idx="141">
                  <c:v>0.46709109401403281</c:v>
                </c:pt>
                <c:pt idx="142">
                  <c:v>0.47014641244236877</c:v>
                </c:pt>
                <c:pt idx="143">
                  <c:v>0.46667282580907371</c:v>
                </c:pt>
                <c:pt idx="144">
                  <c:v>0.47381149719285309</c:v>
                </c:pt>
                <c:pt idx="145">
                  <c:v>0.47692407008461624</c:v>
                </c:pt>
                <c:pt idx="146">
                  <c:v>0.47833714088017826</c:v>
                </c:pt>
                <c:pt idx="147">
                  <c:v>0.48540426619941268</c:v>
                </c:pt>
                <c:pt idx="148">
                  <c:v>0.49193573094483739</c:v>
                </c:pt>
                <c:pt idx="149">
                  <c:v>0.49596066666554578</c:v>
                </c:pt>
                <c:pt idx="150">
                  <c:v>0.48777627762794573</c:v>
                </c:pt>
                <c:pt idx="151">
                  <c:v>0.4989006733927237</c:v>
                </c:pt>
                <c:pt idx="152">
                  <c:v>0.50869533121404231</c:v>
                </c:pt>
                <c:pt idx="153">
                  <c:v>0.5023189512815126</c:v>
                </c:pt>
                <c:pt idx="154">
                  <c:v>0.50262872312186635</c:v>
                </c:pt>
                <c:pt idx="155">
                  <c:v>0.50092478449091937</c:v>
                </c:pt>
                <c:pt idx="156">
                  <c:v>0.49996344302146895</c:v>
                </c:pt>
                <c:pt idx="157">
                  <c:v>0.49139095717791054</c:v>
                </c:pt>
                <c:pt idx="158">
                  <c:v>0.48672066072329695</c:v>
                </c:pt>
                <c:pt idx="159">
                  <c:v>0.48461081723801402</c:v>
                </c:pt>
                <c:pt idx="160">
                  <c:v>0.48742946189550679</c:v>
                </c:pt>
                <c:pt idx="161">
                  <c:v>0.47773020734298782</c:v>
                </c:pt>
                <c:pt idx="162">
                  <c:v>0.49167122744598823</c:v>
                </c:pt>
                <c:pt idx="163">
                  <c:v>0.49960175582547806</c:v>
                </c:pt>
                <c:pt idx="164">
                  <c:v>0.51833240307516326</c:v>
                </c:pt>
                <c:pt idx="165">
                  <c:v>0.5845568107747332</c:v>
                </c:pt>
                <c:pt idx="166">
                  <c:v>0.60444134968815122</c:v>
                </c:pt>
                <c:pt idx="167">
                  <c:v>0.63424767117077119</c:v>
                </c:pt>
                <c:pt idx="168">
                  <c:v>0.61706643826759944</c:v>
                </c:pt>
                <c:pt idx="169">
                  <c:v>0.58872212164087845</c:v>
                </c:pt>
                <c:pt idx="170">
                  <c:v>0.57323030286176713</c:v>
                </c:pt>
                <c:pt idx="171">
                  <c:v>0.56395726596798923</c:v>
                </c:pt>
                <c:pt idx="172">
                  <c:v>0.58205325022853216</c:v>
                </c:pt>
                <c:pt idx="173">
                  <c:v>0.60578671401542161</c:v>
                </c:pt>
                <c:pt idx="174">
                  <c:v>0.61257456509423258</c:v>
                </c:pt>
                <c:pt idx="175">
                  <c:v>0.61683331902822369</c:v>
                </c:pt>
                <c:pt idx="176">
                  <c:v>0.62344891873042552</c:v>
                </c:pt>
                <c:pt idx="177">
                  <c:v>0.64929618549932167</c:v>
                </c:pt>
                <c:pt idx="178">
                  <c:v>0.66477936306908914</c:v>
                </c:pt>
                <c:pt idx="179">
                  <c:v>0.65435054953699501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D-4B3E-8D03-5E471896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0248"/>
        <c:axId val="532064952"/>
      </c:lineChart>
      <c:dateAx>
        <c:axId val="532060248"/>
        <c:scaling>
          <c:orientation val="minMax"/>
          <c:max val="8371"/>
          <c:min val="7823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952"/>
        <c:crossesAt val="0.25"/>
        <c:auto val="1"/>
        <c:lblOffset val="100"/>
        <c:baseTimeUnit val="months"/>
      </c:dateAx>
      <c:valAx>
        <c:axId val="532064952"/>
        <c:scaling>
          <c:logBase val="2"/>
          <c:orientation val="minMax"/>
          <c:max val="0.60000000000000009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in U.S.</a:t>
            </a:r>
            <a:r>
              <a:rPr lang="en-US" baseline="0"/>
              <a:t> Relative to G.B.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1-4543-A7CA-56D83882382E}"/>
            </c:ext>
          </c:extLst>
        </c:ser>
        <c:ser>
          <c:idx val="1"/>
          <c:order val="1"/>
          <c:tx>
            <c:strRef>
              <c:f>Sheet3!$AA$1</c:f>
              <c:strCache>
                <c:ptCount val="1"/>
                <c:pt idx="0">
                  <c:v>U.S. Wholesale Prices / G.B. Wholesale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Sheet3!$AA$2:$AA$181</c:f>
              <c:numCache>
                <c:formatCode>General</c:formatCode>
                <c:ptCount val="180"/>
                <c:pt idx="0">
                  <c:v>0.37471801216669293</c:v>
                </c:pt>
                <c:pt idx="1">
                  <c:v>0.36543700475643165</c:v>
                </c:pt>
                <c:pt idx="2">
                  <c:v>0.37492612138084525</c:v>
                </c:pt>
                <c:pt idx="3">
                  <c:v>0.37727578419928648</c:v>
                </c:pt>
                <c:pt idx="4">
                  <c:v>0.37416836191202152</c:v>
                </c:pt>
                <c:pt idx="5">
                  <c:v>0.37449356091569713</c:v>
                </c:pt>
                <c:pt idx="6">
                  <c:v>0.38178983708219377</c:v>
                </c:pt>
                <c:pt idx="7">
                  <c:v>0.38255168717146171</c:v>
                </c:pt>
                <c:pt idx="8">
                  <c:v>0.38958697985481772</c:v>
                </c:pt>
                <c:pt idx="9">
                  <c:v>0.38459489868580837</c:v>
                </c:pt>
                <c:pt idx="10">
                  <c:v>0.38952661032366592</c:v>
                </c:pt>
                <c:pt idx="11">
                  <c:v>0.38818097518783551</c:v>
                </c:pt>
                <c:pt idx="12">
                  <c:v>0.3942808449179892</c:v>
                </c:pt>
                <c:pt idx="13">
                  <c:v>0.38635937294906686</c:v>
                </c:pt>
                <c:pt idx="14">
                  <c:v>0.40071883364852628</c:v>
                </c:pt>
                <c:pt idx="15">
                  <c:v>0.41114179769394404</c:v>
                </c:pt>
                <c:pt idx="16">
                  <c:v>0.39594195387908176</c:v>
                </c:pt>
                <c:pt idx="17">
                  <c:v>0.39135388898078538</c:v>
                </c:pt>
                <c:pt idx="18">
                  <c:v>0.41045695072468635</c:v>
                </c:pt>
                <c:pt idx="19">
                  <c:v>0.42253688531085087</c:v>
                </c:pt>
                <c:pt idx="20">
                  <c:v>0.41797174219060185</c:v>
                </c:pt>
                <c:pt idx="21">
                  <c:v>0.40134422878400533</c:v>
                </c:pt>
                <c:pt idx="22">
                  <c:v>0.40607628182661121</c:v>
                </c:pt>
                <c:pt idx="23">
                  <c:v>0.44662095355152792</c:v>
                </c:pt>
                <c:pt idx="24">
                  <c:v>0.464885560943749</c:v>
                </c:pt>
                <c:pt idx="25">
                  <c:v>0.47473206874414764</c:v>
                </c:pt>
                <c:pt idx="26">
                  <c:v>0.43248078222011965</c:v>
                </c:pt>
                <c:pt idx="27">
                  <c:v>0.42093646403848567</c:v>
                </c:pt>
                <c:pt idx="28">
                  <c:v>0.44451130645480513</c:v>
                </c:pt>
                <c:pt idx="29">
                  <c:v>0.43838361180020524</c:v>
                </c:pt>
                <c:pt idx="30">
                  <c:v>0.44848500936965841</c:v>
                </c:pt>
                <c:pt idx="31">
                  <c:v>0.46739337668238146</c:v>
                </c:pt>
                <c:pt idx="32">
                  <c:v>0.47319632346731605</c:v>
                </c:pt>
                <c:pt idx="33">
                  <c:v>0.45995539588743833</c:v>
                </c:pt>
                <c:pt idx="34">
                  <c:v>0.46120001887823564</c:v>
                </c:pt>
                <c:pt idx="35">
                  <c:v>0.44327444215771561</c:v>
                </c:pt>
                <c:pt idx="36">
                  <c:v>0.41097333719407736</c:v>
                </c:pt>
                <c:pt idx="37">
                  <c:v>0.3933106565413465</c:v>
                </c:pt>
                <c:pt idx="38">
                  <c:v>0.39340193590356048</c:v>
                </c:pt>
                <c:pt idx="39">
                  <c:v>0.39408664096558554</c:v>
                </c:pt>
                <c:pt idx="40">
                  <c:v>0.39645373624845887</c:v>
                </c:pt>
                <c:pt idx="41">
                  <c:v>0.42157113151236442</c:v>
                </c:pt>
                <c:pt idx="42">
                  <c:v>0.43220452154784039</c:v>
                </c:pt>
                <c:pt idx="43">
                  <c:v>0.44138289802928893</c:v>
                </c:pt>
                <c:pt idx="44">
                  <c:v>0.44637195398133894</c:v>
                </c:pt>
                <c:pt idx="45">
                  <c:v>0.46695176556057683</c:v>
                </c:pt>
                <c:pt idx="46">
                  <c:v>0.46117211147133663</c:v>
                </c:pt>
                <c:pt idx="47">
                  <c:v>0.44551339772864079</c:v>
                </c:pt>
                <c:pt idx="48">
                  <c:v>0.43409651251685138</c:v>
                </c:pt>
                <c:pt idx="49">
                  <c:v>0.42897989166512335</c:v>
                </c:pt>
                <c:pt idx="50">
                  <c:v>0.42327284516160413</c:v>
                </c:pt>
                <c:pt idx="51">
                  <c:v>0.41662604061304398</c:v>
                </c:pt>
                <c:pt idx="52">
                  <c:v>0.4243279467161048</c:v>
                </c:pt>
                <c:pt idx="53">
                  <c:v>0.42427310409318919</c:v>
                </c:pt>
                <c:pt idx="54">
                  <c:v>0.44373630913436191</c:v>
                </c:pt>
                <c:pt idx="55">
                  <c:v>0.45356014476295936</c:v>
                </c:pt>
                <c:pt idx="56">
                  <c:v>0.46568644969413275</c:v>
                </c:pt>
                <c:pt idx="57">
                  <c:v>0.45869163097735677</c:v>
                </c:pt>
                <c:pt idx="58">
                  <c:v>0.45686240981224535</c:v>
                </c:pt>
                <c:pt idx="59">
                  <c:v>0.44996583743944424</c:v>
                </c:pt>
                <c:pt idx="60">
                  <c:v>0.44748253782263286</c:v>
                </c:pt>
                <c:pt idx="61">
                  <c:v>0.4438049806058314</c:v>
                </c:pt>
                <c:pt idx="62">
                  <c:v>0.44613025829672381</c:v>
                </c:pt>
                <c:pt idx="63">
                  <c:v>0.44250324596636409</c:v>
                </c:pt>
                <c:pt idx="64">
                  <c:v>0.44267470397775499</c:v>
                </c:pt>
                <c:pt idx="65">
                  <c:v>0.45206031612607694</c:v>
                </c:pt>
                <c:pt idx="66">
                  <c:v>0.45795637604420847</c:v>
                </c:pt>
                <c:pt idx="67">
                  <c:v>0.45700671792647346</c:v>
                </c:pt>
                <c:pt idx="68">
                  <c:v>0.45711995445594394</c:v>
                </c:pt>
                <c:pt idx="69">
                  <c:v>0.45766337147879388</c:v>
                </c:pt>
                <c:pt idx="70">
                  <c:v>0.45149153468936137</c:v>
                </c:pt>
                <c:pt idx="71">
                  <c:v>0.44937105903843738</c:v>
                </c:pt>
                <c:pt idx="72">
                  <c:v>0.45327486670881567</c:v>
                </c:pt>
                <c:pt idx="73">
                  <c:v>0.44380591713967921</c:v>
                </c:pt>
                <c:pt idx="74">
                  <c:v>0.44563911291852637</c:v>
                </c:pt>
                <c:pt idx="75">
                  <c:v>0.43435484860665163</c:v>
                </c:pt>
                <c:pt idx="76">
                  <c:v>0.4289574714182619</c:v>
                </c:pt>
                <c:pt idx="77">
                  <c:v>0.42921221603184251</c:v>
                </c:pt>
                <c:pt idx="78">
                  <c:v>0.42022498752389181</c:v>
                </c:pt>
                <c:pt idx="79">
                  <c:v>0.41483257297444154</c:v>
                </c:pt>
                <c:pt idx="80">
                  <c:v>0.40858318372500529</c:v>
                </c:pt>
                <c:pt idx="81">
                  <c:v>0.3981107294128276</c:v>
                </c:pt>
                <c:pt idx="82">
                  <c:v>0.39273637289848956</c:v>
                </c:pt>
                <c:pt idx="83">
                  <c:v>0.38959866459345283</c:v>
                </c:pt>
                <c:pt idx="84">
                  <c:v>0.39518115768752993</c:v>
                </c:pt>
                <c:pt idx="85">
                  <c:v>0.40492111759461957</c:v>
                </c:pt>
                <c:pt idx="86">
                  <c:v>0.41398627106932445</c:v>
                </c:pt>
                <c:pt idx="87">
                  <c:v>0.41055586381142117</c:v>
                </c:pt>
                <c:pt idx="88">
                  <c:v>0.41017295972559842</c:v>
                </c:pt>
                <c:pt idx="89">
                  <c:v>0.42907921417831363</c:v>
                </c:pt>
                <c:pt idx="90">
                  <c:v>0.4252021814722533</c:v>
                </c:pt>
                <c:pt idx="91">
                  <c:v>0.42320367518529217</c:v>
                </c:pt>
                <c:pt idx="92">
                  <c:v>0.42771727029752149</c:v>
                </c:pt>
                <c:pt idx="93">
                  <c:v>0.43703056349699065</c:v>
                </c:pt>
                <c:pt idx="94">
                  <c:v>0.43165459120354444</c:v>
                </c:pt>
                <c:pt idx="95">
                  <c:v>0.43495855482334911</c:v>
                </c:pt>
                <c:pt idx="96">
                  <c:v>0.43638704955997204</c:v>
                </c:pt>
                <c:pt idx="97">
                  <c:v>0.43597665737299651</c:v>
                </c:pt>
                <c:pt idx="98">
                  <c:v>0.43688063594319171</c:v>
                </c:pt>
                <c:pt idx="99">
                  <c:v>0.4372536150161892</c:v>
                </c:pt>
                <c:pt idx="100">
                  <c:v>0.43741075814145519</c:v>
                </c:pt>
                <c:pt idx="101">
                  <c:v>0.4398006306640348</c:v>
                </c:pt>
                <c:pt idx="102">
                  <c:v>0.43143976277862717</c:v>
                </c:pt>
                <c:pt idx="103">
                  <c:v>0.42689392439572665</c:v>
                </c:pt>
                <c:pt idx="104">
                  <c:v>0.4270749899879856</c:v>
                </c:pt>
                <c:pt idx="105">
                  <c:v>0.41609525650274426</c:v>
                </c:pt>
                <c:pt idx="106">
                  <c:v>0.41303493018590504</c:v>
                </c:pt>
                <c:pt idx="107">
                  <c:v>0.43338721641972161</c:v>
                </c:pt>
                <c:pt idx="108">
                  <c:v>0.42468794121186987</c:v>
                </c:pt>
                <c:pt idx="109">
                  <c:v>0.42631579216507182</c:v>
                </c:pt>
                <c:pt idx="110">
                  <c:v>0.42528013109728829</c:v>
                </c:pt>
                <c:pt idx="111">
                  <c:v>0.42122393788855994</c:v>
                </c:pt>
                <c:pt idx="112">
                  <c:v>0.41544051865464698</c:v>
                </c:pt>
                <c:pt idx="113">
                  <c:v>0.41869608217740129</c:v>
                </c:pt>
                <c:pt idx="114">
                  <c:v>0.42338151889629233</c:v>
                </c:pt>
                <c:pt idx="115">
                  <c:v>0.42424676157484337</c:v>
                </c:pt>
                <c:pt idx="116">
                  <c:v>0.43343021773494467</c:v>
                </c:pt>
                <c:pt idx="117">
                  <c:v>0.43776855888895272</c:v>
                </c:pt>
                <c:pt idx="118">
                  <c:v>0.43249790931987858</c:v>
                </c:pt>
                <c:pt idx="119">
                  <c:v>0.43209795400975998</c:v>
                </c:pt>
                <c:pt idx="120">
                  <c:v>0.43452679889598006</c:v>
                </c:pt>
                <c:pt idx="121">
                  <c:v>0.43220627060272154</c:v>
                </c:pt>
                <c:pt idx="122">
                  <c:v>0.42140981754700702</c:v>
                </c:pt>
                <c:pt idx="123">
                  <c:v>0.41927650228384966</c:v>
                </c:pt>
                <c:pt idx="124">
                  <c:v>0.42126610267861325</c:v>
                </c:pt>
                <c:pt idx="125">
                  <c:v>0.43050532795620117</c:v>
                </c:pt>
                <c:pt idx="126">
                  <c:v>0.4427337100492017</c:v>
                </c:pt>
                <c:pt idx="127">
                  <c:v>0.45314610148364121</c:v>
                </c:pt>
                <c:pt idx="128">
                  <c:v>0.46323273817036748</c:v>
                </c:pt>
                <c:pt idx="129">
                  <c:v>0.45474960700651251</c:v>
                </c:pt>
                <c:pt idx="130">
                  <c:v>0.4462831674757492</c:v>
                </c:pt>
                <c:pt idx="131">
                  <c:v>0.44598619363293374</c:v>
                </c:pt>
                <c:pt idx="132">
                  <c:v>0.44965445126026482</c:v>
                </c:pt>
                <c:pt idx="133">
                  <c:v>0.43534187325645624</c:v>
                </c:pt>
                <c:pt idx="134">
                  <c:v>0.43717784575049939</c:v>
                </c:pt>
                <c:pt idx="135">
                  <c:v>0.44955373132820375</c:v>
                </c:pt>
                <c:pt idx="136">
                  <c:v>0.45927791214816693</c:v>
                </c:pt>
                <c:pt idx="137">
                  <c:v>0.46177261409809489</c:v>
                </c:pt>
                <c:pt idx="138">
                  <c:v>0.45918196964018676</c:v>
                </c:pt>
                <c:pt idx="139">
                  <c:v>0.46378256361337655</c:v>
                </c:pt>
                <c:pt idx="140">
                  <c:v>0.46827670973940211</c:v>
                </c:pt>
                <c:pt idx="141">
                  <c:v>0.46709109401403281</c:v>
                </c:pt>
                <c:pt idx="142">
                  <c:v>0.47014641244236877</c:v>
                </c:pt>
                <c:pt idx="143">
                  <c:v>0.46667282580907371</c:v>
                </c:pt>
                <c:pt idx="144">
                  <c:v>0.47381149719285309</c:v>
                </c:pt>
                <c:pt idx="145">
                  <c:v>0.47692407008461624</c:v>
                </c:pt>
                <c:pt idx="146">
                  <c:v>0.47833714088017826</c:v>
                </c:pt>
                <c:pt idx="147">
                  <c:v>0.48540426619941268</c:v>
                </c:pt>
                <c:pt idx="148">
                  <c:v>0.49193573094483739</c:v>
                </c:pt>
                <c:pt idx="149">
                  <c:v>0.49596066666554578</c:v>
                </c:pt>
                <c:pt idx="150">
                  <c:v>0.48777627762794573</c:v>
                </c:pt>
                <c:pt idx="151">
                  <c:v>0.4989006733927237</c:v>
                </c:pt>
                <c:pt idx="152">
                  <c:v>0.50869533121404231</c:v>
                </c:pt>
                <c:pt idx="153">
                  <c:v>0.5023189512815126</c:v>
                </c:pt>
                <c:pt idx="154">
                  <c:v>0.50262872312186635</c:v>
                </c:pt>
                <c:pt idx="155">
                  <c:v>0.50092478449091937</c:v>
                </c:pt>
                <c:pt idx="156">
                  <c:v>0.49996344302146895</c:v>
                </c:pt>
                <c:pt idx="157">
                  <c:v>0.49139095717791054</c:v>
                </c:pt>
                <c:pt idx="158">
                  <c:v>0.48672066072329695</c:v>
                </c:pt>
                <c:pt idx="159">
                  <c:v>0.48461081723801402</c:v>
                </c:pt>
                <c:pt idx="160">
                  <c:v>0.48742946189550679</c:v>
                </c:pt>
                <c:pt idx="161">
                  <c:v>0.47773020734298782</c:v>
                </c:pt>
                <c:pt idx="162">
                  <c:v>0.49167122744598823</c:v>
                </c:pt>
                <c:pt idx="163">
                  <c:v>0.49960175582547806</c:v>
                </c:pt>
                <c:pt idx="164">
                  <c:v>0.51833240307516326</c:v>
                </c:pt>
                <c:pt idx="165">
                  <c:v>0.5845568107747332</c:v>
                </c:pt>
                <c:pt idx="166">
                  <c:v>0.60444134968815122</c:v>
                </c:pt>
                <c:pt idx="167">
                  <c:v>0.63424767117077119</c:v>
                </c:pt>
                <c:pt idx="168">
                  <c:v>0.61706643826759944</c:v>
                </c:pt>
                <c:pt idx="169">
                  <c:v>0.58872212164087845</c:v>
                </c:pt>
                <c:pt idx="170">
                  <c:v>0.57323030286176713</c:v>
                </c:pt>
                <c:pt idx="171">
                  <c:v>0.56395726596798923</c:v>
                </c:pt>
                <c:pt idx="172">
                  <c:v>0.58205325022853216</c:v>
                </c:pt>
                <c:pt idx="173">
                  <c:v>0.60578671401542161</c:v>
                </c:pt>
                <c:pt idx="174">
                  <c:v>0.61257456509423258</c:v>
                </c:pt>
                <c:pt idx="175">
                  <c:v>0.61683331902822369</c:v>
                </c:pt>
                <c:pt idx="176">
                  <c:v>0.62344891873042552</c:v>
                </c:pt>
                <c:pt idx="177">
                  <c:v>0.64929618549932167</c:v>
                </c:pt>
                <c:pt idx="178">
                  <c:v>0.66477936306908914</c:v>
                </c:pt>
                <c:pt idx="179">
                  <c:v>0.65435054953699501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1-4543-A7CA-56D83882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6128"/>
        <c:axId val="532061424"/>
      </c:lineChart>
      <c:dateAx>
        <c:axId val="532066128"/>
        <c:scaling>
          <c:orientation val="minMax"/>
          <c:max val="9437"/>
          <c:min val="9072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1424"/>
        <c:crossesAt val="0.25"/>
        <c:auto val="1"/>
        <c:lblOffset val="100"/>
        <c:baseTimeUnit val="months"/>
      </c:dateAx>
      <c:valAx>
        <c:axId val="532061424"/>
        <c:scaling>
          <c:logBase val="2"/>
          <c:orientation val="minMax"/>
          <c:max val="0.60000000000000009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in U.S.</a:t>
            </a:r>
            <a:r>
              <a:rPr lang="en-US" baseline="0"/>
              <a:t> Relative to G.B.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Sheet3!$W$1</c:f>
              <c:strCache>
                <c:ptCount val="1"/>
                <c:pt idx="0">
                  <c:v>U.S. Food Prices / G.B. Food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Sheet3!$W$2:$W$181</c:f>
              <c:numCache>
                <c:formatCode>General</c:formatCode>
                <c:ptCount val="180"/>
                <c:pt idx="0">
                  <c:v>0.38488590061411732</c:v>
                </c:pt>
                <c:pt idx="1">
                  <c:v>0.38267104596349449</c:v>
                </c:pt>
                <c:pt idx="2">
                  <c:v>0.37550016040978468</c:v>
                </c:pt>
                <c:pt idx="3">
                  <c:v>0.38415614396311143</c:v>
                </c:pt>
                <c:pt idx="4">
                  <c:v>0.38265719797831771</c:v>
                </c:pt>
                <c:pt idx="5">
                  <c:v>0.38483209427663334</c:v>
                </c:pt>
                <c:pt idx="6">
                  <c:v>0.39668422361656375</c:v>
                </c:pt>
                <c:pt idx="7">
                  <c:v>0.3960641781158476</c:v>
                </c:pt>
                <c:pt idx="8">
                  <c:v>0.39940426131928675</c:v>
                </c:pt>
                <c:pt idx="9">
                  <c:v>0.39665876637393377</c:v>
                </c:pt>
                <c:pt idx="10">
                  <c:v>0.3995862658259311</c:v>
                </c:pt>
                <c:pt idx="11">
                  <c:v>0.40532513283335447</c:v>
                </c:pt>
                <c:pt idx="12">
                  <c:v>0.41027002825595954</c:v>
                </c:pt>
                <c:pt idx="13">
                  <c:v>0.39348111357164534</c:v>
                </c:pt>
                <c:pt idx="14">
                  <c:v>0.42881094191704988</c:v>
                </c:pt>
                <c:pt idx="15">
                  <c:v>0.44084123936942438</c:v>
                </c:pt>
                <c:pt idx="16">
                  <c:v>0.44572583641274205</c:v>
                </c:pt>
                <c:pt idx="17">
                  <c:v>0.42502928972638793</c:v>
                </c:pt>
                <c:pt idx="18">
                  <c:v>0.45555413666358446</c:v>
                </c:pt>
                <c:pt idx="19">
                  <c:v>0.45737043764887036</c:v>
                </c:pt>
                <c:pt idx="20">
                  <c:v>0.45680926317316217</c:v>
                </c:pt>
                <c:pt idx="21">
                  <c:v>0.43477015798609581</c:v>
                </c:pt>
                <c:pt idx="22">
                  <c:v>0.44261960420961177</c:v>
                </c:pt>
                <c:pt idx="23">
                  <c:v>0.49911943379491625</c:v>
                </c:pt>
                <c:pt idx="24">
                  <c:v>0.53165520415016054</c:v>
                </c:pt>
                <c:pt idx="25">
                  <c:v>0.51062823821437719</c:v>
                </c:pt>
                <c:pt idx="26">
                  <c:v>0.43555723229081389</c:v>
                </c:pt>
                <c:pt idx="27">
                  <c:v>0.41804949212465264</c:v>
                </c:pt>
                <c:pt idx="28">
                  <c:v>0.43047089688779183</c:v>
                </c:pt>
                <c:pt idx="29">
                  <c:v>0.41522423207802506</c:v>
                </c:pt>
                <c:pt idx="30">
                  <c:v>0.41750801985159164</c:v>
                </c:pt>
                <c:pt idx="31">
                  <c:v>0.42803733994821547</c:v>
                </c:pt>
                <c:pt idx="32">
                  <c:v>0.44558490989351851</c:v>
                </c:pt>
                <c:pt idx="33">
                  <c:v>0.43441630538049647</c:v>
                </c:pt>
                <c:pt idx="34">
                  <c:v>0.44236299632471454</c:v>
                </c:pt>
                <c:pt idx="35">
                  <c:v>0.44437465892078659</c:v>
                </c:pt>
                <c:pt idx="36">
                  <c:v>0.39499013544026323</c:v>
                </c:pt>
                <c:pt idx="37">
                  <c:v>0.37346806357362844</c:v>
                </c:pt>
                <c:pt idx="38">
                  <c:v>0.36820854655431245</c:v>
                </c:pt>
                <c:pt idx="39">
                  <c:v>0.36337294537272863</c:v>
                </c:pt>
                <c:pt idx="40">
                  <c:v>0.36963570254470163</c:v>
                </c:pt>
                <c:pt idx="41">
                  <c:v>0.38358682489754742</c:v>
                </c:pt>
                <c:pt idx="42">
                  <c:v>0.41877502733943378</c:v>
                </c:pt>
                <c:pt idx="43">
                  <c:v>0.43287036895207032</c:v>
                </c:pt>
                <c:pt idx="44">
                  <c:v>0.45632302330169455</c:v>
                </c:pt>
                <c:pt idx="45">
                  <c:v>0.4924687635540444</c:v>
                </c:pt>
                <c:pt idx="46">
                  <c:v>0.48036324224552562</c:v>
                </c:pt>
                <c:pt idx="47">
                  <c:v>0.46604372449851544</c:v>
                </c:pt>
                <c:pt idx="48">
                  <c:v>0.43529461889139787</c:v>
                </c:pt>
                <c:pt idx="49">
                  <c:v>0.41281568731800172</c:v>
                </c:pt>
                <c:pt idx="50">
                  <c:v>0.39501671447758474</c:v>
                </c:pt>
                <c:pt idx="51">
                  <c:v>0.37251038747025256</c:v>
                </c:pt>
                <c:pt idx="52">
                  <c:v>0.3798955209344641</c:v>
                </c:pt>
                <c:pt idx="53">
                  <c:v>0.38767651668923625</c:v>
                </c:pt>
                <c:pt idx="54">
                  <c:v>0.4079550355736149</c:v>
                </c:pt>
                <c:pt idx="55">
                  <c:v>0.4251322805715172</c:v>
                </c:pt>
                <c:pt idx="56">
                  <c:v>0.45113429598574029</c:v>
                </c:pt>
                <c:pt idx="57">
                  <c:v>0.45918032286001981</c:v>
                </c:pt>
                <c:pt idx="58">
                  <c:v>0.4680386692156569</c:v>
                </c:pt>
                <c:pt idx="59">
                  <c:v>0.45135392220138387</c:v>
                </c:pt>
                <c:pt idx="60">
                  <c:v>0.44051689445341308</c:v>
                </c:pt>
                <c:pt idx="61">
                  <c:v>0.42695588253967443</c:v>
                </c:pt>
                <c:pt idx="62">
                  <c:v>0.43172503306792503</c:v>
                </c:pt>
                <c:pt idx="63">
                  <c:v>0.43428953568293244</c:v>
                </c:pt>
                <c:pt idx="64">
                  <c:v>0.43798271844579112</c:v>
                </c:pt>
                <c:pt idx="65">
                  <c:v>0.46108962084379013</c:v>
                </c:pt>
                <c:pt idx="66">
                  <c:v>0.45608432236022156</c:v>
                </c:pt>
                <c:pt idx="67">
                  <c:v>0.45371293990937445</c:v>
                </c:pt>
                <c:pt idx="68">
                  <c:v>0.46603569062015288</c:v>
                </c:pt>
                <c:pt idx="69">
                  <c:v>0.48906788734595802</c:v>
                </c:pt>
                <c:pt idx="70">
                  <c:v>0.49412857761516843</c:v>
                </c:pt>
                <c:pt idx="71">
                  <c:v>0.48346982717100434</c:v>
                </c:pt>
                <c:pt idx="72">
                  <c:v>0.46087534757093196</c:v>
                </c:pt>
                <c:pt idx="73">
                  <c:v>0.45535117998350139</c:v>
                </c:pt>
                <c:pt idx="74">
                  <c:v>0.46371073403549201</c:v>
                </c:pt>
                <c:pt idx="75">
                  <c:v>0.43337613105683948</c:v>
                </c:pt>
                <c:pt idx="76">
                  <c:v>0.42439388205915474</c:v>
                </c:pt>
                <c:pt idx="77">
                  <c:v>0.42987575422274482</c:v>
                </c:pt>
                <c:pt idx="78">
                  <c:v>0.43091139734046502</c:v>
                </c:pt>
                <c:pt idx="79">
                  <c:v>0.42427774814575131</c:v>
                </c:pt>
                <c:pt idx="80">
                  <c:v>0.42627733298307907</c:v>
                </c:pt>
                <c:pt idx="81">
                  <c:v>0.41760088113011146</c:v>
                </c:pt>
                <c:pt idx="82">
                  <c:v>0.42777624169820982</c:v>
                </c:pt>
                <c:pt idx="83">
                  <c:v>0.41813531514624885</c:v>
                </c:pt>
                <c:pt idx="84">
                  <c:v>0.41505877224881849</c:v>
                </c:pt>
                <c:pt idx="85">
                  <c:v>0.41527200251964386</c:v>
                </c:pt>
                <c:pt idx="86">
                  <c:v>0.42847570907301441</c:v>
                </c:pt>
                <c:pt idx="87">
                  <c:v>0.42836666102983972</c:v>
                </c:pt>
                <c:pt idx="88">
                  <c:v>0.41921975067751654</c:v>
                </c:pt>
                <c:pt idx="89">
                  <c:v>0.45302254046627877</c:v>
                </c:pt>
                <c:pt idx="90">
                  <c:v>0.44979741571003778</c:v>
                </c:pt>
                <c:pt idx="91">
                  <c:v>0.45048342382517048</c:v>
                </c:pt>
                <c:pt idx="92">
                  <c:v>0.4719506853915113</c:v>
                </c:pt>
                <c:pt idx="93">
                  <c:v>0.49339894014045332</c:v>
                </c:pt>
                <c:pt idx="94">
                  <c:v>0.50021455904844614</c:v>
                </c:pt>
                <c:pt idx="95">
                  <c:v>0.48316795469332008</c:v>
                </c:pt>
                <c:pt idx="96">
                  <c:v>0.4876519133153468</c:v>
                </c:pt>
                <c:pt idx="97">
                  <c:v>0.48030736979927074</c:v>
                </c:pt>
                <c:pt idx="98">
                  <c:v>0.48442723341915855</c:v>
                </c:pt>
                <c:pt idx="99">
                  <c:v>0.4828624368389785</c:v>
                </c:pt>
                <c:pt idx="100">
                  <c:v>0.47516285044473738</c:v>
                </c:pt>
                <c:pt idx="101">
                  <c:v>0.47559392874405154</c:v>
                </c:pt>
                <c:pt idx="102">
                  <c:v>0.46522991017467108</c:v>
                </c:pt>
                <c:pt idx="103">
                  <c:v>0.46026471927269696</c:v>
                </c:pt>
                <c:pt idx="104">
                  <c:v>0.47184014656055212</c:v>
                </c:pt>
                <c:pt idx="105">
                  <c:v>0.48736447329343674</c:v>
                </c:pt>
                <c:pt idx="106">
                  <c:v>0.48623111759271048</c:v>
                </c:pt>
                <c:pt idx="107">
                  <c:v>0.48191229082039888</c:v>
                </c:pt>
                <c:pt idx="108">
                  <c:v>0.47286614572048097</c:v>
                </c:pt>
                <c:pt idx="109">
                  <c:v>0.47158200275403889</c:v>
                </c:pt>
                <c:pt idx="110">
                  <c:v>0.46516601400691104</c:v>
                </c:pt>
                <c:pt idx="111">
                  <c:v>0.4578805938178494</c:v>
                </c:pt>
                <c:pt idx="112">
                  <c:v>0.453376823959452</c:v>
                </c:pt>
                <c:pt idx="113">
                  <c:v>0.45980649500847331</c:v>
                </c:pt>
                <c:pt idx="114">
                  <c:v>0.47351441302478087</c:v>
                </c:pt>
                <c:pt idx="115">
                  <c:v>0.47185787009885077</c:v>
                </c:pt>
                <c:pt idx="116">
                  <c:v>0.49024394016277817</c:v>
                </c:pt>
                <c:pt idx="117">
                  <c:v>0.52585472114116616</c:v>
                </c:pt>
                <c:pt idx="118">
                  <c:v>0.52071087281095341</c:v>
                </c:pt>
                <c:pt idx="119">
                  <c:v>0.50926579390550597</c:v>
                </c:pt>
                <c:pt idx="120">
                  <c:v>0.48080661392991014</c:v>
                </c:pt>
                <c:pt idx="121">
                  <c:v>0.48634104557456154</c:v>
                </c:pt>
                <c:pt idx="122">
                  <c:v>0.46156103975333995</c:v>
                </c:pt>
                <c:pt idx="123">
                  <c:v>0.45957929234509326</c:v>
                </c:pt>
                <c:pt idx="124">
                  <c:v>0.45325135061092836</c:v>
                </c:pt>
                <c:pt idx="125">
                  <c:v>0.47457086335810839</c:v>
                </c:pt>
                <c:pt idx="126">
                  <c:v>0.50662075540503348</c:v>
                </c:pt>
                <c:pt idx="127">
                  <c:v>0.53277847719679716</c:v>
                </c:pt>
                <c:pt idx="128">
                  <c:v>0.55817949338501549</c:v>
                </c:pt>
                <c:pt idx="129">
                  <c:v>0.533811991164028</c:v>
                </c:pt>
                <c:pt idx="130">
                  <c:v>0.51751227935899557</c:v>
                </c:pt>
                <c:pt idx="131">
                  <c:v>0.50439451442259198</c:v>
                </c:pt>
                <c:pt idx="132">
                  <c:v>0.51152942878582264</c:v>
                </c:pt>
                <c:pt idx="133">
                  <c:v>0.49286058758167972</c:v>
                </c:pt>
                <c:pt idx="134">
                  <c:v>0.49986558088047872</c:v>
                </c:pt>
                <c:pt idx="135">
                  <c:v>0.49980068125634458</c:v>
                </c:pt>
                <c:pt idx="136">
                  <c:v>0.52057661262673915</c:v>
                </c:pt>
                <c:pt idx="137">
                  <c:v>0.51967476015596192</c:v>
                </c:pt>
                <c:pt idx="138">
                  <c:v>0.52239403299325149</c:v>
                </c:pt>
                <c:pt idx="139">
                  <c:v>0.53581166792119017</c:v>
                </c:pt>
                <c:pt idx="140">
                  <c:v>0.54534565983637628</c:v>
                </c:pt>
                <c:pt idx="141">
                  <c:v>0.53671695456971225</c:v>
                </c:pt>
                <c:pt idx="142">
                  <c:v>0.53800708716744206</c:v>
                </c:pt>
                <c:pt idx="143">
                  <c:v>0.53040269508860338</c:v>
                </c:pt>
                <c:pt idx="144">
                  <c:v>0.52721861062133568</c:v>
                </c:pt>
                <c:pt idx="145">
                  <c:v>0.52847451009539503</c:v>
                </c:pt>
                <c:pt idx="146">
                  <c:v>0.53897239065060487</c:v>
                </c:pt>
                <c:pt idx="147">
                  <c:v>0.53704483501565425</c:v>
                </c:pt>
                <c:pt idx="148">
                  <c:v>0.55103579757697907</c:v>
                </c:pt>
                <c:pt idx="149">
                  <c:v>0.54802265198830979</c:v>
                </c:pt>
                <c:pt idx="150">
                  <c:v>0.52778497138618197</c:v>
                </c:pt>
                <c:pt idx="151">
                  <c:v>0.54796383353852751</c:v>
                </c:pt>
                <c:pt idx="152">
                  <c:v>0.5599613474255406</c:v>
                </c:pt>
                <c:pt idx="153">
                  <c:v>0.55567343607254949</c:v>
                </c:pt>
                <c:pt idx="154">
                  <c:v>0.55596635291632157</c:v>
                </c:pt>
                <c:pt idx="155">
                  <c:v>0.53279484904261887</c:v>
                </c:pt>
                <c:pt idx="156">
                  <c:v>0.52221130001965144</c:v>
                </c:pt>
                <c:pt idx="157">
                  <c:v>0.52191213464237707</c:v>
                </c:pt>
                <c:pt idx="158">
                  <c:v>0.51476656810716814</c:v>
                </c:pt>
                <c:pt idx="159">
                  <c:v>0.50059214602446878</c:v>
                </c:pt>
                <c:pt idx="160">
                  <c:v>0.49721148555904371</c:v>
                </c:pt>
                <c:pt idx="161">
                  <c:v>0.49356788516301786</c:v>
                </c:pt>
                <c:pt idx="162">
                  <c:v>0.51512434138581997</c:v>
                </c:pt>
                <c:pt idx="163">
                  <c:v>0.52499823059209216</c:v>
                </c:pt>
                <c:pt idx="164">
                  <c:v>0.54938652889791928</c:v>
                </c:pt>
                <c:pt idx="165">
                  <c:v>0.6354858101524905</c:v>
                </c:pt>
                <c:pt idx="166">
                  <c:v>0.64208456255459134</c:v>
                </c:pt>
                <c:pt idx="167">
                  <c:v>0.66604340392264261</c:v>
                </c:pt>
                <c:pt idx="168">
                  <c:v>0.6234914632274533</c:v>
                </c:pt>
                <c:pt idx="169">
                  <c:v>0.57376219312003351</c:v>
                </c:pt>
                <c:pt idx="170">
                  <c:v>0.55616322759064074</c:v>
                </c:pt>
                <c:pt idx="171">
                  <c:v>0.52141478775203254</c:v>
                </c:pt>
                <c:pt idx="172">
                  <c:v>0.52429215181558508</c:v>
                </c:pt>
                <c:pt idx="173">
                  <c:v>0.57362381115790173</c:v>
                </c:pt>
                <c:pt idx="174">
                  <c:v>0.59664616644427737</c:v>
                </c:pt>
                <c:pt idx="175">
                  <c:v>0.63574240062284437</c:v>
                </c:pt>
                <c:pt idx="176">
                  <c:v>0.63659571982155128</c:v>
                </c:pt>
                <c:pt idx="177">
                  <c:v>0.66872229579561704</c:v>
                </c:pt>
                <c:pt idx="178">
                  <c:v>0.69720552448864237</c:v>
                </c:pt>
                <c:pt idx="179">
                  <c:v>0.66572961372743156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3-4648-B525-BC15B8B57442}"/>
            </c:ext>
          </c:extLst>
        </c:ser>
        <c:ser>
          <c:idx val="1"/>
          <c:order val="1"/>
          <c:tx>
            <c:strRef>
              <c:f>Sheet3!$AA$1</c:f>
              <c:strCache>
                <c:ptCount val="1"/>
                <c:pt idx="0">
                  <c:v>U.S. Wholesale Prices / G.B. Wholesale Prices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Sheet3!$AA$2:$AA$181</c:f>
              <c:numCache>
                <c:formatCode>General</c:formatCode>
                <c:ptCount val="180"/>
                <c:pt idx="0">
                  <c:v>0.37471801216669293</c:v>
                </c:pt>
                <c:pt idx="1">
                  <c:v>0.36543700475643165</c:v>
                </c:pt>
                <c:pt idx="2">
                  <c:v>0.37492612138084525</c:v>
                </c:pt>
                <c:pt idx="3">
                  <c:v>0.37727578419928648</c:v>
                </c:pt>
                <c:pt idx="4">
                  <c:v>0.37416836191202152</c:v>
                </c:pt>
                <c:pt idx="5">
                  <c:v>0.37449356091569713</c:v>
                </c:pt>
                <c:pt idx="6">
                  <c:v>0.38178983708219377</c:v>
                </c:pt>
                <c:pt idx="7">
                  <c:v>0.38255168717146171</c:v>
                </c:pt>
                <c:pt idx="8">
                  <c:v>0.38958697985481772</c:v>
                </c:pt>
                <c:pt idx="9">
                  <c:v>0.38459489868580837</c:v>
                </c:pt>
                <c:pt idx="10">
                  <c:v>0.38952661032366592</c:v>
                </c:pt>
                <c:pt idx="11">
                  <c:v>0.38818097518783551</c:v>
                </c:pt>
                <c:pt idx="12">
                  <c:v>0.3942808449179892</c:v>
                </c:pt>
                <c:pt idx="13">
                  <c:v>0.38635937294906686</c:v>
                </c:pt>
                <c:pt idx="14">
                  <c:v>0.40071883364852628</c:v>
                </c:pt>
                <c:pt idx="15">
                  <c:v>0.41114179769394404</c:v>
                </c:pt>
                <c:pt idx="16">
                  <c:v>0.39594195387908176</c:v>
                </c:pt>
                <c:pt idx="17">
                  <c:v>0.39135388898078538</c:v>
                </c:pt>
                <c:pt idx="18">
                  <c:v>0.41045695072468635</c:v>
                </c:pt>
                <c:pt idx="19">
                  <c:v>0.42253688531085087</c:v>
                </c:pt>
                <c:pt idx="20">
                  <c:v>0.41797174219060185</c:v>
                </c:pt>
                <c:pt idx="21">
                  <c:v>0.40134422878400533</c:v>
                </c:pt>
                <c:pt idx="22">
                  <c:v>0.40607628182661121</c:v>
                </c:pt>
                <c:pt idx="23">
                  <c:v>0.44662095355152792</c:v>
                </c:pt>
                <c:pt idx="24">
                  <c:v>0.464885560943749</c:v>
                </c:pt>
                <c:pt idx="25">
                  <c:v>0.47473206874414764</c:v>
                </c:pt>
                <c:pt idx="26">
                  <c:v>0.43248078222011965</c:v>
                </c:pt>
                <c:pt idx="27">
                  <c:v>0.42093646403848567</c:v>
                </c:pt>
                <c:pt idx="28">
                  <c:v>0.44451130645480513</c:v>
                </c:pt>
                <c:pt idx="29">
                  <c:v>0.43838361180020524</c:v>
                </c:pt>
                <c:pt idx="30">
                  <c:v>0.44848500936965841</c:v>
                </c:pt>
                <c:pt idx="31">
                  <c:v>0.46739337668238146</c:v>
                </c:pt>
                <c:pt idx="32">
                  <c:v>0.47319632346731605</c:v>
                </c:pt>
                <c:pt idx="33">
                  <c:v>0.45995539588743833</c:v>
                </c:pt>
                <c:pt idx="34">
                  <c:v>0.46120001887823564</c:v>
                </c:pt>
                <c:pt idx="35">
                  <c:v>0.44327444215771561</c:v>
                </c:pt>
                <c:pt idx="36">
                  <c:v>0.41097333719407736</c:v>
                </c:pt>
                <c:pt idx="37">
                  <c:v>0.3933106565413465</c:v>
                </c:pt>
                <c:pt idx="38">
                  <c:v>0.39340193590356048</c:v>
                </c:pt>
                <c:pt idx="39">
                  <c:v>0.39408664096558554</c:v>
                </c:pt>
                <c:pt idx="40">
                  <c:v>0.39645373624845887</c:v>
                </c:pt>
                <c:pt idx="41">
                  <c:v>0.42157113151236442</c:v>
                </c:pt>
                <c:pt idx="42">
                  <c:v>0.43220452154784039</c:v>
                </c:pt>
                <c:pt idx="43">
                  <c:v>0.44138289802928893</c:v>
                </c:pt>
                <c:pt idx="44">
                  <c:v>0.44637195398133894</c:v>
                </c:pt>
                <c:pt idx="45">
                  <c:v>0.46695176556057683</c:v>
                </c:pt>
                <c:pt idx="46">
                  <c:v>0.46117211147133663</c:v>
                </c:pt>
                <c:pt idx="47">
                  <c:v>0.44551339772864079</c:v>
                </c:pt>
                <c:pt idx="48">
                  <c:v>0.43409651251685138</c:v>
                </c:pt>
                <c:pt idx="49">
                  <c:v>0.42897989166512335</c:v>
                </c:pt>
                <c:pt idx="50">
                  <c:v>0.42327284516160413</c:v>
                </c:pt>
                <c:pt idx="51">
                  <c:v>0.41662604061304398</c:v>
                </c:pt>
                <c:pt idx="52">
                  <c:v>0.4243279467161048</c:v>
                </c:pt>
                <c:pt idx="53">
                  <c:v>0.42427310409318919</c:v>
                </c:pt>
                <c:pt idx="54">
                  <c:v>0.44373630913436191</c:v>
                </c:pt>
                <c:pt idx="55">
                  <c:v>0.45356014476295936</c:v>
                </c:pt>
                <c:pt idx="56">
                  <c:v>0.46568644969413275</c:v>
                </c:pt>
                <c:pt idx="57">
                  <c:v>0.45869163097735677</c:v>
                </c:pt>
                <c:pt idx="58">
                  <c:v>0.45686240981224535</c:v>
                </c:pt>
                <c:pt idx="59">
                  <c:v>0.44996583743944424</c:v>
                </c:pt>
                <c:pt idx="60">
                  <c:v>0.44748253782263286</c:v>
                </c:pt>
                <c:pt idx="61">
                  <c:v>0.4438049806058314</c:v>
                </c:pt>
                <c:pt idx="62">
                  <c:v>0.44613025829672381</c:v>
                </c:pt>
                <c:pt idx="63">
                  <c:v>0.44250324596636409</c:v>
                </c:pt>
                <c:pt idx="64">
                  <c:v>0.44267470397775499</c:v>
                </c:pt>
                <c:pt idx="65">
                  <c:v>0.45206031612607694</c:v>
                </c:pt>
                <c:pt idx="66">
                  <c:v>0.45795637604420847</c:v>
                </c:pt>
                <c:pt idx="67">
                  <c:v>0.45700671792647346</c:v>
                </c:pt>
                <c:pt idx="68">
                  <c:v>0.45711995445594394</c:v>
                </c:pt>
                <c:pt idx="69">
                  <c:v>0.45766337147879388</c:v>
                </c:pt>
                <c:pt idx="70">
                  <c:v>0.45149153468936137</c:v>
                </c:pt>
                <c:pt idx="71">
                  <c:v>0.44937105903843738</c:v>
                </c:pt>
                <c:pt idx="72">
                  <c:v>0.45327486670881567</c:v>
                </c:pt>
                <c:pt idx="73">
                  <c:v>0.44380591713967921</c:v>
                </c:pt>
                <c:pt idx="74">
                  <c:v>0.44563911291852637</c:v>
                </c:pt>
                <c:pt idx="75">
                  <c:v>0.43435484860665163</c:v>
                </c:pt>
                <c:pt idx="76">
                  <c:v>0.4289574714182619</c:v>
                </c:pt>
                <c:pt idx="77">
                  <c:v>0.42921221603184251</c:v>
                </c:pt>
                <c:pt idx="78">
                  <c:v>0.42022498752389181</c:v>
                </c:pt>
                <c:pt idx="79">
                  <c:v>0.41483257297444154</c:v>
                </c:pt>
                <c:pt idx="80">
                  <c:v>0.40858318372500529</c:v>
                </c:pt>
                <c:pt idx="81">
                  <c:v>0.3981107294128276</c:v>
                </c:pt>
                <c:pt idx="82">
                  <c:v>0.39273637289848956</c:v>
                </c:pt>
                <c:pt idx="83">
                  <c:v>0.38959866459345283</c:v>
                </c:pt>
                <c:pt idx="84">
                  <c:v>0.39518115768752993</c:v>
                </c:pt>
                <c:pt idx="85">
                  <c:v>0.40492111759461957</c:v>
                </c:pt>
                <c:pt idx="86">
                  <c:v>0.41398627106932445</c:v>
                </c:pt>
                <c:pt idx="87">
                  <c:v>0.41055586381142117</c:v>
                </c:pt>
                <c:pt idx="88">
                  <c:v>0.41017295972559842</c:v>
                </c:pt>
                <c:pt idx="89">
                  <c:v>0.42907921417831363</c:v>
                </c:pt>
                <c:pt idx="90">
                  <c:v>0.4252021814722533</c:v>
                </c:pt>
                <c:pt idx="91">
                  <c:v>0.42320367518529217</c:v>
                </c:pt>
                <c:pt idx="92">
                  <c:v>0.42771727029752149</c:v>
                </c:pt>
                <c:pt idx="93">
                  <c:v>0.43703056349699065</c:v>
                </c:pt>
                <c:pt idx="94">
                  <c:v>0.43165459120354444</c:v>
                </c:pt>
                <c:pt idx="95">
                  <c:v>0.43495855482334911</c:v>
                </c:pt>
                <c:pt idx="96">
                  <c:v>0.43638704955997204</c:v>
                </c:pt>
                <c:pt idx="97">
                  <c:v>0.43597665737299651</c:v>
                </c:pt>
                <c:pt idx="98">
                  <c:v>0.43688063594319171</c:v>
                </c:pt>
                <c:pt idx="99">
                  <c:v>0.4372536150161892</c:v>
                </c:pt>
                <c:pt idx="100">
                  <c:v>0.43741075814145519</c:v>
                </c:pt>
                <c:pt idx="101">
                  <c:v>0.4398006306640348</c:v>
                </c:pt>
                <c:pt idx="102">
                  <c:v>0.43143976277862717</c:v>
                </c:pt>
                <c:pt idx="103">
                  <c:v>0.42689392439572665</c:v>
                </c:pt>
                <c:pt idx="104">
                  <c:v>0.4270749899879856</c:v>
                </c:pt>
                <c:pt idx="105">
                  <c:v>0.41609525650274426</c:v>
                </c:pt>
                <c:pt idx="106">
                  <c:v>0.41303493018590504</c:v>
                </c:pt>
                <c:pt idx="107">
                  <c:v>0.43338721641972161</c:v>
                </c:pt>
                <c:pt idx="108">
                  <c:v>0.42468794121186987</c:v>
                </c:pt>
                <c:pt idx="109">
                  <c:v>0.42631579216507182</c:v>
                </c:pt>
                <c:pt idx="110">
                  <c:v>0.42528013109728829</c:v>
                </c:pt>
                <c:pt idx="111">
                  <c:v>0.42122393788855994</c:v>
                </c:pt>
                <c:pt idx="112">
                  <c:v>0.41544051865464698</c:v>
                </c:pt>
                <c:pt idx="113">
                  <c:v>0.41869608217740129</c:v>
                </c:pt>
                <c:pt idx="114">
                  <c:v>0.42338151889629233</c:v>
                </c:pt>
                <c:pt idx="115">
                  <c:v>0.42424676157484337</c:v>
                </c:pt>
                <c:pt idx="116">
                  <c:v>0.43343021773494467</c:v>
                </c:pt>
                <c:pt idx="117">
                  <c:v>0.43776855888895272</c:v>
                </c:pt>
                <c:pt idx="118">
                  <c:v>0.43249790931987858</c:v>
                </c:pt>
                <c:pt idx="119">
                  <c:v>0.43209795400975998</c:v>
                </c:pt>
                <c:pt idx="120">
                  <c:v>0.43452679889598006</c:v>
                </c:pt>
                <c:pt idx="121">
                  <c:v>0.43220627060272154</c:v>
                </c:pt>
                <c:pt idx="122">
                  <c:v>0.42140981754700702</c:v>
                </c:pt>
                <c:pt idx="123">
                  <c:v>0.41927650228384966</c:v>
                </c:pt>
                <c:pt idx="124">
                  <c:v>0.42126610267861325</c:v>
                </c:pt>
                <c:pt idx="125">
                  <c:v>0.43050532795620117</c:v>
                </c:pt>
                <c:pt idx="126">
                  <c:v>0.4427337100492017</c:v>
                </c:pt>
                <c:pt idx="127">
                  <c:v>0.45314610148364121</c:v>
                </c:pt>
                <c:pt idx="128">
                  <c:v>0.46323273817036748</c:v>
                </c:pt>
                <c:pt idx="129">
                  <c:v>0.45474960700651251</c:v>
                </c:pt>
                <c:pt idx="130">
                  <c:v>0.4462831674757492</c:v>
                </c:pt>
                <c:pt idx="131">
                  <c:v>0.44598619363293374</c:v>
                </c:pt>
                <c:pt idx="132">
                  <c:v>0.44965445126026482</c:v>
                </c:pt>
                <c:pt idx="133">
                  <c:v>0.43534187325645624</c:v>
                </c:pt>
                <c:pt idx="134">
                  <c:v>0.43717784575049939</c:v>
                </c:pt>
                <c:pt idx="135">
                  <c:v>0.44955373132820375</c:v>
                </c:pt>
                <c:pt idx="136">
                  <c:v>0.45927791214816693</c:v>
                </c:pt>
                <c:pt idx="137">
                  <c:v>0.46177261409809489</c:v>
                </c:pt>
                <c:pt idx="138">
                  <c:v>0.45918196964018676</c:v>
                </c:pt>
                <c:pt idx="139">
                  <c:v>0.46378256361337655</c:v>
                </c:pt>
                <c:pt idx="140">
                  <c:v>0.46827670973940211</c:v>
                </c:pt>
                <c:pt idx="141">
                  <c:v>0.46709109401403281</c:v>
                </c:pt>
                <c:pt idx="142">
                  <c:v>0.47014641244236877</c:v>
                </c:pt>
                <c:pt idx="143">
                  <c:v>0.46667282580907371</c:v>
                </c:pt>
                <c:pt idx="144">
                  <c:v>0.47381149719285309</c:v>
                </c:pt>
                <c:pt idx="145">
                  <c:v>0.47692407008461624</c:v>
                </c:pt>
                <c:pt idx="146">
                  <c:v>0.47833714088017826</c:v>
                </c:pt>
                <c:pt idx="147">
                  <c:v>0.48540426619941268</c:v>
                </c:pt>
                <c:pt idx="148">
                  <c:v>0.49193573094483739</c:v>
                </c:pt>
                <c:pt idx="149">
                  <c:v>0.49596066666554578</c:v>
                </c:pt>
                <c:pt idx="150">
                  <c:v>0.48777627762794573</c:v>
                </c:pt>
                <c:pt idx="151">
                  <c:v>0.4989006733927237</c:v>
                </c:pt>
                <c:pt idx="152">
                  <c:v>0.50869533121404231</c:v>
                </c:pt>
                <c:pt idx="153">
                  <c:v>0.5023189512815126</c:v>
                </c:pt>
                <c:pt idx="154">
                  <c:v>0.50262872312186635</c:v>
                </c:pt>
                <c:pt idx="155">
                  <c:v>0.50092478449091937</c:v>
                </c:pt>
                <c:pt idx="156">
                  <c:v>0.49996344302146895</c:v>
                </c:pt>
                <c:pt idx="157">
                  <c:v>0.49139095717791054</c:v>
                </c:pt>
                <c:pt idx="158">
                  <c:v>0.48672066072329695</c:v>
                </c:pt>
                <c:pt idx="159">
                  <c:v>0.48461081723801402</c:v>
                </c:pt>
                <c:pt idx="160">
                  <c:v>0.48742946189550679</c:v>
                </c:pt>
                <c:pt idx="161">
                  <c:v>0.47773020734298782</c:v>
                </c:pt>
                <c:pt idx="162">
                  <c:v>0.49167122744598823</c:v>
                </c:pt>
                <c:pt idx="163">
                  <c:v>0.49960175582547806</c:v>
                </c:pt>
                <c:pt idx="164">
                  <c:v>0.51833240307516326</c:v>
                </c:pt>
                <c:pt idx="165">
                  <c:v>0.5845568107747332</c:v>
                </c:pt>
                <c:pt idx="166">
                  <c:v>0.60444134968815122</c:v>
                </c:pt>
                <c:pt idx="167">
                  <c:v>0.63424767117077119</c:v>
                </c:pt>
                <c:pt idx="168">
                  <c:v>0.61706643826759944</c:v>
                </c:pt>
                <c:pt idx="169">
                  <c:v>0.58872212164087845</c:v>
                </c:pt>
                <c:pt idx="170">
                  <c:v>0.57323030286176713</c:v>
                </c:pt>
                <c:pt idx="171">
                  <c:v>0.56395726596798923</c:v>
                </c:pt>
                <c:pt idx="172">
                  <c:v>0.58205325022853216</c:v>
                </c:pt>
                <c:pt idx="173">
                  <c:v>0.60578671401542161</c:v>
                </c:pt>
                <c:pt idx="174">
                  <c:v>0.61257456509423258</c:v>
                </c:pt>
                <c:pt idx="175">
                  <c:v>0.61683331902822369</c:v>
                </c:pt>
                <c:pt idx="176">
                  <c:v>0.62344891873042552</c:v>
                </c:pt>
                <c:pt idx="177">
                  <c:v>0.64929618549932167</c:v>
                </c:pt>
                <c:pt idx="178">
                  <c:v>0.66477936306908914</c:v>
                </c:pt>
                <c:pt idx="179">
                  <c:v>0.65435054953699501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3-4648-B525-BC15B8B57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344"/>
        <c:axId val="532060640"/>
      </c:lineChart>
      <c:dateAx>
        <c:axId val="532065344"/>
        <c:scaling>
          <c:orientation val="minMax"/>
          <c:max val="10563"/>
          <c:min val="10044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0640"/>
        <c:crossesAt val="0.25"/>
        <c:auto val="1"/>
        <c:lblOffset val="100"/>
        <c:baseTimeUnit val="months"/>
      </c:dateAx>
      <c:valAx>
        <c:axId val="532060640"/>
        <c:scaling>
          <c:logBase val="2"/>
          <c:orientation val="minMax"/>
          <c:max val="0.60000000000000009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</a:t>
            </a:r>
            <a:r>
              <a:rPr lang="en-US" baseline="0"/>
              <a:t> Multipliers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Gold Multiplier (Base)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Sheet3!$F$2:$F$181</c:f>
              <c:numCache>
                <c:formatCode>0.00</c:formatCode>
                <c:ptCount val="180"/>
                <c:pt idx="0">
                  <c:v>1.9189001044204663</c:v>
                </c:pt>
                <c:pt idx="1">
                  <c:v>1.9853913043478262</c:v>
                </c:pt>
                <c:pt idx="2">
                  <c:v>2.0198054204308549</c:v>
                </c:pt>
                <c:pt idx="3">
                  <c:v>2.0465439388676625</c:v>
                </c:pt>
                <c:pt idx="4">
                  <c:v>2.02946273830156</c:v>
                </c:pt>
                <c:pt idx="5">
                  <c:v>2.0486787204450625</c:v>
                </c:pt>
                <c:pt idx="6">
                  <c:v>2.0806956521739131</c:v>
                </c:pt>
                <c:pt idx="7">
                  <c:v>2.1635351426583158</c:v>
                </c:pt>
                <c:pt idx="8">
                  <c:v>2.2393579902302863</c:v>
                </c:pt>
                <c:pt idx="9">
                  <c:v>2.3252004182642034</c:v>
                </c:pt>
                <c:pt idx="10">
                  <c:v>2.2433844011142061</c:v>
                </c:pt>
                <c:pt idx="11">
                  <c:v>2.2725374173337975</c:v>
                </c:pt>
                <c:pt idx="12">
                  <c:v>2.2473043478260868</c:v>
                </c:pt>
                <c:pt idx="13">
                  <c:v>2.2331480194579569</c:v>
                </c:pt>
                <c:pt idx="14">
                  <c:v>2.2453092425295345</c:v>
                </c:pt>
                <c:pt idx="15">
                  <c:v>2.2730103806228374</c:v>
                </c:pt>
                <c:pt idx="16">
                  <c:v>2.2709342560553631</c:v>
                </c:pt>
                <c:pt idx="17">
                  <c:v>2.3060863411181884</c:v>
                </c:pt>
                <c:pt idx="18">
                  <c:v>2.3741447605329493</c:v>
                </c:pt>
                <c:pt idx="19">
                  <c:v>2.3379140239605354</c:v>
                </c:pt>
                <c:pt idx="20">
                  <c:v>2.3325174825174826</c:v>
                </c:pt>
                <c:pt idx="21">
                  <c:v>2.4122869318181817</c:v>
                </c:pt>
                <c:pt idx="22">
                  <c:v>2.4932898077620602</c:v>
                </c:pt>
                <c:pt idx="23">
                  <c:v>2.5393424455116365</c:v>
                </c:pt>
                <c:pt idx="24">
                  <c:v>2.6140749148694664</c:v>
                </c:pt>
                <c:pt idx="25">
                  <c:v>2.7149999999999999</c:v>
                </c:pt>
                <c:pt idx="26">
                  <c:v>2.7834568864611784</c:v>
                </c:pt>
                <c:pt idx="27">
                  <c:v>2.8198903680501175</c:v>
                </c:pt>
                <c:pt idx="28">
                  <c:v>2.8007006617360841</c:v>
                </c:pt>
                <c:pt idx="29">
                  <c:v>2.7982932505818465</c:v>
                </c:pt>
                <c:pt idx="30">
                  <c:v>2.8166990291262137</c:v>
                </c:pt>
                <c:pt idx="31">
                  <c:v>2.8486739469578781</c:v>
                </c:pt>
                <c:pt idx="32">
                  <c:v>2.8209590100541377</c:v>
                </c:pt>
                <c:pt idx="33">
                  <c:v>2.8399845021309571</c:v>
                </c:pt>
                <c:pt idx="34">
                  <c:v>2.7513409961685822</c:v>
                </c:pt>
                <c:pt idx="35">
                  <c:v>2.718075028419856</c:v>
                </c:pt>
                <c:pt idx="36">
                  <c:v>2.5961179544606194</c:v>
                </c:pt>
                <c:pt idx="37">
                  <c:v>2.5388868411352745</c:v>
                </c:pt>
                <c:pt idx="38">
                  <c:v>2.412647374062165</c:v>
                </c:pt>
                <c:pt idx="39">
                  <c:v>2.337504344803615</c:v>
                </c:pt>
                <c:pt idx="40">
                  <c:v>2.2547554347826089</c:v>
                </c:pt>
                <c:pt idx="41">
                  <c:v>2.1917670682730925</c:v>
                </c:pt>
                <c:pt idx="42">
                  <c:v>2.1143790849673203</c:v>
                </c:pt>
                <c:pt idx="43">
                  <c:v>2.0228426395939088</c:v>
                </c:pt>
                <c:pt idx="44">
                  <c:v>1.9758663366336633</c:v>
                </c:pt>
                <c:pt idx="45">
                  <c:v>1.9062404870624048</c:v>
                </c:pt>
                <c:pt idx="46">
                  <c:v>1.8607784431137724</c:v>
                </c:pt>
                <c:pt idx="47">
                  <c:v>1.8517640083012155</c:v>
                </c:pt>
                <c:pt idx="48">
                  <c:v>1.790759270158917</c:v>
                </c:pt>
                <c:pt idx="49">
                  <c:v>1.7875436554132713</c:v>
                </c:pt>
                <c:pt idx="50">
                  <c:v>1.7978631244585619</c:v>
                </c:pt>
                <c:pt idx="51">
                  <c:v>1.7891860799539834</c:v>
                </c:pt>
                <c:pt idx="52">
                  <c:v>1.7973593570608497</c:v>
                </c:pt>
                <c:pt idx="53">
                  <c:v>1.8070325900514579</c:v>
                </c:pt>
                <c:pt idx="54">
                  <c:v>1.7653867871259175</c:v>
                </c:pt>
                <c:pt idx="55">
                  <c:v>1.7642937219730941</c:v>
                </c:pt>
                <c:pt idx="56">
                  <c:v>1.7730061349693251</c:v>
                </c:pt>
                <c:pt idx="57">
                  <c:v>1.7603443487920023</c:v>
                </c:pt>
                <c:pt idx="58">
                  <c:v>1.7747996684166898</c:v>
                </c:pt>
                <c:pt idx="59">
                  <c:v>1.7781438769906646</c:v>
                </c:pt>
                <c:pt idx="60">
                  <c:v>1.7817785051827606</c:v>
                </c:pt>
                <c:pt idx="61">
                  <c:v>1.780467899891186</c:v>
                </c:pt>
                <c:pt idx="62">
                  <c:v>1.7985338039641596</c:v>
                </c:pt>
                <c:pt idx="63">
                  <c:v>1.7880920162381597</c:v>
                </c:pt>
                <c:pt idx="64">
                  <c:v>1.785618818497728</c:v>
                </c:pt>
                <c:pt idx="65">
                  <c:v>1.7757108689875101</c:v>
                </c:pt>
                <c:pt idx="66">
                  <c:v>1.7589662447257384</c:v>
                </c:pt>
                <c:pt idx="67">
                  <c:v>1.7609832635983265</c:v>
                </c:pt>
                <c:pt idx="68">
                  <c:v>1.7529228371005456</c:v>
                </c:pt>
                <c:pt idx="69">
                  <c:v>1.7371134020618557</c:v>
                </c:pt>
                <c:pt idx="70">
                  <c:v>1.7352040816326531</c:v>
                </c:pt>
                <c:pt idx="71">
                  <c:v>1.7053323224665151</c:v>
                </c:pt>
                <c:pt idx="72">
                  <c:v>1.6776611694152923</c:v>
                </c:pt>
                <c:pt idx="73">
                  <c:v>1.6781466798810705</c:v>
                </c:pt>
                <c:pt idx="74">
                  <c:v>1.6647044395388766</c:v>
                </c:pt>
                <c:pt idx="75">
                  <c:v>1.6493695441319107</c:v>
                </c:pt>
                <c:pt idx="76">
                  <c:v>1.6379558541266794</c:v>
                </c:pt>
                <c:pt idx="77">
                  <c:v>1.6308021899547727</c:v>
                </c:pt>
                <c:pt idx="78">
                  <c:v>1.6366003787878789</c:v>
                </c:pt>
                <c:pt idx="79">
                  <c:v>1.6343882853094001</c:v>
                </c:pt>
                <c:pt idx="80">
                  <c:v>1.6302083333333333</c:v>
                </c:pt>
                <c:pt idx="81">
                  <c:v>1.6556134533396494</c:v>
                </c:pt>
                <c:pt idx="82">
                  <c:v>1.6528301886792454</c:v>
                </c:pt>
                <c:pt idx="83">
                  <c:v>1.666429249762583</c:v>
                </c:pt>
                <c:pt idx="84">
                  <c:v>1.6941489361702127</c:v>
                </c:pt>
                <c:pt idx="85">
                  <c:v>1.7358351729212655</c:v>
                </c:pt>
                <c:pt idx="86">
                  <c:v>1.7211253701875617</c:v>
                </c:pt>
                <c:pt idx="87">
                  <c:v>1.721331689272503</c:v>
                </c:pt>
                <c:pt idx="88">
                  <c:v>1.7169533169533169</c:v>
                </c:pt>
                <c:pt idx="89">
                  <c:v>1.7066044684507733</c:v>
                </c:pt>
                <c:pt idx="90">
                  <c:v>1.7198529411764707</c:v>
                </c:pt>
                <c:pt idx="91">
                  <c:v>1.7137973137973137</c:v>
                </c:pt>
                <c:pt idx="92">
                  <c:v>1.7181929181929181</c:v>
                </c:pt>
                <c:pt idx="93">
                  <c:v>1.7121359223300971</c:v>
                </c:pt>
                <c:pt idx="94">
                  <c:v>1.716301703163017</c:v>
                </c:pt>
                <c:pt idx="95">
                  <c:v>1.7414883268482491</c:v>
                </c:pt>
                <c:pt idx="96">
                  <c:v>1.7229090909090909</c:v>
                </c:pt>
                <c:pt idx="97">
                  <c:v>1.7241295938104448</c:v>
                </c:pt>
                <c:pt idx="98">
                  <c:v>1.714560770156438</c:v>
                </c:pt>
                <c:pt idx="99">
                  <c:v>1.7263310045772102</c:v>
                </c:pt>
                <c:pt idx="100">
                  <c:v>1.7187650747708634</c:v>
                </c:pt>
                <c:pt idx="101">
                  <c:v>1.7139423076923077</c:v>
                </c:pt>
                <c:pt idx="102">
                  <c:v>1.7143881453154877</c:v>
                </c:pt>
                <c:pt idx="103">
                  <c:v>1.7032967032967032</c:v>
                </c:pt>
                <c:pt idx="104">
                  <c:v>1.7104570471404643</c:v>
                </c:pt>
                <c:pt idx="105">
                  <c:v>1.6944577161968466</c:v>
                </c:pt>
                <c:pt idx="106">
                  <c:v>1.6840095465393794</c:v>
                </c:pt>
                <c:pt idx="107">
                  <c:v>1.6868014268727705</c:v>
                </c:pt>
                <c:pt idx="108">
                  <c:v>1.6581716156184241</c:v>
                </c:pt>
                <c:pt idx="109">
                  <c:v>1.6478250755989765</c:v>
                </c:pt>
                <c:pt idx="110">
                  <c:v>1.6728538283062646</c:v>
                </c:pt>
                <c:pt idx="111">
                  <c:v>1.668054591718714</c:v>
                </c:pt>
                <c:pt idx="112">
                  <c:v>1.6653552418421662</c:v>
                </c:pt>
                <c:pt idx="113">
                  <c:v>1.6832558139534883</c:v>
                </c:pt>
                <c:pt idx="114">
                  <c:v>1.6766829722804566</c:v>
                </c:pt>
                <c:pt idx="115">
                  <c:v>1.6649616368286444</c:v>
                </c:pt>
                <c:pt idx="116">
                  <c:v>1.680672268907563</c:v>
                </c:pt>
                <c:pt idx="117">
                  <c:v>1.6798307475317349</c:v>
                </c:pt>
                <c:pt idx="118">
                  <c:v>1.7161383285302594</c:v>
                </c:pt>
                <c:pt idx="119">
                  <c:v>1.7553763440860215</c:v>
                </c:pt>
                <c:pt idx="120">
                  <c:v>1.7398433675966716</c:v>
                </c:pt>
                <c:pt idx="121">
                  <c:v>1.7457668711656442</c:v>
                </c:pt>
                <c:pt idx="122">
                  <c:v>1.7829766052762568</c:v>
                </c:pt>
                <c:pt idx="123">
                  <c:v>1.8122643880371954</c:v>
                </c:pt>
                <c:pt idx="124">
                  <c:v>1.8484379034340304</c:v>
                </c:pt>
                <c:pt idx="125">
                  <c:v>1.870748299319728</c:v>
                </c:pt>
                <c:pt idx="126">
                  <c:v>1.848144276006273</c:v>
                </c:pt>
                <c:pt idx="127">
                  <c:v>1.8485401459854014</c:v>
                </c:pt>
                <c:pt idx="128">
                  <c:v>1.8410630536737884</c:v>
                </c:pt>
                <c:pt idx="129">
                  <c:v>1.8267185473411154</c:v>
                </c:pt>
                <c:pt idx="130">
                  <c:v>1.870606612861234</c:v>
                </c:pt>
                <c:pt idx="131">
                  <c:v>1.8469122989102231</c:v>
                </c:pt>
                <c:pt idx="132">
                  <c:v>1.86328125</c:v>
                </c:pt>
                <c:pt idx="133">
                  <c:v>1.846611484738748</c:v>
                </c:pt>
                <c:pt idx="134">
                  <c:v>1.8333760574211742</c:v>
                </c:pt>
                <c:pt idx="135">
                  <c:v>1.7666750566322678</c:v>
                </c:pt>
                <c:pt idx="136">
                  <c:v>1.755854509217738</c:v>
                </c:pt>
                <c:pt idx="137">
                  <c:v>1.7592271488729254</c:v>
                </c:pt>
                <c:pt idx="138">
                  <c:v>1.7570300937345831</c:v>
                </c:pt>
                <c:pt idx="139">
                  <c:v>1.7566904001964154</c:v>
                </c:pt>
                <c:pt idx="140">
                  <c:v>1.7319461444308446</c:v>
                </c:pt>
                <c:pt idx="141">
                  <c:v>1.7919004635276896</c:v>
                </c:pt>
                <c:pt idx="142">
                  <c:v>1.7529411764705882</c:v>
                </c:pt>
                <c:pt idx="143">
                  <c:v>1.7458093570177633</c:v>
                </c:pt>
                <c:pt idx="144">
                  <c:v>1.7432567432567432</c:v>
                </c:pt>
                <c:pt idx="145">
                  <c:v>1.7213477619281849</c:v>
                </c:pt>
                <c:pt idx="146">
                  <c:v>1.6835106382978724</c:v>
                </c:pt>
                <c:pt idx="147">
                  <c:v>1.6431969552806851</c:v>
                </c:pt>
                <c:pt idx="148">
                  <c:v>1.6323877068557919</c:v>
                </c:pt>
                <c:pt idx="149">
                  <c:v>1.6261770244821092</c:v>
                </c:pt>
                <c:pt idx="150">
                  <c:v>1.6371158392434988</c:v>
                </c:pt>
                <c:pt idx="151">
                  <c:v>1.6499762695775986</c:v>
                </c:pt>
                <c:pt idx="152">
                  <c:v>1.6167140151515151</c:v>
                </c:pt>
                <c:pt idx="153">
                  <c:v>1.6047551789077212</c:v>
                </c:pt>
                <c:pt idx="154">
                  <c:v>1.6188141923436041</c:v>
                </c:pt>
                <c:pt idx="155">
                  <c:v>1.6546679052484905</c:v>
                </c:pt>
                <c:pt idx="156">
                  <c:v>1.6418732782369145</c:v>
                </c:pt>
                <c:pt idx="157">
                  <c:v>1.6162631338510736</c:v>
                </c:pt>
                <c:pt idx="158">
                  <c:v>1.6077097505668934</c:v>
                </c:pt>
                <c:pt idx="159">
                  <c:v>1.6037395809867088</c:v>
                </c:pt>
                <c:pt idx="160">
                  <c:v>1.5805808024828198</c:v>
                </c:pt>
                <c:pt idx="161">
                  <c:v>1.5639323195545085</c:v>
                </c:pt>
                <c:pt idx="162">
                  <c:v>1.5703560703560704</c:v>
                </c:pt>
                <c:pt idx="163">
                  <c:v>1.5664825828377231</c:v>
                </c:pt>
                <c:pt idx="164">
                  <c:v>1.6834306241580601</c:v>
                </c:pt>
                <c:pt idx="165">
                  <c:v>1.8901373283395755</c:v>
                </c:pt>
                <c:pt idx="166">
                  <c:v>1.8071238187545433</c:v>
                </c:pt>
                <c:pt idx="167">
                  <c:v>1.8535825545171341</c:v>
                </c:pt>
                <c:pt idx="168">
                  <c:v>1.8658270767740373</c:v>
                </c:pt>
                <c:pt idx="169">
                  <c:v>1.8532087533808703</c:v>
                </c:pt>
                <c:pt idx="170">
                  <c:v>1.8374360224226176</c:v>
                </c:pt>
                <c:pt idx="171">
                  <c:v>1.8735294117647059</c:v>
                </c:pt>
                <c:pt idx="172">
                  <c:v>1.9948253557567917</c:v>
                </c:pt>
                <c:pt idx="173">
                  <c:v>2.144273127753304</c:v>
                </c:pt>
                <c:pt idx="174">
                  <c:v>2.1312720368863576</c:v>
                </c:pt>
                <c:pt idx="175">
                  <c:v>2.0652459878979217</c:v>
                </c:pt>
                <c:pt idx="176">
                  <c:v>2.0217613927291347</c:v>
                </c:pt>
                <c:pt idx="177">
                  <c:v>1.985416142821222</c:v>
                </c:pt>
                <c:pt idx="178">
                  <c:v>1.9684184554650876</c:v>
                </c:pt>
                <c:pt idx="179">
                  <c:v>1.8996687174633222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9-4966-AFC2-8963760D4134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Gold Multiplier (M1)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Sheet3!$G$2:$G$181</c:f>
              <c:numCache>
                <c:formatCode>0.00</c:formatCode>
                <c:ptCount val="180"/>
                <c:pt idx="0">
                  <c:v>6.2972502610511656</c:v>
                </c:pt>
                <c:pt idx="1">
                  <c:v>6.1930434782608694</c:v>
                </c:pt>
                <c:pt idx="2">
                  <c:v>6.4100069492703264</c:v>
                </c:pt>
                <c:pt idx="3">
                  <c:v>6.4348732198680096</c:v>
                </c:pt>
                <c:pt idx="4">
                  <c:v>6.2117850953206242</c:v>
                </c:pt>
                <c:pt idx="5">
                  <c:v>6.3584840055632821</c:v>
                </c:pt>
                <c:pt idx="6">
                  <c:v>6.4518260869565216</c:v>
                </c:pt>
                <c:pt idx="7">
                  <c:v>6.5720250521920667</c:v>
                </c:pt>
                <c:pt idx="8">
                  <c:v>6.9145150034891838</c:v>
                </c:pt>
                <c:pt idx="9">
                  <c:v>6.7141861275705823</c:v>
                </c:pt>
                <c:pt idx="10">
                  <c:v>6.8614206128133706</c:v>
                </c:pt>
                <c:pt idx="11">
                  <c:v>7.2335537765402016</c:v>
                </c:pt>
                <c:pt idx="12">
                  <c:v>7.0789565217391308</c:v>
                </c:pt>
                <c:pt idx="13">
                  <c:v>6.9788047255038217</c:v>
                </c:pt>
                <c:pt idx="14">
                  <c:v>7.2227241139680336</c:v>
                </c:pt>
                <c:pt idx="15">
                  <c:v>7.2840830449826992</c:v>
                </c:pt>
                <c:pt idx="16">
                  <c:v>7.2785467128027683</c:v>
                </c:pt>
                <c:pt idx="17">
                  <c:v>7.5690021231422504</c:v>
                </c:pt>
                <c:pt idx="18">
                  <c:v>7.8314728123874682</c:v>
                </c:pt>
                <c:pt idx="19">
                  <c:v>7.7639182522903454</c:v>
                </c:pt>
                <c:pt idx="20">
                  <c:v>7.819230769230769</c:v>
                </c:pt>
                <c:pt idx="21">
                  <c:v>8.0866477272727266</c:v>
                </c:pt>
                <c:pt idx="22">
                  <c:v>8.356184258251723</c:v>
                </c:pt>
                <c:pt idx="23">
                  <c:v>8.6682674547469531</c:v>
                </c:pt>
                <c:pt idx="24">
                  <c:v>8.7990919409761634</c:v>
                </c:pt>
                <c:pt idx="25">
                  <c:v>9.0869230769230764</c:v>
                </c:pt>
                <c:pt idx="26">
                  <c:v>9.3273507608271551</c:v>
                </c:pt>
                <c:pt idx="27">
                  <c:v>9.3120595144870784</c:v>
                </c:pt>
                <c:pt idx="28">
                  <c:v>9.2428960685091468</c:v>
                </c:pt>
                <c:pt idx="29">
                  <c:v>9.1512800620636146</c:v>
                </c:pt>
                <c:pt idx="30">
                  <c:v>9.1623300970873789</c:v>
                </c:pt>
                <c:pt idx="31">
                  <c:v>9.1829173166926683</c:v>
                </c:pt>
                <c:pt idx="32">
                  <c:v>9.0904872389791187</c:v>
                </c:pt>
                <c:pt idx="33">
                  <c:v>9.0437814800464942</c:v>
                </c:pt>
                <c:pt idx="34">
                  <c:v>8.7793103448275858</c:v>
                </c:pt>
                <c:pt idx="35">
                  <c:v>8.7715043577112546</c:v>
                </c:pt>
                <c:pt idx="36">
                  <c:v>8.3889511011571489</c:v>
                </c:pt>
                <c:pt idx="37">
                  <c:v>8.2078879469222255</c:v>
                </c:pt>
                <c:pt idx="38">
                  <c:v>7.7713469096105756</c:v>
                </c:pt>
                <c:pt idx="39">
                  <c:v>7.448731317344456</c:v>
                </c:pt>
                <c:pt idx="40">
                  <c:v>7.2618885869565215</c:v>
                </c:pt>
                <c:pt idx="41">
                  <c:v>7.0130522088353411</c:v>
                </c:pt>
                <c:pt idx="42">
                  <c:v>6.7741830065359476</c:v>
                </c:pt>
                <c:pt idx="43">
                  <c:v>6.594543147208122</c:v>
                </c:pt>
                <c:pt idx="44">
                  <c:v>6.3582920792079207</c:v>
                </c:pt>
                <c:pt idx="45">
                  <c:v>6.2882800608828004</c:v>
                </c:pt>
                <c:pt idx="46">
                  <c:v>6.1991017964071853</c:v>
                </c:pt>
                <c:pt idx="47">
                  <c:v>6.1206640972428108</c:v>
                </c:pt>
                <c:pt idx="48">
                  <c:v>6.0185403178340202</c:v>
                </c:pt>
                <c:pt idx="49">
                  <c:v>6.0093131548311991</c:v>
                </c:pt>
                <c:pt idx="50">
                  <c:v>5.9728559052844359</c:v>
                </c:pt>
                <c:pt idx="51">
                  <c:v>6.1026747195858499</c:v>
                </c:pt>
                <c:pt idx="52">
                  <c:v>6.1423650975889785</c:v>
                </c:pt>
                <c:pt idx="53">
                  <c:v>6.1801029159519727</c:v>
                </c:pt>
                <c:pt idx="54">
                  <c:v>6.1329757199322419</c:v>
                </c:pt>
                <c:pt idx="55">
                  <c:v>6.0905269058295968</c:v>
                </c:pt>
                <c:pt idx="56">
                  <c:v>6.145566090351366</c:v>
                </c:pt>
                <c:pt idx="57">
                  <c:v>6.1444043321299642</c:v>
                </c:pt>
                <c:pt idx="58">
                  <c:v>6.1022381873445699</c:v>
                </c:pt>
                <c:pt idx="59">
                  <c:v>6.2707303679297093</c:v>
                </c:pt>
                <c:pt idx="60">
                  <c:v>6.1914893617021276</c:v>
                </c:pt>
                <c:pt idx="61">
                  <c:v>6.1991294885745374</c:v>
                </c:pt>
                <c:pt idx="62">
                  <c:v>6.0814553353244634</c:v>
                </c:pt>
                <c:pt idx="63">
                  <c:v>6.1401894451962109</c:v>
                </c:pt>
                <c:pt idx="64">
                  <c:v>6.1002405773857253</c:v>
                </c:pt>
                <c:pt idx="65">
                  <c:v>6.0199309061918678</c:v>
                </c:pt>
                <c:pt idx="66">
                  <c:v>5.9688818565400847</c:v>
                </c:pt>
                <c:pt idx="67">
                  <c:v>5.9069037656903767</c:v>
                </c:pt>
                <c:pt idx="68">
                  <c:v>5.9012730579371269</c:v>
                </c:pt>
                <c:pt idx="69">
                  <c:v>5.8809278350515468</c:v>
                </c:pt>
                <c:pt idx="70">
                  <c:v>5.8288265306122451</c:v>
                </c:pt>
                <c:pt idx="71">
                  <c:v>5.7965630528177909</c:v>
                </c:pt>
                <c:pt idx="72">
                  <c:v>5.6874062968515746</c:v>
                </c:pt>
                <c:pt idx="73">
                  <c:v>5.6219028741328048</c:v>
                </c:pt>
                <c:pt idx="74">
                  <c:v>5.5759136620063776</c:v>
                </c:pt>
                <c:pt idx="75">
                  <c:v>5.5361299709020368</c:v>
                </c:pt>
                <c:pt idx="76">
                  <c:v>5.5160748560460648</c:v>
                </c:pt>
                <c:pt idx="77">
                  <c:v>5.5286836467507738</c:v>
                </c:pt>
                <c:pt idx="78">
                  <c:v>5.5693655303030303</c:v>
                </c:pt>
                <c:pt idx="79">
                  <c:v>5.6322626358053851</c:v>
                </c:pt>
                <c:pt idx="80">
                  <c:v>5.7080965909090908</c:v>
                </c:pt>
                <c:pt idx="81">
                  <c:v>5.7359071530080534</c:v>
                </c:pt>
                <c:pt idx="82">
                  <c:v>5.8035377358490567</c:v>
                </c:pt>
                <c:pt idx="83">
                  <c:v>5.7934472934472936</c:v>
                </c:pt>
                <c:pt idx="84">
                  <c:v>5.9777562862669242</c:v>
                </c:pt>
                <c:pt idx="85">
                  <c:v>6.1108658327201377</c:v>
                </c:pt>
                <c:pt idx="86">
                  <c:v>6.1204343534057255</c:v>
                </c:pt>
                <c:pt idx="87">
                  <c:v>6.1496917385943277</c:v>
                </c:pt>
                <c:pt idx="88">
                  <c:v>6.1732186732186731</c:v>
                </c:pt>
                <c:pt idx="89">
                  <c:v>6.2268598084949671</c:v>
                </c:pt>
                <c:pt idx="90">
                  <c:v>6.2421568627450981</c:v>
                </c:pt>
                <c:pt idx="91">
                  <c:v>6.3347985347985345</c:v>
                </c:pt>
                <c:pt idx="92">
                  <c:v>6.4080586080586084</c:v>
                </c:pt>
                <c:pt idx="93">
                  <c:v>6.366504854368932</c:v>
                </c:pt>
                <c:pt idx="94">
                  <c:v>6.3608272506082724</c:v>
                </c:pt>
                <c:pt idx="95">
                  <c:v>6.3441147859922182</c:v>
                </c:pt>
                <c:pt idx="96">
                  <c:v>6.3263030303030305</c:v>
                </c:pt>
                <c:pt idx="97">
                  <c:v>6.3348646034816252</c:v>
                </c:pt>
                <c:pt idx="98">
                  <c:v>6.2825511432009629</c:v>
                </c:pt>
                <c:pt idx="99">
                  <c:v>6.2344013490725123</c:v>
                </c:pt>
                <c:pt idx="100">
                  <c:v>6.3019778099372887</c:v>
                </c:pt>
                <c:pt idx="101">
                  <c:v>6.2697115384615385</c:v>
                </c:pt>
                <c:pt idx="102">
                  <c:v>6.1799713193116634</c:v>
                </c:pt>
                <c:pt idx="103">
                  <c:v>6.2035355948399431</c:v>
                </c:pt>
                <c:pt idx="104">
                  <c:v>6.195740607800909</c:v>
                </c:pt>
                <c:pt idx="105">
                  <c:v>6.1364070711896801</c:v>
                </c:pt>
                <c:pt idx="106">
                  <c:v>6.1403341288782816</c:v>
                </c:pt>
                <c:pt idx="107">
                  <c:v>6.0497027348394772</c:v>
                </c:pt>
                <c:pt idx="108">
                  <c:v>5.9682020107552018</c:v>
                </c:pt>
                <c:pt idx="109">
                  <c:v>5.9695277971621303</c:v>
                </c:pt>
                <c:pt idx="110">
                  <c:v>5.9932714617169376</c:v>
                </c:pt>
                <c:pt idx="111">
                  <c:v>5.9504973398103171</c:v>
                </c:pt>
                <c:pt idx="112">
                  <c:v>6.0550798426290209</c:v>
                </c:pt>
                <c:pt idx="113">
                  <c:v>5.9990697674418607</c:v>
                </c:pt>
                <c:pt idx="114">
                  <c:v>6.016771488469602</c:v>
                </c:pt>
                <c:pt idx="115">
                  <c:v>6.0397581957684263</c:v>
                </c:pt>
                <c:pt idx="116">
                  <c:v>6.0275443510737627</c:v>
                </c:pt>
                <c:pt idx="117">
                  <c:v>6.0954395862717439</c:v>
                </c:pt>
                <c:pt idx="118">
                  <c:v>6.337175792507205</c:v>
                </c:pt>
                <c:pt idx="119">
                  <c:v>6.290566959921799</c:v>
                </c:pt>
                <c:pt idx="120">
                  <c:v>6.396720509055311</c:v>
                </c:pt>
                <c:pt idx="121">
                  <c:v>6.4321472392638039</c:v>
                </c:pt>
                <c:pt idx="122">
                  <c:v>6.5263812842210056</c:v>
                </c:pt>
                <c:pt idx="123">
                  <c:v>6.6798190500125658</c:v>
                </c:pt>
                <c:pt idx="124">
                  <c:v>6.8120320165246575</c:v>
                </c:pt>
                <c:pt idx="125">
                  <c:v>6.7401883830455258</c:v>
                </c:pt>
                <c:pt idx="126">
                  <c:v>6.7890747516989025</c:v>
                </c:pt>
                <c:pt idx="127">
                  <c:v>6.7281021897810218</c:v>
                </c:pt>
                <c:pt idx="128">
                  <c:v>6.7850442939030744</c:v>
                </c:pt>
                <c:pt idx="129">
                  <c:v>6.7987029831387806</c:v>
                </c:pt>
                <c:pt idx="130">
                  <c:v>6.8737307992710228</c:v>
                </c:pt>
                <c:pt idx="131">
                  <c:v>6.8593668915412556</c:v>
                </c:pt>
                <c:pt idx="132">
                  <c:v>6.7992187499999996</c:v>
                </c:pt>
                <c:pt idx="133">
                  <c:v>6.7920331091567512</c:v>
                </c:pt>
                <c:pt idx="134">
                  <c:v>6.7382722378877213</c:v>
                </c:pt>
                <c:pt idx="135">
                  <c:v>6.6312610118298512</c:v>
                </c:pt>
                <c:pt idx="136">
                  <c:v>6.4937717987045342</c:v>
                </c:pt>
                <c:pt idx="137">
                  <c:v>6.4872430022293779</c:v>
                </c:pt>
                <c:pt idx="138">
                  <c:v>6.5818944252590033</c:v>
                </c:pt>
                <c:pt idx="139">
                  <c:v>6.4991406825435796</c:v>
                </c:pt>
                <c:pt idx="140">
                  <c:v>6.466340269277846</c:v>
                </c:pt>
                <c:pt idx="141">
                  <c:v>6.8953403269090021</c:v>
                </c:pt>
                <c:pt idx="142">
                  <c:v>6.2507352941176473</c:v>
                </c:pt>
                <c:pt idx="143">
                  <c:v>6.6134600950713036</c:v>
                </c:pt>
                <c:pt idx="144">
                  <c:v>6.412837162837163</c:v>
                </c:pt>
                <c:pt idx="145">
                  <c:v>6.3792424987702905</c:v>
                </c:pt>
                <c:pt idx="146">
                  <c:v>6.3675048355899424</c:v>
                </c:pt>
                <c:pt idx="147">
                  <c:v>6.1691246431969553</c:v>
                </c:pt>
                <c:pt idx="148">
                  <c:v>5.9869976359338057</c:v>
                </c:pt>
                <c:pt idx="149">
                  <c:v>5.9540960451977405</c:v>
                </c:pt>
                <c:pt idx="150">
                  <c:v>6.0047281323877071</c:v>
                </c:pt>
                <c:pt idx="151">
                  <c:v>5.9470811580446128</c:v>
                </c:pt>
                <c:pt idx="152">
                  <c:v>5.9285037878787881</c:v>
                </c:pt>
                <c:pt idx="153">
                  <c:v>5.8818267419962336</c:v>
                </c:pt>
                <c:pt idx="154">
                  <c:v>5.8419701213818858</c:v>
                </c:pt>
                <c:pt idx="155">
                  <c:v>5.7877380399442639</c:v>
                </c:pt>
                <c:pt idx="156">
                  <c:v>5.6384297520661155</c:v>
                </c:pt>
                <c:pt idx="157">
                  <c:v>5.6448149840109636</c:v>
                </c:pt>
                <c:pt idx="158">
                  <c:v>5.6140589569161001</c:v>
                </c:pt>
                <c:pt idx="159">
                  <c:v>5.462942104077495</c:v>
                </c:pt>
                <c:pt idx="160">
                  <c:v>5.2959432498337398</c:v>
                </c:pt>
                <c:pt idx="161">
                  <c:v>5.1152281002355968</c:v>
                </c:pt>
                <c:pt idx="162">
                  <c:v>5.1055341055341055</c:v>
                </c:pt>
                <c:pt idx="163">
                  <c:v>4.9764231096006801</c:v>
                </c:pt>
                <c:pt idx="164">
                  <c:v>5.2467444993264483</c:v>
                </c:pt>
                <c:pt idx="165">
                  <c:v>5.6704119850187267</c:v>
                </c:pt>
                <c:pt idx="166">
                  <c:v>5.4167676278168164</c:v>
                </c:pt>
                <c:pt idx="167">
                  <c:v>5.2465851905104239</c:v>
                </c:pt>
                <c:pt idx="168">
                  <c:v>5.2087672559941876</c:v>
                </c:pt>
                <c:pt idx="169">
                  <c:v>5.2397344479960655</c:v>
                </c:pt>
                <c:pt idx="170">
                  <c:v>5.1450158420667806</c:v>
                </c:pt>
                <c:pt idx="171">
                  <c:v>5.1181372549019608</c:v>
                </c:pt>
                <c:pt idx="172">
                  <c:v>5.3120310478654593</c:v>
                </c:pt>
                <c:pt idx="173">
                  <c:v>5.6302312775330394</c:v>
                </c:pt>
                <c:pt idx="174">
                  <c:v>5.4656902630865201</c:v>
                </c:pt>
                <c:pt idx="175">
                  <c:v>5.3114969744803995</c:v>
                </c:pt>
                <c:pt idx="176">
                  <c:v>5.1743471582181257</c:v>
                </c:pt>
                <c:pt idx="177">
                  <c:v>5.0932863967814939</c:v>
                </c:pt>
                <c:pt idx="178">
                  <c:v>5.0715519368369106</c:v>
                </c:pt>
                <c:pt idx="179">
                  <c:v>4.8132986275437766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9-4966-AFC2-8963760D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58680"/>
        <c:axId val="532061816"/>
      </c:lineChart>
      <c:dateAx>
        <c:axId val="532058680"/>
        <c:scaling>
          <c:orientation val="minMax"/>
          <c:max val="8371"/>
          <c:min val="7823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1816"/>
        <c:crosses val="autoZero"/>
        <c:auto val="1"/>
        <c:lblOffset val="100"/>
        <c:baseTimeUnit val="months"/>
      </c:dateAx>
      <c:valAx>
        <c:axId val="532061816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</a:t>
            </a:r>
            <a:r>
              <a:rPr lang="en-US" baseline="0"/>
              <a:t> Multipliers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Gold Multiplier (Base)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Sheet3!$F$2:$F$181</c:f>
              <c:numCache>
                <c:formatCode>0.00</c:formatCode>
                <c:ptCount val="180"/>
                <c:pt idx="0">
                  <c:v>1.9189001044204663</c:v>
                </c:pt>
                <c:pt idx="1">
                  <c:v>1.9853913043478262</c:v>
                </c:pt>
                <c:pt idx="2">
                  <c:v>2.0198054204308549</c:v>
                </c:pt>
                <c:pt idx="3">
                  <c:v>2.0465439388676625</c:v>
                </c:pt>
                <c:pt idx="4">
                  <c:v>2.02946273830156</c:v>
                </c:pt>
                <c:pt idx="5">
                  <c:v>2.0486787204450625</c:v>
                </c:pt>
                <c:pt idx="6">
                  <c:v>2.0806956521739131</c:v>
                </c:pt>
                <c:pt idx="7">
                  <c:v>2.1635351426583158</c:v>
                </c:pt>
                <c:pt idx="8">
                  <c:v>2.2393579902302863</c:v>
                </c:pt>
                <c:pt idx="9">
                  <c:v>2.3252004182642034</c:v>
                </c:pt>
                <c:pt idx="10">
                  <c:v>2.2433844011142061</c:v>
                </c:pt>
                <c:pt idx="11">
                  <c:v>2.2725374173337975</c:v>
                </c:pt>
                <c:pt idx="12">
                  <c:v>2.2473043478260868</c:v>
                </c:pt>
                <c:pt idx="13">
                  <c:v>2.2331480194579569</c:v>
                </c:pt>
                <c:pt idx="14">
                  <c:v>2.2453092425295345</c:v>
                </c:pt>
                <c:pt idx="15">
                  <c:v>2.2730103806228374</c:v>
                </c:pt>
                <c:pt idx="16">
                  <c:v>2.2709342560553631</c:v>
                </c:pt>
                <c:pt idx="17">
                  <c:v>2.3060863411181884</c:v>
                </c:pt>
                <c:pt idx="18">
                  <c:v>2.3741447605329493</c:v>
                </c:pt>
                <c:pt idx="19">
                  <c:v>2.3379140239605354</c:v>
                </c:pt>
                <c:pt idx="20">
                  <c:v>2.3325174825174826</c:v>
                </c:pt>
                <c:pt idx="21">
                  <c:v>2.4122869318181817</c:v>
                </c:pt>
                <c:pt idx="22">
                  <c:v>2.4932898077620602</c:v>
                </c:pt>
                <c:pt idx="23">
                  <c:v>2.5393424455116365</c:v>
                </c:pt>
                <c:pt idx="24">
                  <c:v>2.6140749148694664</c:v>
                </c:pt>
                <c:pt idx="25">
                  <c:v>2.7149999999999999</c:v>
                </c:pt>
                <c:pt idx="26">
                  <c:v>2.7834568864611784</c:v>
                </c:pt>
                <c:pt idx="27">
                  <c:v>2.8198903680501175</c:v>
                </c:pt>
                <c:pt idx="28">
                  <c:v>2.8007006617360841</c:v>
                </c:pt>
                <c:pt idx="29">
                  <c:v>2.7982932505818465</c:v>
                </c:pt>
                <c:pt idx="30">
                  <c:v>2.8166990291262137</c:v>
                </c:pt>
                <c:pt idx="31">
                  <c:v>2.8486739469578781</c:v>
                </c:pt>
                <c:pt idx="32">
                  <c:v>2.8209590100541377</c:v>
                </c:pt>
                <c:pt idx="33">
                  <c:v>2.8399845021309571</c:v>
                </c:pt>
                <c:pt idx="34">
                  <c:v>2.7513409961685822</c:v>
                </c:pt>
                <c:pt idx="35">
                  <c:v>2.718075028419856</c:v>
                </c:pt>
                <c:pt idx="36">
                  <c:v>2.5961179544606194</c:v>
                </c:pt>
                <c:pt idx="37">
                  <c:v>2.5388868411352745</c:v>
                </c:pt>
                <c:pt idx="38">
                  <c:v>2.412647374062165</c:v>
                </c:pt>
                <c:pt idx="39">
                  <c:v>2.337504344803615</c:v>
                </c:pt>
                <c:pt idx="40">
                  <c:v>2.2547554347826089</c:v>
                </c:pt>
                <c:pt idx="41">
                  <c:v>2.1917670682730925</c:v>
                </c:pt>
                <c:pt idx="42">
                  <c:v>2.1143790849673203</c:v>
                </c:pt>
                <c:pt idx="43">
                  <c:v>2.0228426395939088</c:v>
                </c:pt>
                <c:pt idx="44">
                  <c:v>1.9758663366336633</c:v>
                </c:pt>
                <c:pt idx="45">
                  <c:v>1.9062404870624048</c:v>
                </c:pt>
                <c:pt idx="46">
                  <c:v>1.8607784431137724</c:v>
                </c:pt>
                <c:pt idx="47">
                  <c:v>1.8517640083012155</c:v>
                </c:pt>
                <c:pt idx="48">
                  <c:v>1.790759270158917</c:v>
                </c:pt>
                <c:pt idx="49">
                  <c:v>1.7875436554132713</c:v>
                </c:pt>
                <c:pt idx="50">
                  <c:v>1.7978631244585619</c:v>
                </c:pt>
                <c:pt idx="51">
                  <c:v>1.7891860799539834</c:v>
                </c:pt>
                <c:pt idx="52">
                  <c:v>1.7973593570608497</c:v>
                </c:pt>
                <c:pt idx="53">
                  <c:v>1.8070325900514579</c:v>
                </c:pt>
                <c:pt idx="54">
                  <c:v>1.7653867871259175</c:v>
                </c:pt>
                <c:pt idx="55">
                  <c:v>1.7642937219730941</c:v>
                </c:pt>
                <c:pt idx="56">
                  <c:v>1.7730061349693251</c:v>
                </c:pt>
                <c:pt idx="57">
                  <c:v>1.7603443487920023</c:v>
                </c:pt>
                <c:pt idx="58">
                  <c:v>1.7747996684166898</c:v>
                </c:pt>
                <c:pt idx="59">
                  <c:v>1.7781438769906646</c:v>
                </c:pt>
                <c:pt idx="60">
                  <c:v>1.7817785051827606</c:v>
                </c:pt>
                <c:pt idx="61">
                  <c:v>1.780467899891186</c:v>
                </c:pt>
                <c:pt idx="62">
                  <c:v>1.7985338039641596</c:v>
                </c:pt>
                <c:pt idx="63">
                  <c:v>1.7880920162381597</c:v>
                </c:pt>
                <c:pt idx="64">
                  <c:v>1.785618818497728</c:v>
                </c:pt>
                <c:pt idx="65">
                  <c:v>1.7757108689875101</c:v>
                </c:pt>
                <c:pt idx="66">
                  <c:v>1.7589662447257384</c:v>
                </c:pt>
                <c:pt idx="67">
                  <c:v>1.7609832635983265</c:v>
                </c:pt>
                <c:pt idx="68">
                  <c:v>1.7529228371005456</c:v>
                </c:pt>
                <c:pt idx="69">
                  <c:v>1.7371134020618557</c:v>
                </c:pt>
                <c:pt idx="70">
                  <c:v>1.7352040816326531</c:v>
                </c:pt>
                <c:pt idx="71">
                  <c:v>1.7053323224665151</c:v>
                </c:pt>
                <c:pt idx="72">
                  <c:v>1.6776611694152923</c:v>
                </c:pt>
                <c:pt idx="73">
                  <c:v>1.6781466798810705</c:v>
                </c:pt>
                <c:pt idx="74">
                  <c:v>1.6647044395388766</c:v>
                </c:pt>
                <c:pt idx="75">
                  <c:v>1.6493695441319107</c:v>
                </c:pt>
                <c:pt idx="76">
                  <c:v>1.6379558541266794</c:v>
                </c:pt>
                <c:pt idx="77">
                  <c:v>1.6308021899547727</c:v>
                </c:pt>
                <c:pt idx="78">
                  <c:v>1.6366003787878789</c:v>
                </c:pt>
                <c:pt idx="79">
                  <c:v>1.6343882853094001</c:v>
                </c:pt>
                <c:pt idx="80">
                  <c:v>1.6302083333333333</c:v>
                </c:pt>
                <c:pt idx="81">
                  <c:v>1.6556134533396494</c:v>
                </c:pt>
                <c:pt idx="82">
                  <c:v>1.6528301886792454</c:v>
                </c:pt>
                <c:pt idx="83">
                  <c:v>1.666429249762583</c:v>
                </c:pt>
                <c:pt idx="84">
                  <c:v>1.6941489361702127</c:v>
                </c:pt>
                <c:pt idx="85">
                  <c:v>1.7358351729212655</c:v>
                </c:pt>
                <c:pt idx="86">
                  <c:v>1.7211253701875617</c:v>
                </c:pt>
                <c:pt idx="87">
                  <c:v>1.721331689272503</c:v>
                </c:pt>
                <c:pt idx="88">
                  <c:v>1.7169533169533169</c:v>
                </c:pt>
                <c:pt idx="89">
                  <c:v>1.7066044684507733</c:v>
                </c:pt>
                <c:pt idx="90">
                  <c:v>1.7198529411764707</c:v>
                </c:pt>
                <c:pt idx="91">
                  <c:v>1.7137973137973137</c:v>
                </c:pt>
                <c:pt idx="92">
                  <c:v>1.7181929181929181</c:v>
                </c:pt>
                <c:pt idx="93">
                  <c:v>1.7121359223300971</c:v>
                </c:pt>
                <c:pt idx="94">
                  <c:v>1.716301703163017</c:v>
                </c:pt>
                <c:pt idx="95">
                  <c:v>1.7414883268482491</c:v>
                </c:pt>
                <c:pt idx="96">
                  <c:v>1.7229090909090909</c:v>
                </c:pt>
                <c:pt idx="97">
                  <c:v>1.7241295938104448</c:v>
                </c:pt>
                <c:pt idx="98">
                  <c:v>1.714560770156438</c:v>
                </c:pt>
                <c:pt idx="99">
                  <c:v>1.7263310045772102</c:v>
                </c:pt>
                <c:pt idx="100">
                  <c:v>1.7187650747708634</c:v>
                </c:pt>
                <c:pt idx="101">
                  <c:v>1.7139423076923077</c:v>
                </c:pt>
                <c:pt idx="102">
                  <c:v>1.7143881453154877</c:v>
                </c:pt>
                <c:pt idx="103">
                  <c:v>1.7032967032967032</c:v>
                </c:pt>
                <c:pt idx="104">
                  <c:v>1.7104570471404643</c:v>
                </c:pt>
                <c:pt idx="105">
                  <c:v>1.6944577161968466</c:v>
                </c:pt>
                <c:pt idx="106">
                  <c:v>1.6840095465393794</c:v>
                </c:pt>
                <c:pt idx="107">
                  <c:v>1.6868014268727705</c:v>
                </c:pt>
                <c:pt idx="108">
                  <c:v>1.6581716156184241</c:v>
                </c:pt>
                <c:pt idx="109">
                  <c:v>1.6478250755989765</c:v>
                </c:pt>
                <c:pt idx="110">
                  <c:v>1.6728538283062646</c:v>
                </c:pt>
                <c:pt idx="111">
                  <c:v>1.668054591718714</c:v>
                </c:pt>
                <c:pt idx="112">
                  <c:v>1.6653552418421662</c:v>
                </c:pt>
                <c:pt idx="113">
                  <c:v>1.6832558139534883</c:v>
                </c:pt>
                <c:pt idx="114">
                  <c:v>1.6766829722804566</c:v>
                </c:pt>
                <c:pt idx="115">
                  <c:v>1.6649616368286444</c:v>
                </c:pt>
                <c:pt idx="116">
                  <c:v>1.680672268907563</c:v>
                </c:pt>
                <c:pt idx="117">
                  <c:v>1.6798307475317349</c:v>
                </c:pt>
                <c:pt idx="118">
                  <c:v>1.7161383285302594</c:v>
                </c:pt>
                <c:pt idx="119">
                  <c:v>1.7553763440860215</c:v>
                </c:pt>
                <c:pt idx="120">
                  <c:v>1.7398433675966716</c:v>
                </c:pt>
                <c:pt idx="121">
                  <c:v>1.7457668711656442</c:v>
                </c:pt>
                <c:pt idx="122">
                  <c:v>1.7829766052762568</c:v>
                </c:pt>
                <c:pt idx="123">
                  <c:v>1.8122643880371954</c:v>
                </c:pt>
                <c:pt idx="124">
                  <c:v>1.8484379034340304</c:v>
                </c:pt>
                <c:pt idx="125">
                  <c:v>1.870748299319728</c:v>
                </c:pt>
                <c:pt idx="126">
                  <c:v>1.848144276006273</c:v>
                </c:pt>
                <c:pt idx="127">
                  <c:v>1.8485401459854014</c:v>
                </c:pt>
                <c:pt idx="128">
                  <c:v>1.8410630536737884</c:v>
                </c:pt>
                <c:pt idx="129">
                  <c:v>1.8267185473411154</c:v>
                </c:pt>
                <c:pt idx="130">
                  <c:v>1.870606612861234</c:v>
                </c:pt>
                <c:pt idx="131">
                  <c:v>1.8469122989102231</c:v>
                </c:pt>
                <c:pt idx="132">
                  <c:v>1.86328125</c:v>
                </c:pt>
                <c:pt idx="133">
                  <c:v>1.846611484738748</c:v>
                </c:pt>
                <c:pt idx="134">
                  <c:v>1.8333760574211742</c:v>
                </c:pt>
                <c:pt idx="135">
                  <c:v>1.7666750566322678</c:v>
                </c:pt>
                <c:pt idx="136">
                  <c:v>1.755854509217738</c:v>
                </c:pt>
                <c:pt idx="137">
                  <c:v>1.7592271488729254</c:v>
                </c:pt>
                <c:pt idx="138">
                  <c:v>1.7570300937345831</c:v>
                </c:pt>
                <c:pt idx="139">
                  <c:v>1.7566904001964154</c:v>
                </c:pt>
                <c:pt idx="140">
                  <c:v>1.7319461444308446</c:v>
                </c:pt>
                <c:pt idx="141">
                  <c:v>1.7919004635276896</c:v>
                </c:pt>
                <c:pt idx="142">
                  <c:v>1.7529411764705882</c:v>
                </c:pt>
                <c:pt idx="143">
                  <c:v>1.7458093570177633</c:v>
                </c:pt>
                <c:pt idx="144">
                  <c:v>1.7432567432567432</c:v>
                </c:pt>
                <c:pt idx="145">
                  <c:v>1.7213477619281849</c:v>
                </c:pt>
                <c:pt idx="146">
                  <c:v>1.6835106382978724</c:v>
                </c:pt>
                <c:pt idx="147">
                  <c:v>1.6431969552806851</c:v>
                </c:pt>
                <c:pt idx="148">
                  <c:v>1.6323877068557919</c:v>
                </c:pt>
                <c:pt idx="149">
                  <c:v>1.6261770244821092</c:v>
                </c:pt>
                <c:pt idx="150">
                  <c:v>1.6371158392434988</c:v>
                </c:pt>
                <c:pt idx="151">
                  <c:v>1.6499762695775986</c:v>
                </c:pt>
                <c:pt idx="152">
                  <c:v>1.6167140151515151</c:v>
                </c:pt>
                <c:pt idx="153">
                  <c:v>1.6047551789077212</c:v>
                </c:pt>
                <c:pt idx="154">
                  <c:v>1.6188141923436041</c:v>
                </c:pt>
                <c:pt idx="155">
                  <c:v>1.6546679052484905</c:v>
                </c:pt>
                <c:pt idx="156">
                  <c:v>1.6418732782369145</c:v>
                </c:pt>
                <c:pt idx="157">
                  <c:v>1.6162631338510736</c:v>
                </c:pt>
                <c:pt idx="158">
                  <c:v>1.6077097505668934</c:v>
                </c:pt>
                <c:pt idx="159">
                  <c:v>1.6037395809867088</c:v>
                </c:pt>
                <c:pt idx="160">
                  <c:v>1.5805808024828198</c:v>
                </c:pt>
                <c:pt idx="161">
                  <c:v>1.5639323195545085</c:v>
                </c:pt>
                <c:pt idx="162">
                  <c:v>1.5703560703560704</c:v>
                </c:pt>
                <c:pt idx="163">
                  <c:v>1.5664825828377231</c:v>
                </c:pt>
                <c:pt idx="164">
                  <c:v>1.6834306241580601</c:v>
                </c:pt>
                <c:pt idx="165">
                  <c:v>1.8901373283395755</c:v>
                </c:pt>
                <c:pt idx="166">
                  <c:v>1.8071238187545433</c:v>
                </c:pt>
                <c:pt idx="167">
                  <c:v>1.8535825545171341</c:v>
                </c:pt>
                <c:pt idx="168">
                  <c:v>1.8658270767740373</c:v>
                </c:pt>
                <c:pt idx="169">
                  <c:v>1.8532087533808703</c:v>
                </c:pt>
                <c:pt idx="170">
                  <c:v>1.8374360224226176</c:v>
                </c:pt>
                <c:pt idx="171">
                  <c:v>1.8735294117647059</c:v>
                </c:pt>
                <c:pt idx="172">
                  <c:v>1.9948253557567917</c:v>
                </c:pt>
                <c:pt idx="173">
                  <c:v>2.144273127753304</c:v>
                </c:pt>
                <c:pt idx="174">
                  <c:v>2.1312720368863576</c:v>
                </c:pt>
                <c:pt idx="175">
                  <c:v>2.0652459878979217</c:v>
                </c:pt>
                <c:pt idx="176">
                  <c:v>2.0217613927291347</c:v>
                </c:pt>
                <c:pt idx="177">
                  <c:v>1.985416142821222</c:v>
                </c:pt>
                <c:pt idx="178">
                  <c:v>1.9684184554650876</c:v>
                </c:pt>
                <c:pt idx="179">
                  <c:v>1.8996687174633222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4-44FD-BC0F-FA94BC854AC1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Gold Multiplier (M1)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Sheet3!$A$2:$A$181</c:f>
              <c:numCache>
                <c:formatCode>mmm\-yy</c:formatCode>
                <c:ptCount val="180"/>
                <c:pt idx="0">
                  <c:v>6576</c:v>
                </c:pt>
                <c:pt idx="1">
                  <c:v>6607</c:v>
                </c:pt>
                <c:pt idx="2">
                  <c:v>6635</c:v>
                </c:pt>
                <c:pt idx="3">
                  <c:v>6666</c:v>
                </c:pt>
                <c:pt idx="4">
                  <c:v>6696</c:v>
                </c:pt>
                <c:pt idx="5">
                  <c:v>6727</c:v>
                </c:pt>
                <c:pt idx="6">
                  <c:v>6757</c:v>
                </c:pt>
                <c:pt idx="7">
                  <c:v>6788</c:v>
                </c:pt>
                <c:pt idx="8">
                  <c:v>6819</c:v>
                </c:pt>
                <c:pt idx="9">
                  <c:v>6849</c:v>
                </c:pt>
                <c:pt idx="10">
                  <c:v>6880</c:v>
                </c:pt>
                <c:pt idx="11">
                  <c:v>6910</c:v>
                </c:pt>
                <c:pt idx="12">
                  <c:v>6941</c:v>
                </c:pt>
                <c:pt idx="13">
                  <c:v>6972</c:v>
                </c:pt>
                <c:pt idx="14">
                  <c:v>7000</c:v>
                </c:pt>
                <c:pt idx="15">
                  <c:v>7031</c:v>
                </c:pt>
                <c:pt idx="16">
                  <c:v>7061</c:v>
                </c:pt>
                <c:pt idx="17">
                  <c:v>7092</c:v>
                </c:pt>
                <c:pt idx="18">
                  <c:v>7122</c:v>
                </c:pt>
                <c:pt idx="19">
                  <c:v>7153</c:v>
                </c:pt>
                <c:pt idx="20">
                  <c:v>7184</c:v>
                </c:pt>
                <c:pt idx="21">
                  <c:v>7214</c:v>
                </c:pt>
                <c:pt idx="22">
                  <c:v>7245</c:v>
                </c:pt>
                <c:pt idx="23">
                  <c:v>7275</c:v>
                </c:pt>
                <c:pt idx="24">
                  <c:v>7306</c:v>
                </c:pt>
                <c:pt idx="25">
                  <c:v>7337</c:v>
                </c:pt>
                <c:pt idx="26">
                  <c:v>7366</c:v>
                </c:pt>
                <c:pt idx="27">
                  <c:v>7397</c:v>
                </c:pt>
                <c:pt idx="28">
                  <c:v>7427</c:v>
                </c:pt>
                <c:pt idx="29">
                  <c:v>7458</c:v>
                </c:pt>
                <c:pt idx="30">
                  <c:v>7488</c:v>
                </c:pt>
                <c:pt idx="31">
                  <c:v>7519</c:v>
                </c:pt>
                <c:pt idx="32">
                  <c:v>7550</c:v>
                </c:pt>
                <c:pt idx="33">
                  <c:v>7580</c:v>
                </c:pt>
                <c:pt idx="34">
                  <c:v>7611</c:v>
                </c:pt>
                <c:pt idx="35">
                  <c:v>7641</c:v>
                </c:pt>
                <c:pt idx="36">
                  <c:v>7672</c:v>
                </c:pt>
                <c:pt idx="37">
                  <c:v>7703</c:v>
                </c:pt>
                <c:pt idx="38">
                  <c:v>7731</c:v>
                </c:pt>
                <c:pt idx="39">
                  <c:v>7762</c:v>
                </c:pt>
                <c:pt idx="40">
                  <c:v>7792</c:v>
                </c:pt>
                <c:pt idx="41">
                  <c:v>7823</c:v>
                </c:pt>
                <c:pt idx="42">
                  <c:v>7853</c:v>
                </c:pt>
                <c:pt idx="43">
                  <c:v>7884</c:v>
                </c:pt>
                <c:pt idx="44">
                  <c:v>7915</c:v>
                </c:pt>
                <c:pt idx="45">
                  <c:v>7945</c:v>
                </c:pt>
                <c:pt idx="46">
                  <c:v>7976</c:v>
                </c:pt>
                <c:pt idx="47">
                  <c:v>8006</c:v>
                </c:pt>
                <c:pt idx="48">
                  <c:v>8037</c:v>
                </c:pt>
                <c:pt idx="49">
                  <c:v>8068</c:v>
                </c:pt>
                <c:pt idx="50">
                  <c:v>8096</c:v>
                </c:pt>
                <c:pt idx="51">
                  <c:v>8127</c:v>
                </c:pt>
                <c:pt idx="52">
                  <c:v>8157</c:v>
                </c:pt>
                <c:pt idx="53">
                  <c:v>8188</c:v>
                </c:pt>
                <c:pt idx="54">
                  <c:v>8218</c:v>
                </c:pt>
                <c:pt idx="55">
                  <c:v>8249</c:v>
                </c:pt>
                <c:pt idx="56">
                  <c:v>8280</c:v>
                </c:pt>
                <c:pt idx="57">
                  <c:v>8310</c:v>
                </c:pt>
                <c:pt idx="58">
                  <c:v>8341</c:v>
                </c:pt>
                <c:pt idx="59">
                  <c:v>8371</c:v>
                </c:pt>
                <c:pt idx="60">
                  <c:v>8402</c:v>
                </c:pt>
                <c:pt idx="61">
                  <c:v>8433</c:v>
                </c:pt>
                <c:pt idx="62">
                  <c:v>8461</c:v>
                </c:pt>
                <c:pt idx="63">
                  <c:v>8492</c:v>
                </c:pt>
                <c:pt idx="64">
                  <c:v>8522</c:v>
                </c:pt>
                <c:pt idx="65">
                  <c:v>8553</c:v>
                </c:pt>
                <c:pt idx="66">
                  <c:v>8583</c:v>
                </c:pt>
                <c:pt idx="67">
                  <c:v>8614</c:v>
                </c:pt>
                <c:pt idx="68">
                  <c:v>8645</c:v>
                </c:pt>
                <c:pt idx="69">
                  <c:v>8675</c:v>
                </c:pt>
                <c:pt idx="70">
                  <c:v>8706</c:v>
                </c:pt>
                <c:pt idx="71">
                  <c:v>8736</c:v>
                </c:pt>
                <c:pt idx="72">
                  <c:v>8767</c:v>
                </c:pt>
                <c:pt idx="73">
                  <c:v>8798</c:v>
                </c:pt>
                <c:pt idx="74">
                  <c:v>8827</c:v>
                </c:pt>
                <c:pt idx="75">
                  <c:v>8858</c:v>
                </c:pt>
                <c:pt idx="76">
                  <c:v>8888</c:v>
                </c:pt>
                <c:pt idx="77">
                  <c:v>8919</c:v>
                </c:pt>
                <c:pt idx="78">
                  <c:v>8949</c:v>
                </c:pt>
                <c:pt idx="79">
                  <c:v>8980</c:v>
                </c:pt>
                <c:pt idx="80">
                  <c:v>9011</c:v>
                </c:pt>
                <c:pt idx="81">
                  <c:v>9041</c:v>
                </c:pt>
                <c:pt idx="82">
                  <c:v>9072</c:v>
                </c:pt>
                <c:pt idx="83">
                  <c:v>9102</c:v>
                </c:pt>
                <c:pt idx="84">
                  <c:v>9133</c:v>
                </c:pt>
                <c:pt idx="85">
                  <c:v>9164</c:v>
                </c:pt>
                <c:pt idx="86">
                  <c:v>9192</c:v>
                </c:pt>
                <c:pt idx="87">
                  <c:v>9223</c:v>
                </c:pt>
                <c:pt idx="88">
                  <c:v>9253</c:v>
                </c:pt>
                <c:pt idx="89">
                  <c:v>9284</c:v>
                </c:pt>
                <c:pt idx="90">
                  <c:v>9314</c:v>
                </c:pt>
                <c:pt idx="91">
                  <c:v>9345</c:v>
                </c:pt>
                <c:pt idx="92">
                  <c:v>9376</c:v>
                </c:pt>
                <c:pt idx="93">
                  <c:v>9406</c:v>
                </c:pt>
                <c:pt idx="94">
                  <c:v>9437</c:v>
                </c:pt>
                <c:pt idx="95">
                  <c:v>9467</c:v>
                </c:pt>
                <c:pt idx="96">
                  <c:v>9498</c:v>
                </c:pt>
                <c:pt idx="97">
                  <c:v>9529</c:v>
                </c:pt>
                <c:pt idx="98">
                  <c:v>9557</c:v>
                </c:pt>
                <c:pt idx="99">
                  <c:v>9588</c:v>
                </c:pt>
                <c:pt idx="100">
                  <c:v>9618</c:v>
                </c:pt>
                <c:pt idx="101">
                  <c:v>9649</c:v>
                </c:pt>
                <c:pt idx="102">
                  <c:v>9679</c:v>
                </c:pt>
                <c:pt idx="103">
                  <c:v>9710</c:v>
                </c:pt>
                <c:pt idx="104">
                  <c:v>9741</c:v>
                </c:pt>
                <c:pt idx="105">
                  <c:v>9771</c:v>
                </c:pt>
                <c:pt idx="106">
                  <c:v>9802</c:v>
                </c:pt>
                <c:pt idx="107">
                  <c:v>9832</c:v>
                </c:pt>
                <c:pt idx="108">
                  <c:v>9863</c:v>
                </c:pt>
                <c:pt idx="109">
                  <c:v>9894</c:v>
                </c:pt>
                <c:pt idx="110">
                  <c:v>9922</c:v>
                </c:pt>
                <c:pt idx="111">
                  <c:v>9953</c:v>
                </c:pt>
                <c:pt idx="112">
                  <c:v>9983</c:v>
                </c:pt>
                <c:pt idx="113">
                  <c:v>10014</c:v>
                </c:pt>
                <c:pt idx="114">
                  <c:v>10044</c:v>
                </c:pt>
                <c:pt idx="115">
                  <c:v>10075</c:v>
                </c:pt>
                <c:pt idx="116">
                  <c:v>10106</c:v>
                </c:pt>
                <c:pt idx="117">
                  <c:v>10136</c:v>
                </c:pt>
                <c:pt idx="118">
                  <c:v>10167</c:v>
                </c:pt>
                <c:pt idx="119">
                  <c:v>10197</c:v>
                </c:pt>
                <c:pt idx="120">
                  <c:v>10228</c:v>
                </c:pt>
                <c:pt idx="121">
                  <c:v>10259</c:v>
                </c:pt>
                <c:pt idx="122">
                  <c:v>10288</c:v>
                </c:pt>
                <c:pt idx="123">
                  <c:v>10319</c:v>
                </c:pt>
                <c:pt idx="124">
                  <c:v>10349</c:v>
                </c:pt>
                <c:pt idx="125">
                  <c:v>10380</c:v>
                </c:pt>
                <c:pt idx="126">
                  <c:v>10410</c:v>
                </c:pt>
                <c:pt idx="127">
                  <c:v>10441</c:v>
                </c:pt>
                <c:pt idx="128">
                  <c:v>10472</c:v>
                </c:pt>
                <c:pt idx="129">
                  <c:v>10502</c:v>
                </c:pt>
                <c:pt idx="130">
                  <c:v>10533</c:v>
                </c:pt>
                <c:pt idx="131">
                  <c:v>10563</c:v>
                </c:pt>
                <c:pt idx="132">
                  <c:v>10594</c:v>
                </c:pt>
                <c:pt idx="133">
                  <c:v>10625</c:v>
                </c:pt>
                <c:pt idx="134">
                  <c:v>10653</c:v>
                </c:pt>
                <c:pt idx="135">
                  <c:v>10684</c:v>
                </c:pt>
                <c:pt idx="136">
                  <c:v>10714</c:v>
                </c:pt>
                <c:pt idx="137">
                  <c:v>10745</c:v>
                </c:pt>
                <c:pt idx="138">
                  <c:v>10775</c:v>
                </c:pt>
                <c:pt idx="139">
                  <c:v>10806</c:v>
                </c:pt>
                <c:pt idx="140">
                  <c:v>10837</c:v>
                </c:pt>
                <c:pt idx="141">
                  <c:v>10867</c:v>
                </c:pt>
                <c:pt idx="142">
                  <c:v>10898</c:v>
                </c:pt>
                <c:pt idx="143">
                  <c:v>10928</c:v>
                </c:pt>
                <c:pt idx="144">
                  <c:v>10959</c:v>
                </c:pt>
                <c:pt idx="145">
                  <c:v>10990</c:v>
                </c:pt>
                <c:pt idx="146">
                  <c:v>11018</c:v>
                </c:pt>
                <c:pt idx="147">
                  <c:v>11049</c:v>
                </c:pt>
                <c:pt idx="148">
                  <c:v>11079</c:v>
                </c:pt>
                <c:pt idx="149">
                  <c:v>11110</c:v>
                </c:pt>
                <c:pt idx="150">
                  <c:v>11140</c:v>
                </c:pt>
                <c:pt idx="151">
                  <c:v>11171</c:v>
                </c:pt>
                <c:pt idx="152">
                  <c:v>11202</c:v>
                </c:pt>
                <c:pt idx="153">
                  <c:v>11232</c:v>
                </c:pt>
                <c:pt idx="154">
                  <c:v>11263</c:v>
                </c:pt>
                <c:pt idx="155">
                  <c:v>11293</c:v>
                </c:pt>
                <c:pt idx="156">
                  <c:v>11324</c:v>
                </c:pt>
                <c:pt idx="157">
                  <c:v>11355</c:v>
                </c:pt>
                <c:pt idx="158">
                  <c:v>11383</c:v>
                </c:pt>
                <c:pt idx="159">
                  <c:v>11414</c:v>
                </c:pt>
                <c:pt idx="160">
                  <c:v>11444</c:v>
                </c:pt>
                <c:pt idx="161">
                  <c:v>11475</c:v>
                </c:pt>
                <c:pt idx="162">
                  <c:v>11505</c:v>
                </c:pt>
                <c:pt idx="163">
                  <c:v>11536</c:v>
                </c:pt>
                <c:pt idx="164">
                  <c:v>11567</c:v>
                </c:pt>
                <c:pt idx="165">
                  <c:v>11597</c:v>
                </c:pt>
                <c:pt idx="166">
                  <c:v>11628</c:v>
                </c:pt>
                <c:pt idx="167">
                  <c:v>11658</c:v>
                </c:pt>
                <c:pt idx="168">
                  <c:v>11689</c:v>
                </c:pt>
                <c:pt idx="169">
                  <c:v>11720</c:v>
                </c:pt>
                <c:pt idx="170">
                  <c:v>11749</c:v>
                </c:pt>
                <c:pt idx="171">
                  <c:v>11780</c:v>
                </c:pt>
                <c:pt idx="172">
                  <c:v>11810</c:v>
                </c:pt>
                <c:pt idx="173">
                  <c:v>11841</c:v>
                </c:pt>
                <c:pt idx="174">
                  <c:v>11871</c:v>
                </c:pt>
                <c:pt idx="175">
                  <c:v>11902</c:v>
                </c:pt>
                <c:pt idx="176">
                  <c:v>11933</c:v>
                </c:pt>
                <c:pt idx="177">
                  <c:v>11963</c:v>
                </c:pt>
                <c:pt idx="178">
                  <c:v>11994</c:v>
                </c:pt>
                <c:pt idx="179">
                  <c:v>12024</c:v>
                </c:pt>
              </c:numCache>
            </c:numRef>
          </c:cat>
          <c:val>
            <c:numRef>
              <c:f>Sheet3!$G$2:$G$181</c:f>
              <c:numCache>
                <c:formatCode>0.00</c:formatCode>
                <c:ptCount val="180"/>
                <c:pt idx="0">
                  <c:v>6.2972502610511656</c:v>
                </c:pt>
                <c:pt idx="1">
                  <c:v>6.1930434782608694</c:v>
                </c:pt>
                <c:pt idx="2">
                  <c:v>6.4100069492703264</c:v>
                </c:pt>
                <c:pt idx="3">
                  <c:v>6.4348732198680096</c:v>
                </c:pt>
                <c:pt idx="4">
                  <c:v>6.2117850953206242</c:v>
                </c:pt>
                <c:pt idx="5">
                  <c:v>6.3584840055632821</c:v>
                </c:pt>
                <c:pt idx="6">
                  <c:v>6.4518260869565216</c:v>
                </c:pt>
                <c:pt idx="7">
                  <c:v>6.5720250521920667</c:v>
                </c:pt>
                <c:pt idx="8">
                  <c:v>6.9145150034891838</c:v>
                </c:pt>
                <c:pt idx="9">
                  <c:v>6.7141861275705823</c:v>
                </c:pt>
                <c:pt idx="10">
                  <c:v>6.8614206128133706</c:v>
                </c:pt>
                <c:pt idx="11">
                  <c:v>7.2335537765402016</c:v>
                </c:pt>
                <c:pt idx="12">
                  <c:v>7.0789565217391308</c:v>
                </c:pt>
                <c:pt idx="13">
                  <c:v>6.9788047255038217</c:v>
                </c:pt>
                <c:pt idx="14">
                  <c:v>7.2227241139680336</c:v>
                </c:pt>
                <c:pt idx="15">
                  <c:v>7.2840830449826992</c:v>
                </c:pt>
                <c:pt idx="16">
                  <c:v>7.2785467128027683</c:v>
                </c:pt>
                <c:pt idx="17">
                  <c:v>7.5690021231422504</c:v>
                </c:pt>
                <c:pt idx="18">
                  <c:v>7.8314728123874682</c:v>
                </c:pt>
                <c:pt idx="19">
                  <c:v>7.7639182522903454</c:v>
                </c:pt>
                <c:pt idx="20">
                  <c:v>7.819230769230769</c:v>
                </c:pt>
                <c:pt idx="21">
                  <c:v>8.0866477272727266</c:v>
                </c:pt>
                <c:pt idx="22">
                  <c:v>8.356184258251723</c:v>
                </c:pt>
                <c:pt idx="23">
                  <c:v>8.6682674547469531</c:v>
                </c:pt>
                <c:pt idx="24">
                  <c:v>8.7990919409761634</c:v>
                </c:pt>
                <c:pt idx="25">
                  <c:v>9.0869230769230764</c:v>
                </c:pt>
                <c:pt idx="26">
                  <c:v>9.3273507608271551</c:v>
                </c:pt>
                <c:pt idx="27">
                  <c:v>9.3120595144870784</c:v>
                </c:pt>
                <c:pt idx="28">
                  <c:v>9.2428960685091468</c:v>
                </c:pt>
                <c:pt idx="29">
                  <c:v>9.1512800620636146</c:v>
                </c:pt>
                <c:pt idx="30">
                  <c:v>9.1623300970873789</c:v>
                </c:pt>
                <c:pt idx="31">
                  <c:v>9.1829173166926683</c:v>
                </c:pt>
                <c:pt idx="32">
                  <c:v>9.0904872389791187</c:v>
                </c:pt>
                <c:pt idx="33">
                  <c:v>9.0437814800464942</c:v>
                </c:pt>
                <c:pt idx="34">
                  <c:v>8.7793103448275858</c:v>
                </c:pt>
                <c:pt idx="35">
                  <c:v>8.7715043577112546</c:v>
                </c:pt>
                <c:pt idx="36">
                  <c:v>8.3889511011571489</c:v>
                </c:pt>
                <c:pt idx="37">
                  <c:v>8.2078879469222255</c:v>
                </c:pt>
                <c:pt idx="38">
                  <c:v>7.7713469096105756</c:v>
                </c:pt>
                <c:pt idx="39">
                  <c:v>7.448731317344456</c:v>
                </c:pt>
                <c:pt idx="40">
                  <c:v>7.2618885869565215</c:v>
                </c:pt>
                <c:pt idx="41">
                  <c:v>7.0130522088353411</c:v>
                </c:pt>
                <c:pt idx="42">
                  <c:v>6.7741830065359476</c:v>
                </c:pt>
                <c:pt idx="43">
                  <c:v>6.594543147208122</c:v>
                </c:pt>
                <c:pt idx="44">
                  <c:v>6.3582920792079207</c:v>
                </c:pt>
                <c:pt idx="45">
                  <c:v>6.2882800608828004</c:v>
                </c:pt>
                <c:pt idx="46">
                  <c:v>6.1991017964071853</c:v>
                </c:pt>
                <c:pt idx="47">
                  <c:v>6.1206640972428108</c:v>
                </c:pt>
                <c:pt idx="48">
                  <c:v>6.0185403178340202</c:v>
                </c:pt>
                <c:pt idx="49">
                  <c:v>6.0093131548311991</c:v>
                </c:pt>
                <c:pt idx="50">
                  <c:v>5.9728559052844359</c:v>
                </c:pt>
                <c:pt idx="51">
                  <c:v>6.1026747195858499</c:v>
                </c:pt>
                <c:pt idx="52">
                  <c:v>6.1423650975889785</c:v>
                </c:pt>
                <c:pt idx="53">
                  <c:v>6.1801029159519727</c:v>
                </c:pt>
                <c:pt idx="54">
                  <c:v>6.1329757199322419</c:v>
                </c:pt>
                <c:pt idx="55">
                  <c:v>6.0905269058295968</c:v>
                </c:pt>
                <c:pt idx="56">
                  <c:v>6.145566090351366</c:v>
                </c:pt>
                <c:pt idx="57">
                  <c:v>6.1444043321299642</c:v>
                </c:pt>
                <c:pt idx="58">
                  <c:v>6.1022381873445699</c:v>
                </c:pt>
                <c:pt idx="59">
                  <c:v>6.2707303679297093</c:v>
                </c:pt>
                <c:pt idx="60">
                  <c:v>6.1914893617021276</c:v>
                </c:pt>
                <c:pt idx="61">
                  <c:v>6.1991294885745374</c:v>
                </c:pt>
                <c:pt idx="62">
                  <c:v>6.0814553353244634</c:v>
                </c:pt>
                <c:pt idx="63">
                  <c:v>6.1401894451962109</c:v>
                </c:pt>
                <c:pt idx="64">
                  <c:v>6.1002405773857253</c:v>
                </c:pt>
                <c:pt idx="65">
                  <c:v>6.0199309061918678</c:v>
                </c:pt>
                <c:pt idx="66">
                  <c:v>5.9688818565400847</c:v>
                </c:pt>
                <c:pt idx="67">
                  <c:v>5.9069037656903767</c:v>
                </c:pt>
                <c:pt idx="68">
                  <c:v>5.9012730579371269</c:v>
                </c:pt>
                <c:pt idx="69">
                  <c:v>5.8809278350515468</c:v>
                </c:pt>
                <c:pt idx="70">
                  <c:v>5.8288265306122451</c:v>
                </c:pt>
                <c:pt idx="71">
                  <c:v>5.7965630528177909</c:v>
                </c:pt>
                <c:pt idx="72">
                  <c:v>5.6874062968515746</c:v>
                </c:pt>
                <c:pt idx="73">
                  <c:v>5.6219028741328048</c:v>
                </c:pt>
                <c:pt idx="74">
                  <c:v>5.5759136620063776</c:v>
                </c:pt>
                <c:pt idx="75">
                  <c:v>5.5361299709020368</c:v>
                </c:pt>
                <c:pt idx="76">
                  <c:v>5.5160748560460648</c:v>
                </c:pt>
                <c:pt idx="77">
                  <c:v>5.5286836467507738</c:v>
                </c:pt>
                <c:pt idx="78">
                  <c:v>5.5693655303030303</c:v>
                </c:pt>
                <c:pt idx="79">
                  <c:v>5.6322626358053851</c:v>
                </c:pt>
                <c:pt idx="80">
                  <c:v>5.7080965909090908</c:v>
                </c:pt>
                <c:pt idx="81">
                  <c:v>5.7359071530080534</c:v>
                </c:pt>
                <c:pt idx="82">
                  <c:v>5.8035377358490567</c:v>
                </c:pt>
                <c:pt idx="83">
                  <c:v>5.7934472934472936</c:v>
                </c:pt>
                <c:pt idx="84">
                  <c:v>5.9777562862669242</c:v>
                </c:pt>
                <c:pt idx="85">
                  <c:v>6.1108658327201377</c:v>
                </c:pt>
                <c:pt idx="86">
                  <c:v>6.1204343534057255</c:v>
                </c:pt>
                <c:pt idx="87">
                  <c:v>6.1496917385943277</c:v>
                </c:pt>
                <c:pt idx="88">
                  <c:v>6.1732186732186731</c:v>
                </c:pt>
                <c:pt idx="89">
                  <c:v>6.2268598084949671</c:v>
                </c:pt>
                <c:pt idx="90">
                  <c:v>6.2421568627450981</c:v>
                </c:pt>
                <c:pt idx="91">
                  <c:v>6.3347985347985345</c:v>
                </c:pt>
                <c:pt idx="92">
                  <c:v>6.4080586080586084</c:v>
                </c:pt>
                <c:pt idx="93">
                  <c:v>6.366504854368932</c:v>
                </c:pt>
                <c:pt idx="94">
                  <c:v>6.3608272506082724</c:v>
                </c:pt>
                <c:pt idx="95">
                  <c:v>6.3441147859922182</c:v>
                </c:pt>
                <c:pt idx="96">
                  <c:v>6.3263030303030305</c:v>
                </c:pt>
                <c:pt idx="97">
                  <c:v>6.3348646034816252</c:v>
                </c:pt>
                <c:pt idx="98">
                  <c:v>6.2825511432009629</c:v>
                </c:pt>
                <c:pt idx="99">
                  <c:v>6.2344013490725123</c:v>
                </c:pt>
                <c:pt idx="100">
                  <c:v>6.3019778099372887</c:v>
                </c:pt>
                <c:pt idx="101">
                  <c:v>6.2697115384615385</c:v>
                </c:pt>
                <c:pt idx="102">
                  <c:v>6.1799713193116634</c:v>
                </c:pt>
                <c:pt idx="103">
                  <c:v>6.2035355948399431</c:v>
                </c:pt>
                <c:pt idx="104">
                  <c:v>6.195740607800909</c:v>
                </c:pt>
                <c:pt idx="105">
                  <c:v>6.1364070711896801</c:v>
                </c:pt>
                <c:pt idx="106">
                  <c:v>6.1403341288782816</c:v>
                </c:pt>
                <c:pt idx="107">
                  <c:v>6.0497027348394772</c:v>
                </c:pt>
                <c:pt idx="108">
                  <c:v>5.9682020107552018</c:v>
                </c:pt>
                <c:pt idx="109">
                  <c:v>5.9695277971621303</c:v>
                </c:pt>
                <c:pt idx="110">
                  <c:v>5.9932714617169376</c:v>
                </c:pt>
                <c:pt idx="111">
                  <c:v>5.9504973398103171</c:v>
                </c:pt>
                <c:pt idx="112">
                  <c:v>6.0550798426290209</c:v>
                </c:pt>
                <c:pt idx="113">
                  <c:v>5.9990697674418607</c:v>
                </c:pt>
                <c:pt idx="114">
                  <c:v>6.016771488469602</c:v>
                </c:pt>
                <c:pt idx="115">
                  <c:v>6.0397581957684263</c:v>
                </c:pt>
                <c:pt idx="116">
                  <c:v>6.0275443510737627</c:v>
                </c:pt>
                <c:pt idx="117">
                  <c:v>6.0954395862717439</c:v>
                </c:pt>
                <c:pt idx="118">
                  <c:v>6.337175792507205</c:v>
                </c:pt>
                <c:pt idx="119">
                  <c:v>6.290566959921799</c:v>
                </c:pt>
                <c:pt idx="120">
                  <c:v>6.396720509055311</c:v>
                </c:pt>
                <c:pt idx="121">
                  <c:v>6.4321472392638039</c:v>
                </c:pt>
                <c:pt idx="122">
                  <c:v>6.5263812842210056</c:v>
                </c:pt>
                <c:pt idx="123">
                  <c:v>6.6798190500125658</c:v>
                </c:pt>
                <c:pt idx="124">
                  <c:v>6.8120320165246575</c:v>
                </c:pt>
                <c:pt idx="125">
                  <c:v>6.7401883830455258</c:v>
                </c:pt>
                <c:pt idx="126">
                  <c:v>6.7890747516989025</c:v>
                </c:pt>
                <c:pt idx="127">
                  <c:v>6.7281021897810218</c:v>
                </c:pt>
                <c:pt idx="128">
                  <c:v>6.7850442939030744</c:v>
                </c:pt>
                <c:pt idx="129">
                  <c:v>6.7987029831387806</c:v>
                </c:pt>
                <c:pt idx="130">
                  <c:v>6.8737307992710228</c:v>
                </c:pt>
                <c:pt idx="131">
                  <c:v>6.8593668915412556</c:v>
                </c:pt>
                <c:pt idx="132">
                  <c:v>6.7992187499999996</c:v>
                </c:pt>
                <c:pt idx="133">
                  <c:v>6.7920331091567512</c:v>
                </c:pt>
                <c:pt idx="134">
                  <c:v>6.7382722378877213</c:v>
                </c:pt>
                <c:pt idx="135">
                  <c:v>6.6312610118298512</c:v>
                </c:pt>
                <c:pt idx="136">
                  <c:v>6.4937717987045342</c:v>
                </c:pt>
                <c:pt idx="137">
                  <c:v>6.4872430022293779</c:v>
                </c:pt>
                <c:pt idx="138">
                  <c:v>6.5818944252590033</c:v>
                </c:pt>
                <c:pt idx="139">
                  <c:v>6.4991406825435796</c:v>
                </c:pt>
                <c:pt idx="140">
                  <c:v>6.466340269277846</c:v>
                </c:pt>
                <c:pt idx="141">
                  <c:v>6.8953403269090021</c:v>
                </c:pt>
                <c:pt idx="142">
                  <c:v>6.2507352941176473</c:v>
                </c:pt>
                <c:pt idx="143">
                  <c:v>6.6134600950713036</c:v>
                </c:pt>
                <c:pt idx="144">
                  <c:v>6.412837162837163</c:v>
                </c:pt>
                <c:pt idx="145">
                  <c:v>6.3792424987702905</c:v>
                </c:pt>
                <c:pt idx="146">
                  <c:v>6.3675048355899424</c:v>
                </c:pt>
                <c:pt idx="147">
                  <c:v>6.1691246431969553</c:v>
                </c:pt>
                <c:pt idx="148">
                  <c:v>5.9869976359338057</c:v>
                </c:pt>
                <c:pt idx="149">
                  <c:v>5.9540960451977405</c:v>
                </c:pt>
                <c:pt idx="150">
                  <c:v>6.0047281323877071</c:v>
                </c:pt>
                <c:pt idx="151">
                  <c:v>5.9470811580446128</c:v>
                </c:pt>
                <c:pt idx="152">
                  <c:v>5.9285037878787881</c:v>
                </c:pt>
                <c:pt idx="153">
                  <c:v>5.8818267419962336</c:v>
                </c:pt>
                <c:pt idx="154">
                  <c:v>5.8419701213818858</c:v>
                </c:pt>
                <c:pt idx="155">
                  <c:v>5.7877380399442639</c:v>
                </c:pt>
                <c:pt idx="156">
                  <c:v>5.6384297520661155</c:v>
                </c:pt>
                <c:pt idx="157">
                  <c:v>5.6448149840109636</c:v>
                </c:pt>
                <c:pt idx="158">
                  <c:v>5.6140589569161001</c:v>
                </c:pt>
                <c:pt idx="159">
                  <c:v>5.462942104077495</c:v>
                </c:pt>
                <c:pt idx="160">
                  <c:v>5.2959432498337398</c:v>
                </c:pt>
                <c:pt idx="161">
                  <c:v>5.1152281002355968</c:v>
                </c:pt>
                <c:pt idx="162">
                  <c:v>5.1055341055341055</c:v>
                </c:pt>
                <c:pt idx="163">
                  <c:v>4.9764231096006801</c:v>
                </c:pt>
                <c:pt idx="164">
                  <c:v>5.2467444993264483</c:v>
                </c:pt>
                <c:pt idx="165">
                  <c:v>5.6704119850187267</c:v>
                </c:pt>
                <c:pt idx="166">
                  <c:v>5.4167676278168164</c:v>
                </c:pt>
                <c:pt idx="167">
                  <c:v>5.2465851905104239</c:v>
                </c:pt>
                <c:pt idx="168">
                  <c:v>5.2087672559941876</c:v>
                </c:pt>
                <c:pt idx="169">
                  <c:v>5.2397344479960655</c:v>
                </c:pt>
                <c:pt idx="170">
                  <c:v>5.1450158420667806</c:v>
                </c:pt>
                <c:pt idx="171">
                  <c:v>5.1181372549019608</c:v>
                </c:pt>
                <c:pt idx="172">
                  <c:v>5.3120310478654593</c:v>
                </c:pt>
                <c:pt idx="173">
                  <c:v>5.6302312775330394</c:v>
                </c:pt>
                <c:pt idx="174">
                  <c:v>5.4656902630865201</c:v>
                </c:pt>
                <c:pt idx="175">
                  <c:v>5.3114969744803995</c:v>
                </c:pt>
                <c:pt idx="176">
                  <c:v>5.1743471582181257</c:v>
                </c:pt>
                <c:pt idx="177">
                  <c:v>5.0932863967814939</c:v>
                </c:pt>
                <c:pt idx="178">
                  <c:v>5.0715519368369106</c:v>
                </c:pt>
                <c:pt idx="179">
                  <c:v>4.8132986275437766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4-44FD-BC0F-FA94BC85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2208"/>
        <c:axId val="532059856"/>
      </c:lineChart>
      <c:dateAx>
        <c:axId val="532062208"/>
        <c:scaling>
          <c:orientation val="minMax"/>
          <c:max val="9467"/>
          <c:min val="9072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59856"/>
        <c:crosses val="autoZero"/>
        <c:auto val="1"/>
        <c:lblOffset val="100"/>
        <c:baseTimeUnit val="months"/>
      </c:dateAx>
      <c:valAx>
        <c:axId val="532059856"/>
        <c:scaling>
          <c:logBase val="2"/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202406</xdr:colOff>
      <xdr:row>25</xdr:row>
      <xdr:rowOff>110728</xdr:rowOff>
    </xdr:from>
    <xdr:to>
      <xdr:col>24</xdr:col>
      <xdr:colOff>309562</xdr:colOff>
      <xdr:row>39</xdr:row>
      <xdr:rowOff>186928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162</xdr:row>
      <xdr:rowOff>152400</xdr:rowOff>
    </xdr:from>
    <xdr:to>
      <xdr:col>17</xdr:col>
      <xdr:colOff>514350</xdr:colOff>
      <xdr:row>177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177</xdr:row>
      <xdr:rowOff>152400</xdr:rowOff>
    </xdr:from>
    <xdr:to>
      <xdr:col>13</xdr:col>
      <xdr:colOff>238125</xdr:colOff>
      <xdr:row>192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142875</xdr:colOff>
      <xdr:row>5</xdr:row>
      <xdr:rowOff>95250</xdr:rowOff>
    </xdr:from>
    <xdr:to>
      <xdr:col>29</xdr:col>
      <xdr:colOff>2724150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</xdr:row>
      <xdr:rowOff>0</xdr:rowOff>
    </xdr:from>
    <xdr:to>
      <xdr:col>33</xdr:col>
      <xdr:colOff>133350</xdr:colOff>
      <xdr:row>19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33</xdr:col>
      <xdr:colOff>133350</xdr:colOff>
      <xdr:row>35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361950</xdr:colOff>
      <xdr:row>4</xdr:row>
      <xdr:rowOff>61912</xdr:rowOff>
    </xdr:from>
    <xdr:to>
      <xdr:col>23</xdr:col>
      <xdr:colOff>57150</xdr:colOff>
      <xdr:row>18</xdr:row>
      <xdr:rowOff>138112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24</xdr:col>
      <xdr:colOff>304800</xdr:colOff>
      <xdr:row>34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19050</xdr:colOff>
      <xdr:row>34</xdr:row>
      <xdr:rowOff>133350</xdr:rowOff>
    </xdr:from>
    <xdr:to>
      <xdr:col>24</xdr:col>
      <xdr:colOff>323850</xdr:colOff>
      <xdr:row>49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485774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273504</xdr:colOff>
      <xdr:row>43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100854</xdr:colOff>
      <xdr:row>0</xdr:row>
      <xdr:rowOff>0</xdr:rowOff>
    </xdr:from>
    <xdr:to>
      <xdr:col>15</xdr:col>
      <xdr:colOff>109018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89648</xdr:colOff>
      <xdr:row>7</xdr:row>
      <xdr:rowOff>134469</xdr:rowOff>
    </xdr:from>
    <xdr:to>
      <xdr:col>25</xdr:col>
      <xdr:colOff>145677</xdr:colOff>
      <xdr:row>30</xdr:row>
      <xdr:rowOff>89645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45</xdr:row>
      <xdr:rowOff>180975</xdr:rowOff>
    </xdr:from>
    <xdr:to>
      <xdr:col>23</xdr:col>
      <xdr:colOff>647700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247650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18</xdr:row>
      <xdr:rowOff>161925</xdr:rowOff>
    </xdr:from>
    <xdr:to>
      <xdr:col>22</xdr:col>
      <xdr:colOff>57150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20</xdr:row>
      <xdr:rowOff>104775</xdr:rowOff>
    </xdr:from>
    <xdr:to>
      <xdr:col>13</xdr:col>
      <xdr:colOff>371475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47625</xdr:rowOff>
    </xdr:from>
    <xdr:to>
      <xdr:col>27</xdr:col>
      <xdr:colOff>342900</xdr:colOff>
      <xdr:row>15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590550</xdr:colOff>
      <xdr:row>15</xdr:row>
      <xdr:rowOff>123825</xdr:rowOff>
    </xdr:from>
    <xdr:to>
      <xdr:col>28</xdr:col>
      <xdr:colOff>76200</xdr:colOff>
      <xdr:row>30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44</xdr:col>
      <xdr:colOff>91169</xdr:colOff>
      <xdr:row>32</xdr:row>
      <xdr:rowOff>106136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36</xdr:col>
      <xdr:colOff>342900</xdr:colOff>
      <xdr:row>63</xdr:row>
      <xdr:rowOff>24493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200024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114299</xdr:rowOff>
    </xdr:from>
    <xdr:to>
      <xdr:col>12</xdr:col>
      <xdr:colOff>28575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43</xdr:row>
      <xdr:rowOff>114299</xdr:rowOff>
    </xdr:from>
    <xdr:to>
      <xdr:col>12</xdr:col>
      <xdr:colOff>133350</xdr:colOff>
      <xdr:row>66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95250</xdr:rowOff>
    </xdr:from>
    <xdr:to>
      <xdr:col>12</xdr:col>
      <xdr:colOff>28575</xdr:colOff>
      <xdr:row>88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90</xdr:row>
      <xdr:rowOff>0</xdr:rowOff>
    </xdr:from>
    <xdr:to>
      <xdr:col>12</xdr:col>
      <xdr:colOff>133350</xdr:colOff>
      <xdr:row>113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114</xdr:row>
      <xdr:rowOff>28575</xdr:rowOff>
    </xdr:from>
    <xdr:to>
      <xdr:col>13</xdr:col>
      <xdr:colOff>47625</xdr:colOff>
      <xdr:row>139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44</xdr:row>
      <xdr:rowOff>28575</xdr:rowOff>
    </xdr:from>
    <xdr:to>
      <xdr:col>24</xdr:col>
      <xdr:colOff>19050</xdr:colOff>
      <xdr:row>69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44</xdr:row>
      <xdr:rowOff>28575</xdr:rowOff>
    </xdr:from>
    <xdr:to>
      <xdr:col>24</xdr:col>
      <xdr:colOff>19050</xdr:colOff>
      <xdr:row>69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3"/>
  <sheetViews>
    <sheetView zoomScale="80" zoomScaleNormal="80" workbookViewId="0">
      <pane ySplit="1" topLeftCell="A2" activePane="bottomLeft" state="frozen"/>
      <selection pane="bottomLeft" activeCell="A12" sqref="A12"/>
    </sheetView>
  </sheetViews>
  <sheetFormatPr defaultRowHeight="14.4"/>
  <cols>
    <col min="1" max="1" width="18.68359375" style="30" bestFit="1" customWidth="1"/>
    <col min="2" max="2" width="8.26171875" customWidth="1"/>
    <col min="3" max="4" width="8.26171875" style="4" customWidth="1"/>
    <col min="6" max="11" width="9.1015625" style="4"/>
    <col min="12" max="12" width="9.1015625" style="12"/>
    <col min="14" max="14" width="9.1015625" style="4"/>
    <col min="15" max="15" width="9.1015625" style="12"/>
    <col min="16" max="16" width="7.578125" customWidth="1"/>
    <col min="17" max="17" width="9.1015625" style="4"/>
    <col min="18" max="18" width="9.1015625" style="12"/>
    <col min="20" max="20" width="9.1015625" style="4"/>
    <col min="21" max="21" width="9.1015625" style="12"/>
    <col min="23" max="23" width="9.1015625" style="4"/>
    <col min="24" max="24" width="12.26171875" style="4" bestFit="1" customWidth="1"/>
    <col min="25" max="26" width="12.26171875" style="29" customWidth="1"/>
    <col min="27" max="28" width="12.26171875" style="4" customWidth="1"/>
    <col min="30" max="30" width="7.26171875" customWidth="1"/>
    <col min="49" max="51" width="9.1015625" style="4"/>
  </cols>
  <sheetData>
    <row r="1" spans="1:60">
      <c r="A1" s="30" t="s">
        <v>152</v>
      </c>
      <c r="B1" t="s">
        <v>51</v>
      </c>
      <c r="C1" s="4" t="s">
        <v>158</v>
      </c>
      <c r="E1" t="s">
        <v>52</v>
      </c>
      <c r="F1" s="4" t="s">
        <v>56</v>
      </c>
      <c r="G1" s="4" t="s">
        <v>154</v>
      </c>
      <c r="H1" s="4" t="s">
        <v>156</v>
      </c>
      <c r="I1" s="4" t="s">
        <v>157</v>
      </c>
      <c r="J1" s="4" t="s">
        <v>155</v>
      </c>
      <c r="K1" s="4" t="s">
        <v>153</v>
      </c>
      <c r="L1" s="12" t="s">
        <v>60</v>
      </c>
      <c r="M1" t="s">
        <v>53</v>
      </c>
      <c r="N1" s="4" t="s">
        <v>57</v>
      </c>
      <c r="O1" s="12" t="s">
        <v>61</v>
      </c>
      <c r="P1" t="s">
        <v>54</v>
      </c>
      <c r="Q1" s="4" t="s">
        <v>58</v>
      </c>
      <c r="R1" s="12" t="s">
        <v>62</v>
      </c>
      <c r="S1" t="s">
        <v>55</v>
      </c>
      <c r="T1" s="4" t="s">
        <v>59</v>
      </c>
      <c r="U1" s="12" t="s">
        <v>63</v>
      </c>
      <c r="V1" t="s">
        <v>147</v>
      </c>
      <c r="W1" s="4" t="s">
        <v>145</v>
      </c>
      <c r="X1" s="4" t="s">
        <v>146</v>
      </c>
      <c r="Y1" s="29" t="s">
        <v>148</v>
      </c>
      <c r="Z1" s="29" t="s">
        <v>149</v>
      </c>
      <c r="AB1" s="4" t="s">
        <v>150</v>
      </c>
      <c r="AC1" s="4" t="s">
        <v>117</v>
      </c>
      <c r="AD1" s="4" t="s">
        <v>116</v>
      </c>
      <c r="AE1" s="4" t="s">
        <v>118</v>
      </c>
      <c r="AF1" s="4" t="s">
        <v>70</v>
      </c>
      <c r="AG1" s="4" t="s">
        <v>120</v>
      </c>
      <c r="AH1" s="4" t="s">
        <v>135</v>
      </c>
      <c r="AI1" s="4" t="s">
        <v>121</v>
      </c>
      <c r="AJ1" s="4" t="s">
        <v>151</v>
      </c>
      <c r="AK1" s="4" t="s">
        <v>119</v>
      </c>
      <c r="AL1" s="4" t="s">
        <v>99</v>
      </c>
      <c r="AM1" s="4" t="s">
        <v>122</v>
      </c>
      <c r="AN1" s="4" t="s">
        <v>123</v>
      </c>
      <c r="AO1" s="4" t="s">
        <v>124</v>
      </c>
      <c r="AP1" s="4" t="s">
        <v>126</v>
      </c>
      <c r="AU1" s="31" t="s">
        <v>147</v>
      </c>
      <c r="AV1" s="31" t="s">
        <v>159</v>
      </c>
      <c r="AW1" s="4" t="s">
        <v>53</v>
      </c>
      <c r="AX1" s="4" t="s">
        <v>160</v>
      </c>
      <c r="AY1" s="4" t="s">
        <v>55</v>
      </c>
      <c r="AZ1" s="4" t="s">
        <v>161</v>
      </c>
      <c r="BA1" t="s">
        <v>162</v>
      </c>
      <c r="BB1" t="s">
        <v>163</v>
      </c>
      <c r="BC1" t="s">
        <v>164</v>
      </c>
      <c r="BF1" t="s">
        <v>165</v>
      </c>
      <c r="BG1" t="s">
        <v>166</v>
      </c>
    </row>
    <row r="2" spans="1:60">
      <c r="A2" s="30">
        <v>1910</v>
      </c>
      <c r="B2">
        <v>455239</v>
      </c>
      <c r="C2" s="4">
        <v>7106.6563633121323</v>
      </c>
      <c r="AB2" s="4">
        <v>78</v>
      </c>
      <c r="AC2" s="4">
        <v>33.189</v>
      </c>
      <c r="AD2" s="4">
        <v>383.88799999999998</v>
      </c>
      <c r="AE2" s="4">
        <v>8.6449999999999996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T2">
        <v>1913</v>
      </c>
      <c r="AU2" s="4">
        <v>4859</v>
      </c>
      <c r="AV2" s="4">
        <v>1290.4000000000001</v>
      </c>
      <c r="AW2" s="4">
        <v>164.9</v>
      </c>
      <c r="AX2" s="4">
        <v>648.9</v>
      </c>
      <c r="AY2" s="4">
        <v>278.7</v>
      </c>
      <c r="AZ2" s="4"/>
      <c r="BB2" s="4"/>
    </row>
    <row r="3" spans="1:60">
      <c r="A3" s="30">
        <v>1911</v>
      </c>
      <c r="B3">
        <v>462990</v>
      </c>
      <c r="C3" s="4">
        <v>7317.9884681685789</v>
      </c>
      <c r="D3" s="12">
        <f>(B3-B2)/B2</f>
        <v>1.7026221391401E-2</v>
      </c>
      <c r="AB3" s="4">
        <v>80</v>
      </c>
      <c r="AC3">
        <v>33.712000000000003</v>
      </c>
      <c r="AD3">
        <v>391.858</v>
      </c>
      <c r="AE3">
        <v>8.6029999999999998</v>
      </c>
      <c r="AT3">
        <v>1914</v>
      </c>
      <c r="AU3" s="4">
        <v>5344.6</v>
      </c>
      <c r="AV3" s="4">
        <v>1206.5</v>
      </c>
      <c r="AW3" s="4">
        <v>426</v>
      </c>
      <c r="AX3" s="4">
        <v>802.6</v>
      </c>
      <c r="AY3" s="4">
        <v>498.5</v>
      </c>
      <c r="AZ3" s="4">
        <f>-(AV3/$AU3)*(LN(AV3)-LN(AV2))</f>
        <v>1.5176319325383466E-2</v>
      </c>
      <c r="BA3" s="4">
        <f>-(AW3/$AU3)*(LN(AW3)-LN(AW2))</f>
        <v>-7.5649562121735278E-2</v>
      </c>
      <c r="BB3" s="4">
        <f>-(AX3/$AU3)*(LN(AX3)-LN(AX2))</f>
        <v>-3.1922870062996232E-2</v>
      </c>
      <c r="BC3" s="4">
        <f>-(AY3/$AU3)*(LN(AY3)-LN(AY2))</f>
        <v>-5.4234484521689982E-2</v>
      </c>
      <c r="BD3">
        <f>SUM(AZ3:BC3)</f>
        <v>-0.14663059738103801</v>
      </c>
      <c r="BF3" s="4">
        <f t="shared" ref="BF3:BF17" si="0">LN(C7)-LN(C6)</f>
        <v>4.8009219186361918E-2</v>
      </c>
      <c r="BG3" s="4">
        <f>SUM(BD3,BF3)</f>
        <v>-9.862137819467609E-2</v>
      </c>
    </row>
    <row r="4" spans="1:60">
      <c r="A4" s="30">
        <v>1912</v>
      </c>
      <c r="B4">
        <v>467288</v>
      </c>
      <c r="C4" s="4">
        <v>7509.6617725732631</v>
      </c>
      <c r="D4" s="12">
        <f t="shared" ref="D4:D32" si="1">(B4-B3)/B3</f>
        <v>9.2831378647486983E-3</v>
      </c>
      <c r="AB4" s="4">
        <v>85</v>
      </c>
      <c r="AC4">
        <v>36.411999999999999</v>
      </c>
      <c r="AD4">
        <v>407.11200000000002</v>
      </c>
      <c r="AE4">
        <v>8.9440000000000008</v>
      </c>
      <c r="AT4" s="4">
        <v>1915</v>
      </c>
      <c r="AU4" s="4">
        <v>6241.3</v>
      </c>
      <c r="AV4" s="4">
        <v>1706.9</v>
      </c>
      <c r="AW4" s="4">
        <v>388.5</v>
      </c>
      <c r="AX4" s="4">
        <v>968</v>
      </c>
      <c r="AY4" s="4">
        <v>582.4</v>
      </c>
      <c r="AZ4" s="4">
        <f t="shared" ref="AZ4:AZ22" si="2">-(AV4/$AU4)*(LN(AV4)-LN(AV3))</f>
        <v>-9.4886950242643028E-2</v>
      </c>
      <c r="BA4" s="4">
        <f t="shared" ref="BA4:BA22" si="3">-(AW4/$AU4)*(LN(AW4)-LN(AW3))</f>
        <v>5.7357905493019669E-3</v>
      </c>
      <c r="BB4" s="4">
        <f t="shared" ref="BB4:BB22" si="4">-(AX4/$AU4)*(LN(AX4)-LN(AX3))</f>
        <v>-2.9061190665656222E-2</v>
      </c>
      <c r="BC4" s="4">
        <f t="shared" ref="BC4:BC22" si="5">-(AY4/$AU4)*(LN(AY4)-LN(AY3))</f>
        <v>-1.4515340668881764E-2</v>
      </c>
      <c r="BD4" s="4">
        <f t="shared" ref="BD4:BD22" si="6">SUM(AZ4:BC4)</f>
        <v>-0.13272769102787904</v>
      </c>
      <c r="BF4" s="4">
        <f t="shared" si="0"/>
        <v>3.8597299498142945E-2</v>
      </c>
      <c r="BG4" s="4">
        <f t="shared" ref="BG4:BG17" si="7">SUM(BD4,BF4)</f>
        <v>-9.4130391529736096E-2</v>
      </c>
    </row>
    <row r="5" spans="1:60">
      <c r="A5" s="30">
        <v>1913</v>
      </c>
      <c r="B5">
        <v>466284</v>
      </c>
      <c r="C5" s="4">
        <v>7760.3114783332348</v>
      </c>
      <c r="D5" s="12">
        <f t="shared" si="1"/>
        <v>-2.1485679067298966E-3</v>
      </c>
      <c r="E5">
        <v>1290.4000000000001</v>
      </c>
      <c r="F5" s="4">
        <v>1290.4000000000001</v>
      </c>
      <c r="L5" s="12">
        <f>E5/V5</f>
        <v>0.26556904712903889</v>
      </c>
      <c r="M5">
        <v>164.9</v>
      </c>
      <c r="N5" s="4">
        <v>164.9</v>
      </c>
      <c r="O5" s="12">
        <f>M5/V5</f>
        <v>3.3937024079028606E-2</v>
      </c>
      <c r="P5">
        <v>648.9</v>
      </c>
      <c r="Q5" s="4">
        <v>648.9</v>
      </c>
      <c r="R5" s="12">
        <f>P5/V5</f>
        <v>0.1335459971187487</v>
      </c>
      <c r="S5">
        <v>278.7</v>
      </c>
      <c r="T5" s="4">
        <v>278.7</v>
      </c>
      <c r="U5" s="12">
        <f>S5/V5</f>
        <v>5.7357480963161143E-2</v>
      </c>
      <c r="V5">
        <v>4859</v>
      </c>
      <c r="AB5" s="4">
        <v>85</v>
      </c>
      <c r="AC5" s="4">
        <v>38.244</v>
      </c>
      <c r="AD5" s="4">
        <v>424.49200000000002</v>
      </c>
      <c r="AE5" s="4">
        <v>9.0090000000000003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T5" s="4">
        <v>1916</v>
      </c>
      <c r="AU5" s="4">
        <v>6630.7</v>
      </c>
      <c r="AV5" s="4">
        <v>2202.1999999999998</v>
      </c>
      <c r="AW5" s="4">
        <v>395.8</v>
      </c>
      <c r="AX5" s="4">
        <v>652.9</v>
      </c>
      <c r="AY5" s="4">
        <v>600.4</v>
      </c>
      <c r="AZ5" s="4">
        <f t="shared" si="2"/>
        <v>-8.4617327522320054E-2</v>
      </c>
      <c r="BA5" s="4">
        <f t="shared" si="3"/>
        <v>-1.1112188333343869E-3</v>
      </c>
      <c r="BB5" s="4">
        <f t="shared" si="4"/>
        <v>3.8776797988287259E-2</v>
      </c>
      <c r="BC5" s="4">
        <f t="shared" si="5"/>
        <v>-2.7561701128461526E-3</v>
      </c>
      <c r="BD5" s="4">
        <f t="shared" si="6"/>
        <v>-4.9707918480213331E-2</v>
      </c>
      <c r="BF5" s="4">
        <f t="shared" si="0"/>
        <v>2.6375155254394045E-2</v>
      </c>
      <c r="BG5" s="4">
        <f t="shared" si="7"/>
        <v>-2.3332763225819286E-2</v>
      </c>
    </row>
    <row r="6" spans="1:60">
      <c r="A6" s="30">
        <v>1914</v>
      </c>
      <c r="B6">
        <v>447608</v>
      </c>
      <c r="C6" s="4">
        <v>8094.5110860131972</v>
      </c>
      <c r="D6" s="12">
        <f t="shared" si="1"/>
        <v>-4.0052843331531855E-2</v>
      </c>
      <c r="E6">
        <v>1206.5</v>
      </c>
      <c r="F6" s="4">
        <v>1206.5</v>
      </c>
      <c r="G6" s="4">
        <v>1526</v>
      </c>
      <c r="H6" s="4">
        <f>G6-E6</f>
        <v>319.5</v>
      </c>
      <c r="I6" s="4">
        <f>H6/C6</f>
        <v>3.9471191849014299E-2</v>
      </c>
      <c r="J6" s="4">
        <f>E6/G6</f>
        <v>0.7906290956749672</v>
      </c>
      <c r="K6" s="12">
        <f>(F6-F5)/F5</f>
        <v>-6.5018598884067025E-2</v>
      </c>
      <c r="L6" s="12">
        <f>E6/V6</f>
        <v>0.22574187029899337</v>
      </c>
      <c r="M6">
        <v>426</v>
      </c>
      <c r="N6" s="4">
        <v>426</v>
      </c>
      <c r="O6" s="12">
        <f>M6/V6</f>
        <v>7.9706619765744863E-2</v>
      </c>
      <c r="P6">
        <v>802.6</v>
      </c>
      <c r="Q6" s="4">
        <v>802.6</v>
      </c>
      <c r="R6" s="12">
        <f t="shared" ref="R6:R25" si="8">P6/V6</f>
        <v>0.15017026531452307</v>
      </c>
      <c r="S6">
        <v>498.5</v>
      </c>
      <c r="T6" s="4">
        <v>498.5</v>
      </c>
      <c r="U6" s="12">
        <f t="shared" ref="U6:U25" si="9">S6/V6</f>
        <v>9.3271713505220219E-2</v>
      </c>
      <c r="V6">
        <v>5344.6</v>
      </c>
      <c r="W6" s="4">
        <f>V6-V5</f>
        <v>485.60000000000036</v>
      </c>
      <c r="X6" s="4">
        <f>(W6/(B6/1000))</f>
        <v>1.0848778395381682</v>
      </c>
      <c r="Y6" s="29">
        <f>(B6/1000)-W6</f>
        <v>-37.99200000000036</v>
      </c>
      <c r="Z6" s="29">
        <f>$Y$6</f>
        <v>-37.99200000000036</v>
      </c>
      <c r="AA6" s="4">
        <f>Y6/V6</f>
        <v>-7.1084833289676227E-3</v>
      </c>
      <c r="AB6" s="4">
        <v>85</v>
      </c>
      <c r="AC6" s="4">
        <v>37.741999999999997</v>
      </c>
      <c r="AD6" s="4">
        <v>414.59899999999999</v>
      </c>
      <c r="AE6" s="4">
        <v>9.1029999999999998</v>
      </c>
      <c r="AF6" s="4">
        <v>0.56299999999999994</v>
      </c>
      <c r="AG6" s="4">
        <v>1590</v>
      </c>
      <c r="AH6" s="4">
        <v>174.62375040000001</v>
      </c>
      <c r="AI6" s="4">
        <v>3469</v>
      </c>
      <c r="AJ6" s="4">
        <v>381.0831594</v>
      </c>
      <c r="AK6" s="4">
        <v>11607</v>
      </c>
      <c r="AL6" s="4">
        <v>1275</v>
      </c>
      <c r="AM6" s="4">
        <v>4.2099999999999999E-2</v>
      </c>
      <c r="AN6" s="4">
        <v>9.1899999999999996E-2</v>
      </c>
      <c r="AO6" s="4">
        <v>0.3075</v>
      </c>
      <c r="AP6" s="4">
        <v>3.2516584819999999</v>
      </c>
      <c r="AT6" s="4">
        <v>1917</v>
      </c>
      <c r="AU6" s="4">
        <v>7147.9</v>
      </c>
      <c r="AV6" s="4">
        <v>2523.1</v>
      </c>
      <c r="AW6" s="4">
        <v>416.7</v>
      </c>
      <c r="AX6" s="4">
        <v>369.7</v>
      </c>
      <c r="AY6" s="4">
        <v>573.20000000000005</v>
      </c>
      <c r="AZ6" s="4">
        <f t="shared" si="2"/>
        <v>-4.8017030900358519E-2</v>
      </c>
      <c r="BA6" s="4">
        <f t="shared" si="3"/>
        <v>-2.9998100759408546E-3</v>
      </c>
      <c r="BB6" s="4">
        <f t="shared" si="4"/>
        <v>2.9415669203378021E-2</v>
      </c>
      <c r="BC6" s="4">
        <f t="shared" si="5"/>
        <v>3.7177851762324717E-3</v>
      </c>
      <c r="BD6" s="4">
        <f t="shared" si="6"/>
        <v>-1.7883386596688883E-2</v>
      </c>
      <c r="BF6" s="4">
        <f t="shared" si="0"/>
        <v>3.4642419609209441E-2</v>
      </c>
      <c r="BG6" s="4">
        <f t="shared" si="7"/>
        <v>1.6759033012520557E-2</v>
      </c>
    </row>
    <row r="7" spans="1:60">
      <c r="A7" s="30">
        <v>1915</v>
      </c>
      <c r="B7">
        <v>472284</v>
      </c>
      <c r="C7" s="4">
        <v>8492.6017951613867</v>
      </c>
      <c r="D7" s="12">
        <f t="shared" si="1"/>
        <v>5.5128594663187432E-2</v>
      </c>
      <c r="E7">
        <v>1706.9</v>
      </c>
      <c r="F7" s="4">
        <v>1706.9</v>
      </c>
      <c r="G7" s="4">
        <v>2025</v>
      </c>
      <c r="H7" s="4">
        <f t="shared" ref="H7:H30" si="10">G7-E7</f>
        <v>318.09999999999991</v>
      </c>
      <c r="I7" s="4">
        <f t="shared" ref="I7:I21" si="11">H7/C7</f>
        <v>3.745613036763782E-2</v>
      </c>
      <c r="J7" s="4">
        <f t="shared" ref="J7:J32" si="12">E7/G7</f>
        <v>0.84291358024691365</v>
      </c>
      <c r="K7" s="12">
        <f t="shared" ref="K7:K32" si="13">(F7-F6)/F6</f>
        <v>0.41475341898052226</v>
      </c>
      <c r="L7" s="12">
        <f t="shared" ref="L7:L25" si="14">E7/V7</f>
        <v>0.2734846906894397</v>
      </c>
      <c r="M7">
        <v>388.5</v>
      </c>
      <c r="N7" s="4">
        <v>388.5</v>
      </c>
      <c r="O7" s="12">
        <f t="shared" ref="O7:O25" si="15">M7/V7</f>
        <v>6.2246647333087657E-2</v>
      </c>
      <c r="P7">
        <v>968</v>
      </c>
      <c r="Q7" s="4">
        <v>968</v>
      </c>
      <c r="R7" s="12">
        <f t="shared" si="8"/>
        <v>0.15509589348372935</v>
      </c>
      <c r="S7">
        <v>582.4</v>
      </c>
      <c r="T7" s="4">
        <v>582.4</v>
      </c>
      <c r="U7" s="12">
        <f t="shared" si="9"/>
        <v>9.3313892938971035E-2</v>
      </c>
      <c r="V7">
        <v>6241.3</v>
      </c>
      <c r="W7" s="4">
        <f>V7-V6</f>
        <v>896.69999999999982</v>
      </c>
      <c r="X7" s="4">
        <f t="shared" ref="X7:X25" si="16">(W7/(B7/1000))</f>
        <v>1.8986457301115427</v>
      </c>
      <c r="Y7" s="29">
        <f t="shared" ref="Y7:Y25" si="17">(B7/1000)-W7</f>
        <v>-424.41599999999983</v>
      </c>
      <c r="Z7" s="29">
        <f>SUM($Y$6:Y7)</f>
        <v>-462.40800000000019</v>
      </c>
      <c r="AA7" s="4">
        <f t="shared" ref="AA7:AA25" si="18">Y7/V7</f>
        <v>-6.8001217695031452E-2</v>
      </c>
      <c r="AB7" s="4">
        <v>108</v>
      </c>
      <c r="AC7" s="4">
        <v>41.656999999999996</v>
      </c>
      <c r="AD7" s="4">
        <v>443.048</v>
      </c>
      <c r="AE7" s="4">
        <v>9.4019999999999992</v>
      </c>
      <c r="AF7" s="4">
        <v>0.51100000000000001</v>
      </c>
      <c r="AG7" s="4">
        <v>1739</v>
      </c>
      <c r="AH7" s="4">
        <v>184.98191869999999</v>
      </c>
      <c r="AI7" s="4">
        <v>3881</v>
      </c>
      <c r="AJ7" s="4">
        <v>412.78451389999998</v>
      </c>
      <c r="AK7" s="4">
        <v>12348.833329999999</v>
      </c>
      <c r="AL7" s="4">
        <v>1313</v>
      </c>
      <c r="AM7" s="4">
        <v>4.1799999999999997E-2</v>
      </c>
      <c r="AN7" s="4">
        <v>9.3200000000000005E-2</v>
      </c>
      <c r="AO7" s="4">
        <v>0.2964</v>
      </c>
      <c r="AP7" s="4">
        <v>3.3733551080000002</v>
      </c>
      <c r="AT7" s="4">
        <v>1918</v>
      </c>
      <c r="AU7" s="4">
        <v>6816.4</v>
      </c>
      <c r="AV7" s="4">
        <v>2657.9</v>
      </c>
      <c r="AW7" s="4">
        <v>521</v>
      </c>
      <c r="AX7" s="4">
        <v>664</v>
      </c>
      <c r="AY7" s="4">
        <v>538.9</v>
      </c>
      <c r="AZ7" s="4">
        <f t="shared" si="2"/>
        <v>-2.0294945591603102E-2</v>
      </c>
      <c r="BA7" s="4">
        <f t="shared" si="3"/>
        <v>-1.7073940090414876E-2</v>
      </c>
      <c r="BB7" s="4">
        <f t="shared" si="4"/>
        <v>-5.7043593138089745E-2</v>
      </c>
      <c r="BC7" s="4">
        <f t="shared" si="5"/>
        <v>4.8783297942828763E-3</v>
      </c>
      <c r="BD7" s="4">
        <f t="shared" si="6"/>
        <v>-8.953414902582485E-2</v>
      </c>
      <c r="BF7" s="4">
        <f t="shared" si="0"/>
        <v>6.7867658044900026E-3</v>
      </c>
      <c r="BG7" s="4">
        <f t="shared" si="7"/>
        <v>-8.2747383221334847E-2</v>
      </c>
    </row>
    <row r="8" spans="1:60">
      <c r="A8" s="30">
        <v>1916</v>
      </c>
      <c r="B8">
        <v>455456</v>
      </c>
      <c r="C8" s="4">
        <v>8826.801402841349</v>
      </c>
      <c r="D8" s="12">
        <f t="shared" si="1"/>
        <v>-3.5631103319189304E-2</v>
      </c>
      <c r="E8">
        <v>2202.1999999999998</v>
      </c>
      <c r="F8" s="4">
        <v>2202.1999999999998</v>
      </c>
      <c r="G8" s="4">
        <v>2556</v>
      </c>
      <c r="H8" s="4">
        <f t="shared" si="10"/>
        <v>353.80000000000018</v>
      </c>
      <c r="I8" s="4">
        <f t="shared" si="11"/>
        <v>4.008246972522933E-2</v>
      </c>
      <c r="J8" s="4">
        <f t="shared" si="12"/>
        <v>0.86158059467918613</v>
      </c>
      <c r="K8" s="12">
        <f t="shared" si="13"/>
        <v>0.29017517136329002</v>
      </c>
      <c r="L8" s="12">
        <f t="shared" si="14"/>
        <v>0.3321217970953293</v>
      </c>
      <c r="M8">
        <v>395.8</v>
      </c>
      <c r="N8" s="4">
        <v>395.8</v>
      </c>
      <c r="O8" s="12">
        <f t="shared" si="15"/>
        <v>5.9692038547966279E-2</v>
      </c>
      <c r="P8">
        <v>652.9</v>
      </c>
      <c r="Q8" s="4">
        <v>652.9</v>
      </c>
      <c r="R8" s="12">
        <f t="shared" si="8"/>
        <v>9.8466225285414807E-2</v>
      </c>
      <c r="S8">
        <v>600.4</v>
      </c>
      <c r="T8" s="4">
        <v>600.4</v>
      </c>
      <c r="U8" s="12">
        <f t="shared" si="9"/>
        <v>9.0548509207172695E-2</v>
      </c>
      <c r="V8">
        <v>6630.7</v>
      </c>
      <c r="W8" s="4">
        <f t="shared" ref="W8:W25" si="19">V8-V7</f>
        <v>389.39999999999964</v>
      </c>
      <c r="X8" s="4">
        <f t="shared" si="16"/>
        <v>0.85496732944565368</v>
      </c>
      <c r="Y8" s="29">
        <f t="shared" si="17"/>
        <v>66.056000000000381</v>
      </c>
      <c r="Z8" s="29">
        <f>SUM($Y$6:Y8)</f>
        <v>-396.3519999999998</v>
      </c>
      <c r="AA8" s="4">
        <f t="shared" si="18"/>
        <v>9.9621457764640809E-3</v>
      </c>
      <c r="AB8" s="4">
        <v>136</v>
      </c>
      <c r="AC8" s="4">
        <v>50.44</v>
      </c>
      <c r="AD8" s="4">
        <v>476.49799999999999</v>
      </c>
      <c r="AE8" s="4">
        <v>10.586</v>
      </c>
      <c r="AF8" s="4">
        <v>0.67200000000000004</v>
      </c>
      <c r="AG8" s="4">
        <v>2217</v>
      </c>
      <c r="AH8" s="4">
        <v>209.44643869999999</v>
      </c>
      <c r="AI8" s="4">
        <v>4517</v>
      </c>
      <c r="AJ8" s="4">
        <v>426.69563570000003</v>
      </c>
      <c r="AK8" s="4">
        <v>14563.666670000001</v>
      </c>
      <c r="AL8" s="4">
        <v>1376</v>
      </c>
      <c r="AM8" s="4">
        <v>4.3999999999999997E-2</v>
      </c>
      <c r="AN8" s="4">
        <v>8.9599999999999999E-2</v>
      </c>
      <c r="AO8" s="4">
        <v>0.28870000000000001</v>
      </c>
      <c r="AP8" s="4">
        <v>3.4634135179999999</v>
      </c>
      <c r="AT8" s="4">
        <v>1919</v>
      </c>
      <c r="AU8" s="4">
        <v>6805.4</v>
      </c>
      <c r="AV8" s="4">
        <v>2517.6999999999998</v>
      </c>
      <c r="AW8" s="4">
        <v>578.1</v>
      </c>
      <c r="AX8" s="4">
        <v>694.8</v>
      </c>
      <c r="AY8" s="4">
        <v>259.5</v>
      </c>
      <c r="AZ8" s="4">
        <f t="shared" si="2"/>
        <v>2.0048130919534436E-2</v>
      </c>
      <c r="BA8" s="4">
        <f t="shared" si="3"/>
        <v>-8.8342438345872781E-3</v>
      </c>
      <c r="BB8" s="4">
        <f t="shared" si="4"/>
        <v>-4.6291976403930041E-3</v>
      </c>
      <c r="BC8" s="4">
        <f t="shared" si="5"/>
        <v>2.7865471117868933E-2</v>
      </c>
      <c r="BD8" s="4">
        <f t="shared" si="6"/>
        <v>3.4450160562423088E-2</v>
      </c>
      <c r="BF8" s="4">
        <f t="shared" si="0"/>
        <v>2.3651488081959826E-2</v>
      </c>
      <c r="BG8" s="4">
        <f t="shared" si="7"/>
        <v>5.8101648644382914E-2</v>
      </c>
    </row>
    <row r="9" spans="1:60">
      <c r="A9" s="30">
        <v>1917</v>
      </c>
      <c r="B9">
        <v>420592</v>
      </c>
      <c r="C9" s="4">
        <v>9062.7070082624996</v>
      </c>
      <c r="D9" s="12">
        <f t="shared" si="1"/>
        <v>-7.654746012787185E-2</v>
      </c>
      <c r="E9">
        <v>2523.1</v>
      </c>
      <c r="F9" s="4">
        <v>2523.1</v>
      </c>
      <c r="G9" s="4">
        <v>2868</v>
      </c>
      <c r="H9" s="4">
        <f t="shared" si="10"/>
        <v>344.90000000000009</v>
      </c>
      <c r="I9" s="4">
        <f t="shared" si="11"/>
        <v>3.8057061724002951E-2</v>
      </c>
      <c r="J9" s="4">
        <f t="shared" si="12"/>
        <v>0.87974198047419805</v>
      </c>
      <c r="K9" s="12">
        <f t="shared" si="13"/>
        <v>0.14571791844519122</v>
      </c>
      <c r="L9" s="12">
        <f t="shared" si="14"/>
        <v>0.35298479273632816</v>
      </c>
      <c r="M9">
        <v>416.7</v>
      </c>
      <c r="N9" s="4">
        <v>416.7</v>
      </c>
      <c r="O9" s="12">
        <f t="shared" si="15"/>
        <v>5.8296842429244954E-2</v>
      </c>
      <c r="P9">
        <v>369.7</v>
      </c>
      <c r="Q9" s="4">
        <v>369.7</v>
      </c>
      <c r="R9" s="12">
        <f t="shared" si="8"/>
        <v>5.1721484631849918E-2</v>
      </c>
      <c r="S9">
        <v>573.20000000000005</v>
      </c>
      <c r="T9" s="4">
        <v>573.20000000000005</v>
      </c>
      <c r="U9" s="12">
        <f t="shared" si="9"/>
        <v>8.019138488227312E-2</v>
      </c>
      <c r="V9">
        <v>7147.9</v>
      </c>
      <c r="W9" s="4">
        <f t="shared" si="19"/>
        <v>517.19999999999982</v>
      </c>
      <c r="X9" s="4">
        <f t="shared" si="16"/>
        <v>1.2296952866435877</v>
      </c>
      <c r="Y9" s="29">
        <f t="shared" si="17"/>
        <v>-96.607999999999834</v>
      </c>
      <c r="Z9" s="29">
        <f>SUM($Y$6:Y9)</f>
        <v>-492.95999999999964</v>
      </c>
      <c r="AA9" s="4">
        <f t="shared" si="18"/>
        <v>-1.3515578001930614E-2</v>
      </c>
      <c r="AB9" s="4">
        <v>179</v>
      </c>
      <c r="AC9" s="4">
        <v>61.895000000000003</v>
      </c>
      <c r="AD9" s="4">
        <v>473.89600000000002</v>
      </c>
      <c r="AE9" s="4">
        <v>13.061</v>
      </c>
      <c r="AF9" s="4">
        <v>0.84</v>
      </c>
      <c r="AG9" s="4">
        <v>2836</v>
      </c>
      <c r="AH9" s="4">
        <v>217.16560749999999</v>
      </c>
      <c r="AI9" s="4">
        <v>5553</v>
      </c>
      <c r="AJ9" s="4">
        <v>425.15886990000001</v>
      </c>
      <c r="AK9" s="4">
        <v>16955.166669999999</v>
      </c>
      <c r="AL9" s="4">
        <v>1298</v>
      </c>
      <c r="AM9" s="4">
        <v>4.58E-2</v>
      </c>
      <c r="AN9" s="4">
        <v>8.9700000000000002E-2</v>
      </c>
      <c r="AO9" s="4">
        <v>0.27389999999999998</v>
      </c>
      <c r="AP9" s="4">
        <v>3.6505096770000001</v>
      </c>
      <c r="AT9" s="4">
        <v>1920</v>
      </c>
      <c r="AU9" s="4">
        <v>7255.6</v>
      </c>
      <c r="AV9" s="4">
        <v>2451.1999999999998</v>
      </c>
      <c r="AW9" s="4">
        <v>754.2</v>
      </c>
      <c r="AX9" s="4">
        <v>685.5</v>
      </c>
      <c r="AY9" s="4">
        <v>260</v>
      </c>
      <c r="AZ9" s="4">
        <f t="shared" si="2"/>
        <v>9.0432123977339535E-3</v>
      </c>
      <c r="BA9" s="4">
        <f t="shared" si="3"/>
        <v>-2.7640700366470077E-2</v>
      </c>
      <c r="BB9" s="4">
        <f t="shared" si="4"/>
        <v>1.2731517024670784E-3</v>
      </c>
      <c r="BC9" s="4">
        <f t="shared" si="5"/>
        <v>-6.8978635328848195E-5</v>
      </c>
      <c r="BD9" s="4">
        <f t="shared" si="6"/>
        <v>-1.7393314901597894E-2</v>
      </c>
      <c r="BF9" s="4">
        <f t="shared" si="0"/>
        <v>2.7563759555548017E-2</v>
      </c>
      <c r="BG9" s="4">
        <f t="shared" si="7"/>
        <v>1.0170444653950124E-2</v>
      </c>
    </row>
    <row r="10" spans="1:60">
      <c r="A10" s="30">
        <v>1918</v>
      </c>
      <c r="B10">
        <v>384251</v>
      </c>
      <c r="C10" s="4">
        <v>9382.1625156036389</v>
      </c>
      <c r="D10" s="12">
        <f t="shared" si="1"/>
        <v>-8.6404401415148172E-2</v>
      </c>
      <c r="E10">
        <v>2657.9</v>
      </c>
      <c r="F10" s="4">
        <v>2657.9</v>
      </c>
      <c r="G10" s="4">
        <v>2873</v>
      </c>
      <c r="H10" s="4">
        <f t="shared" si="10"/>
        <v>215.09999999999991</v>
      </c>
      <c r="I10" s="4">
        <f t="shared" si="11"/>
        <v>2.2926484127967654E-2</v>
      </c>
      <c r="J10" s="4">
        <f t="shared" si="12"/>
        <v>0.92513052558301434</v>
      </c>
      <c r="K10" s="12">
        <f t="shared" si="13"/>
        <v>5.342634061273837E-2</v>
      </c>
      <c r="L10" s="12">
        <f t="shared" si="14"/>
        <v>0.38992723431723492</v>
      </c>
      <c r="M10">
        <v>521</v>
      </c>
      <c r="N10" s="4">
        <v>521</v>
      </c>
      <c r="O10" s="12">
        <f t="shared" si="15"/>
        <v>7.6433307904465703E-2</v>
      </c>
      <c r="P10">
        <v>664</v>
      </c>
      <c r="Q10" s="4">
        <v>664</v>
      </c>
      <c r="R10" s="12">
        <f t="shared" si="8"/>
        <v>9.7412123701660705E-2</v>
      </c>
      <c r="S10">
        <v>538.9</v>
      </c>
      <c r="T10" s="4">
        <v>538.9</v>
      </c>
      <c r="U10" s="12">
        <f t="shared" si="9"/>
        <v>7.9059327504254442E-2</v>
      </c>
      <c r="V10">
        <v>6816.4</v>
      </c>
      <c r="W10" s="4">
        <f t="shared" si="19"/>
        <v>-331.5</v>
      </c>
      <c r="X10" s="4">
        <f t="shared" si="16"/>
        <v>-0.8627173384064063</v>
      </c>
      <c r="Y10" s="29">
        <f t="shared" si="17"/>
        <v>715.75099999999998</v>
      </c>
      <c r="Z10" s="29">
        <f>SUM($Y$6:Y10)</f>
        <v>222.79100000000034</v>
      </c>
      <c r="AA10" s="4">
        <f t="shared" si="18"/>
        <v>0.10500425444516168</v>
      </c>
      <c r="AB10" s="4">
        <v>192</v>
      </c>
      <c r="AC10" s="4">
        <v>75.784999999999997</v>
      </c>
      <c r="AD10" s="4">
        <v>498.45800000000003</v>
      </c>
      <c r="AE10" s="4">
        <v>15.204000000000001</v>
      </c>
      <c r="AF10" s="4">
        <v>0.98399999999999999</v>
      </c>
      <c r="AG10" s="4">
        <v>2874</v>
      </c>
      <c r="AH10" s="4">
        <v>189.02920280000001</v>
      </c>
      <c r="AI10" s="4">
        <v>6078</v>
      </c>
      <c r="AJ10" s="4">
        <v>399.76322019999998</v>
      </c>
      <c r="AK10" s="4">
        <v>18092</v>
      </c>
      <c r="AL10" s="4">
        <v>1190</v>
      </c>
      <c r="AM10" s="4">
        <v>3.7900000000000003E-2</v>
      </c>
      <c r="AN10" s="4">
        <v>8.0199999999999994E-2</v>
      </c>
      <c r="AO10" s="4">
        <v>0.2387</v>
      </c>
      <c r="AP10" s="4">
        <v>4.188868008</v>
      </c>
      <c r="AT10" s="4">
        <v>1921</v>
      </c>
      <c r="AU10" s="4">
        <v>8044.5</v>
      </c>
      <c r="AV10" s="4">
        <v>3221.2</v>
      </c>
      <c r="AW10" s="4">
        <v>754.9</v>
      </c>
      <c r="AX10" s="4">
        <v>690.1</v>
      </c>
      <c r="AY10" s="4">
        <v>237.1</v>
      </c>
      <c r="AZ10" s="4">
        <f t="shared" si="2"/>
        <v>-0.10938596182737656</v>
      </c>
      <c r="BA10" s="4">
        <f t="shared" si="3"/>
        <v>-8.7056342478224966E-5</v>
      </c>
      <c r="BB10" s="4">
        <f t="shared" si="4"/>
        <v>-5.7373355488246191E-4</v>
      </c>
      <c r="BC10" s="4">
        <f t="shared" si="5"/>
        <v>2.7174509486683008E-3</v>
      </c>
      <c r="BD10" s="4">
        <f t="shared" si="6"/>
        <v>-0.10732930077606895</v>
      </c>
      <c r="BF10" s="4">
        <f t="shared" si="0"/>
        <v>9.8377576498762664E-3</v>
      </c>
      <c r="BG10" s="4">
        <f t="shared" si="7"/>
        <v>-9.7491543126192681E-2</v>
      </c>
    </row>
    <row r="11" spans="1:60">
      <c r="A11" s="30">
        <v>1919</v>
      </c>
      <c r="B11">
        <v>358444</v>
      </c>
      <c r="C11" s="4">
        <v>9446.053617071866</v>
      </c>
      <c r="D11" s="12">
        <f t="shared" si="1"/>
        <v>-6.7161829116905353E-2</v>
      </c>
      <c r="E11">
        <v>2517.6999999999998</v>
      </c>
      <c r="F11" s="4">
        <v>2517.6999999999998</v>
      </c>
      <c r="G11" s="4">
        <v>2707</v>
      </c>
      <c r="H11" s="4">
        <f t="shared" si="10"/>
        <v>189.30000000000018</v>
      </c>
      <c r="I11" s="4">
        <f t="shared" si="11"/>
        <v>2.004011491718383E-2</v>
      </c>
      <c r="J11" s="4">
        <f t="shared" si="12"/>
        <v>0.9300701884004432</v>
      </c>
      <c r="K11" s="12">
        <f t="shared" si="13"/>
        <v>-5.2748410399187429E-2</v>
      </c>
      <c r="L11" s="12">
        <f t="shared" si="14"/>
        <v>0.36995621124401212</v>
      </c>
      <c r="M11">
        <v>578.1</v>
      </c>
      <c r="N11" s="4">
        <v>578.1</v>
      </c>
      <c r="O11" s="12">
        <f t="shared" si="15"/>
        <v>8.4947247773826673E-2</v>
      </c>
      <c r="P11">
        <v>694.8</v>
      </c>
      <c r="Q11" s="4">
        <v>694.8</v>
      </c>
      <c r="R11" s="12">
        <f t="shared" si="8"/>
        <v>0.10209539483351456</v>
      </c>
      <c r="S11">
        <v>259.5</v>
      </c>
      <c r="T11" s="4">
        <v>259.5</v>
      </c>
      <c r="U11" s="12">
        <f t="shared" si="9"/>
        <v>3.8131483821671031E-2</v>
      </c>
      <c r="V11">
        <v>6805.4</v>
      </c>
      <c r="W11" s="4">
        <f t="shared" si="19"/>
        <v>-11</v>
      </c>
      <c r="X11" s="4">
        <f t="shared" si="16"/>
        <v>-3.068819676155829E-2</v>
      </c>
      <c r="Y11" s="29">
        <f t="shared" si="17"/>
        <v>369.44400000000002</v>
      </c>
      <c r="Z11" s="29">
        <f>SUM($Y$6:Y11)</f>
        <v>592.23500000000035</v>
      </c>
      <c r="AA11" s="4">
        <f t="shared" si="18"/>
        <v>5.4286889822787794E-2</v>
      </c>
      <c r="AB11" s="4">
        <v>206</v>
      </c>
      <c r="AC11" s="4">
        <v>78.501999999999995</v>
      </c>
      <c r="AD11" s="4">
        <v>503.87299999999999</v>
      </c>
      <c r="AE11" s="4">
        <v>15.58</v>
      </c>
      <c r="AF11" s="4">
        <v>1.121</v>
      </c>
      <c r="AG11" s="4">
        <v>2832</v>
      </c>
      <c r="AH11" s="4">
        <v>181.7715019</v>
      </c>
      <c r="AI11" s="4">
        <v>6444</v>
      </c>
      <c r="AJ11" s="4">
        <v>413.60718869999999</v>
      </c>
      <c r="AK11" s="4">
        <v>21677</v>
      </c>
      <c r="AL11" s="4">
        <v>1391</v>
      </c>
      <c r="AM11" s="4">
        <v>3.61E-2</v>
      </c>
      <c r="AN11" s="4">
        <v>8.2100000000000006E-2</v>
      </c>
      <c r="AO11" s="4">
        <v>0.27610000000000001</v>
      </c>
      <c r="AP11" s="4">
        <v>3.6214420810000001</v>
      </c>
      <c r="AT11" s="4">
        <v>1922</v>
      </c>
      <c r="AU11" s="4">
        <v>8417.7000000000007</v>
      </c>
      <c r="AV11" s="4">
        <v>3505.6</v>
      </c>
      <c r="AW11" s="4">
        <v>742.7</v>
      </c>
      <c r="AX11" s="4">
        <v>708.4</v>
      </c>
      <c r="AY11" s="4">
        <v>239.4</v>
      </c>
      <c r="AZ11" s="4">
        <f t="shared" si="2"/>
        <v>-3.5235379557514754E-2</v>
      </c>
      <c r="BA11" s="4">
        <f t="shared" si="3"/>
        <v>1.4375520636056268E-3</v>
      </c>
      <c r="BB11" s="4">
        <f t="shared" si="4"/>
        <v>-2.2025638813755904E-3</v>
      </c>
      <c r="BC11" s="4">
        <f t="shared" si="5"/>
        <v>-2.745547753628277E-4</v>
      </c>
      <c r="BD11" s="4">
        <f t="shared" si="6"/>
        <v>-3.6274946150647538E-2</v>
      </c>
      <c r="BF11" s="4">
        <f t="shared" si="0"/>
        <v>1.7948577877740846E-2</v>
      </c>
      <c r="BG11" s="4">
        <f t="shared" si="7"/>
        <v>-1.8326368272906693E-2</v>
      </c>
    </row>
    <row r="12" spans="1:60">
      <c r="A12" s="30">
        <v>1920</v>
      </c>
      <c r="B12">
        <v>333785</v>
      </c>
      <c r="C12" s="4">
        <v>9672.1298222671339</v>
      </c>
      <c r="D12" s="12">
        <f t="shared" si="1"/>
        <v>-6.8794567631205991E-2</v>
      </c>
      <c r="E12">
        <v>2451.1999999999998</v>
      </c>
      <c r="F12" s="4">
        <v>2451.1999999999998</v>
      </c>
      <c r="G12" s="4">
        <v>2639</v>
      </c>
      <c r="H12" s="4">
        <f t="shared" si="10"/>
        <v>187.80000000000018</v>
      </c>
      <c r="I12" s="4">
        <f t="shared" si="11"/>
        <v>1.9416612829952704E-2</v>
      </c>
      <c r="J12" s="4">
        <f t="shared" si="12"/>
        <v>0.92883668056081847</v>
      </c>
      <c r="K12" s="12">
        <f t="shared" si="13"/>
        <v>-2.6412995988402115E-2</v>
      </c>
      <c r="L12" s="12">
        <f t="shared" si="14"/>
        <v>0.33783560284469921</v>
      </c>
      <c r="M12">
        <v>754.2</v>
      </c>
      <c r="N12" s="4">
        <v>754.2</v>
      </c>
      <c r="O12" s="12">
        <f t="shared" si="15"/>
        <v>0.10394729588180164</v>
      </c>
      <c r="P12">
        <v>685.5</v>
      </c>
      <c r="Q12" s="4">
        <v>685.5</v>
      </c>
      <c r="R12" s="12">
        <f t="shared" si="8"/>
        <v>9.4478747450245329E-2</v>
      </c>
      <c r="S12">
        <v>260</v>
      </c>
      <c r="T12" s="4">
        <v>260</v>
      </c>
      <c r="U12" s="12">
        <f t="shared" si="9"/>
        <v>3.5834389988422734E-2</v>
      </c>
      <c r="V12">
        <v>7255.6</v>
      </c>
      <c r="W12" s="4">
        <f t="shared" si="19"/>
        <v>450.20000000000073</v>
      </c>
      <c r="X12" s="4">
        <f t="shared" si="16"/>
        <v>1.3487724133798724</v>
      </c>
      <c r="Y12" s="29">
        <f t="shared" si="17"/>
        <v>-116.4150000000007</v>
      </c>
      <c r="Z12" s="29">
        <f>SUM($Y$6:Y12)</f>
        <v>475.81999999999965</v>
      </c>
      <c r="AA12" s="4">
        <f t="shared" si="18"/>
        <v>-1.6044848117316376E-2</v>
      </c>
      <c r="AB12" s="4">
        <v>251</v>
      </c>
      <c r="AC12" s="4">
        <v>88.4</v>
      </c>
      <c r="AD12" s="4">
        <v>498.13200000000001</v>
      </c>
      <c r="AE12" s="4">
        <v>17.745999999999999</v>
      </c>
      <c r="AF12" s="4">
        <v>1.0189999999999999</v>
      </c>
      <c r="AG12" s="4">
        <v>2589</v>
      </c>
      <c r="AH12" s="4">
        <v>145.892032</v>
      </c>
      <c r="AI12" s="4">
        <v>7187</v>
      </c>
      <c r="AJ12" s="4">
        <v>404.9926744</v>
      </c>
      <c r="AK12" s="4">
        <v>23497</v>
      </c>
      <c r="AL12" s="4">
        <v>1324</v>
      </c>
      <c r="AM12" s="4">
        <v>2.93E-2</v>
      </c>
      <c r="AN12" s="4">
        <v>8.1299999999999997E-2</v>
      </c>
      <c r="AO12" s="4">
        <v>0.26579999999999998</v>
      </c>
      <c r="AP12" s="4">
        <v>3.762182406</v>
      </c>
      <c r="AT12" s="4">
        <v>1923</v>
      </c>
      <c r="AU12" s="4">
        <v>8653.2000000000007</v>
      </c>
      <c r="AV12" s="4">
        <v>3833.7</v>
      </c>
      <c r="AW12" s="4">
        <v>745.5</v>
      </c>
      <c r="AX12" s="4">
        <v>709.5</v>
      </c>
      <c r="AY12" s="4">
        <v>111.2</v>
      </c>
      <c r="AZ12" s="4">
        <f t="shared" si="2"/>
        <v>-3.9638072876811668E-2</v>
      </c>
      <c r="BA12" s="4">
        <f t="shared" si="3"/>
        <v>-3.2418890344316305E-4</v>
      </c>
      <c r="BB12" s="4">
        <f t="shared" si="4"/>
        <v>-1.2721924785760684E-4</v>
      </c>
      <c r="BC12" s="4">
        <f t="shared" si="5"/>
        <v>9.8540149005433737E-3</v>
      </c>
      <c r="BD12" s="4">
        <f t="shared" si="6"/>
        <v>-3.0235466127569065E-2</v>
      </c>
      <c r="BF12" s="4">
        <f t="shared" si="0"/>
        <v>6.2305497506365271E-3</v>
      </c>
      <c r="BG12" s="4">
        <f t="shared" si="7"/>
        <v>-2.4004916376932538E-2</v>
      </c>
    </row>
    <row r="13" spans="1:60">
      <c r="A13" s="30">
        <v>1921</v>
      </c>
      <c r="B13">
        <v>330702</v>
      </c>
      <c r="C13" s="4">
        <v>9942.4383284788692</v>
      </c>
      <c r="D13" s="12">
        <f t="shared" si="1"/>
        <v>-9.23648456341657E-3</v>
      </c>
      <c r="E13">
        <v>3221.2</v>
      </c>
      <c r="F13" s="4">
        <v>3221.2</v>
      </c>
      <c r="G13" s="4">
        <v>3373</v>
      </c>
      <c r="H13" s="4">
        <f t="shared" si="10"/>
        <v>151.80000000000018</v>
      </c>
      <c r="I13" s="4">
        <f t="shared" si="11"/>
        <v>1.5267884495213624E-2</v>
      </c>
      <c r="J13" s="4">
        <f t="shared" si="12"/>
        <v>0.95499555292024896</v>
      </c>
      <c r="K13" s="12">
        <f t="shared" si="13"/>
        <v>0.31413185378590081</v>
      </c>
      <c r="L13" s="12">
        <f t="shared" si="14"/>
        <v>0.40042264901485486</v>
      </c>
      <c r="M13">
        <v>754.9</v>
      </c>
      <c r="N13" s="4">
        <v>754.9</v>
      </c>
      <c r="O13" s="12">
        <f t="shared" si="15"/>
        <v>9.3840512151159169E-2</v>
      </c>
      <c r="P13">
        <v>690.1</v>
      </c>
      <c r="Q13" s="4">
        <v>690.1</v>
      </c>
      <c r="R13" s="12">
        <f t="shared" si="8"/>
        <v>8.5785319162160478E-2</v>
      </c>
      <c r="S13">
        <v>237.1</v>
      </c>
      <c r="T13" s="4">
        <v>237.1</v>
      </c>
      <c r="U13" s="12">
        <f t="shared" si="9"/>
        <v>2.9473553359438125E-2</v>
      </c>
      <c r="V13">
        <v>8044.5</v>
      </c>
      <c r="W13" s="4">
        <f t="shared" si="19"/>
        <v>788.89999999999964</v>
      </c>
      <c r="X13" s="4">
        <f t="shared" si="16"/>
        <v>2.3855313847512249</v>
      </c>
      <c r="Y13" s="29">
        <f t="shared" si="17"/>
        <v>-458.19799999999964</v>
      </c>
      <c r="Z13" s="29">
        <f>SUM($Y$6:Y13)</f>
        <v>17.622000000000014</v>
      </c>
      <c r="AA13" s="4">
        <f t="shared" si="18"/>
        <v>-5.6957921561315142E-2</v>
      </c>
      <c r="AB13" s="4">
        <v>155</v>
      </c>
      <c r="AC13" s="4">
        <v>73.558999999999997</v>
      </c>
      <c r="AD13" s="4">
        <v>486.37700000000001</v>
      </c>
      <c r="AE13" s="4">
        <v>15.124000000000001</v>
      </c>
      <c r="AF13" s="4">
        <v>0.63100000000000001</v>
      </c>
      <c r="AG13" s="4">
        <v>3037</v>
      </c>
      <c r="AH13" s="4">
        <v>200.80666489999999</v>
      </c>
      <c r="AI13" s="4">
        <v>6283</v>
      </c>
      <c r="AJ13" s="4">
        <v>415.43242529999998</v>
      </c>
      <c r="AK13" s="4">
        <v>21194</v>
      </c>
      <c r="AL13" s="4">
        <v>1401</v>
      </c>
      <c r="AM13" s="4">
        <v>4.1300000000000003E-2</v>
      </c>
      <c r="AN13" s="4">
        <v>8.5400000000000004E-2</v>
      </c>
      <c r="AO13" s="4">
        <v>0.28810000000000002</v>
      </c>
      <c r="AP13" s="4">
        <v>3.4707464379999999</v>
      </c>
      <c r="AQ13">
        <f>(AK13-AK12)/AK12</f>
        <v>-9.8012512235604546E-2</v>
      </c>
      <c r="AT13" s="4">
        <v>1924</v>
      </c>
      <c r="AU13" s="4">
        <v>8976.9</v>
      </c>
      <c r="AV13" s="4">
        <v>4090.1</v>
      </c>
      <c r="AW13" s="4">
        <v>748.2</v>
      </c>
      <c r="AX13" s="4">
        <v>710.4</v>
      </c>
      <c r="AY13" s="4">
        <v>480.9</v>
      </c>
      <c r="AZ13" s="4">
        <f t="shared" si="2"/>
        <v>-2.9496717966585956E-2</v>
      </c>
      <c r="BA13" s="4">
        <f t="shared" si="3"/>
        <v>-3.013159825844922E-4</v>
      </c>
      <c r="BB13" s="4">
        <f t="shared" si="4"/>
        <v>-1.0032088842629397E-4</v>
      </c>
      <c r="BC13" s="4">
        <f t="shared" si="5"/>
        <v>-7.8445320764857038E-2</v>
      </c>
      <c r="BD13" s="4">
        <f t="shared" si="6"/>
        <v>-0.10834367560245378</v>
      </c>
      <c r="BF13" s="4">
        <f t="shared" si="0"/>
        <v>1.7053942447478931E-2</v>
      </c>
      <c r="BG13" s="4">
        <f t="shared" si="7"/>
        <v>-9.128973315497485E-2</v>
      </c>
      <c r="BH13" s="4"/>
    </row>
    <row r="14" spans="1:60">
      <c r="A14" s="30">
        <v>1922</v>
      </c>
      <c r="B14">
        <v>320349</v>
      </c>
      <c r="C14" s="4">
        <v>10040.732330737681</v>
      </c>
      <c r="D14" s="12">
        <f t="shared" si="1"/>
        <v>-3.130613059491627E-2</v>
      </c>
      <c r="E14">
        <v>3505.6</v>
      </c>
      <c r="F14" s="4">
        <v>3505.6</v>
      </c>
      <c r="G14" s="4">
        <v>3642</v>
      </c>
      <c r="H14" s="4">
        <f t="shared" si="10"/>
        <v>136.40000000000009</v>
      </c>
      <c r="I14" s="4">
        <f t="shared" si="11"/>
        <v>1.3584666487168365E-2</v>
      </c>
      <c r="J14" s="4">
        <f t="shared" si="12"/>
        <v>0.96254805052169135</v>
      </c>
      <c r="K14" s="12">
        <f t="shared" si="13"/>
        <v>8.8290078231714919E-2</v>
      </c>
      <c r="L14" s="12">
        <f t="shared" si="14"/>
        <v>0.41645580146595856</v>
      </c>
      <c r="M14">
        <v>742.7</v>
      </c>
      <c r="N14" s="4">
        <v>742.7</v>
      </c>
      <c r="O14" s="12">
        <f t="shared" si="15"/>
        <v>8.8230751868087487E-2</v>
      </c>
      <c r="P14">
        <v>708.4</v>
      </c>
      <c r="Q14" s="4">
        <v>708.4</v>
      </c>
      <c r="R14" s="12">
        <f t="shared" si="8"/>
        <v>8.4156004609335075E-2</v>
      </c>
      <c r="S14">
        <v>239.4</v>
      </c>
      <c r="T14" s="4">
        <v>239.4</v>
      </c>
      <c r="U14" s="12">
        <f t="shared" si="9"/>
        <v>2.8440072703945257E-2</v>
      </c>
      <c r="V14">
        <v>8417.7000000000007</v>
      </c>
      <c r="W14" s="4">
        <f t="shared" si="19"/>
        <v>373.20000000000073</v>
      </c>
      <c r="X14" s="4">
        <f t="shared" si="16"/>
        <v>1.1649794442935697</v>
      </c>
      <c r="Y14" s="29">
        <f t="shared" si="17"/>
        <v>-52.851000000000738</v>
      </c>
      <c r="Z14" s="29">
        <f>SUM($Y$6:Y14)</f>
        <v>-35.229000000000724</v>
      </c>
      <c r="AA14" s="4">
        <f t="shared" si="18"/>
        <v>-6.2785559000678014E-3</v>
      </c>
      <c r="AB14" s="4">
        <v>131</v>
      </c>
      <c r="AC14" s="4">
        <v>73.61</v>
      </c>
      <c r="AD14" s="4">
        <v>514.94899999999996</v>
      </c>
      <c r="AE14" s="4">
        <v>14.295</v>
      </c>
      <c r="AF14" s="4">
        <v>0.67900000000000005</v>
      </c>
      <c r="AG14" s="4">
        <v>3526</v>
      </c>
      <c r="AH14" s="4">
        <v>246.65967119999999</v>
      </c>
      <c r="AI14" s="4">
        <v>6676</v>
      </c>
      <c r="AJ14" s="4">
        <v>467.0164393</v>
      </c>
      <c r="AK14" s="4">
        <v>21547</v>
      </c>
      <c r="AL14" s="4">
        <v>1507</v>
      </c>
      <c r="AM14" s="4">
        <v>4.7899999999999998E-2</v>
      </c>
      <c r="AN14" s="4">
        <v>9.0700000000000003E-2</v>
      </c>
      <c r="AO14" s="4">
        <v>0.29270000000000002</v>
      </c>
      <c r="AP14" s="4">
        <v>3.4162528430000001</v>
      </c>
      <c r="AT14" s="4">
        <v>1925</v>
      </c>
      <c r="AU14" s="4">
        <v>8997.6</v>
      </c>
      <c r="AV14" s="4">
        <v>3985.4</v>
      </c>
      <c r="AW14" s="4">
        <v>694.8</v>
      </c>
      <c r="AX14" s="4">
        <v>711</v>
      </c>
      <c r="AY14" s="4">
        <v>287.8</v>
      </c>
      <c r="AZ14" s="4">
        <f t="shared" si="2"/>
        <v>1.1486211959081344E-2</v>
      </c>
      <c r="BA14" s="4">
        <f t="shared" si="3"/>
        <v>5.717898171481571E-3</v>
      </c>
      <c r="BB14" s="4">
        <f t="shared" si="4"/>
        <v>-6.6712601924317811E-5</v>
      </c>
      <c r="BC14" s="4">
        <f t="shared" si="5"/>
        <v>1.642156406068002E-2</v>
      </c>
      <c r="BD14" s="4">
        <f t="shared" si="6"/>
        <v>3.355896158931862E-2</v>
      </c>
      <c r="BF14" s="4">
        <f t="shared" si="0"/>
        <v>2.3672490889655506E-2</v>
      </c>
      <c r="BG14" s="4">
        <f t="shared" si="7"/>
        <v>5.7231452478974126E-2</v>
      </c>
    </row>
    <row r="15" spans="1:60">
      <c r="A15" s="30">
        <v>1923</v>
      </c>
      <c r="B15">
        <v>368897</v>
      </c>
      <c r="C15" s="4">
        <v>10222.576234916485</v>
      </c>
      <c r="D15" s="12">
        <f t="shared" si="1"/>
        <v>0.15154721881448047</v>
      </c>
      <c r="E15">
        <v>3833.7</v>
      </c>
      <c r="F15" s="4">
        <v>3833.7</v>
      </c>
      <c r="G15" s="4">
        <v>3957</v>
      </c>
      <c r="H15" s="4">
        <f t="shared" si="10"/>
        <v>123.30000000000018</v>
      </c>
      <c r="I15" s="4">
        <f t="shared" si="11"/>
        <v>1.2061538810427614E-2</v>
      </c>
      <c r="J15" s="4">
        <f t="shared" si="12"/>
        <v>0.96884003032600452</v>
      </c>
      <c r="K15" s="12">
        <f t="shared" si="13"/>
        <v>9.3593108169785458E-2</v>
      </c>
      <c r="L15" s="12">
        <f t="shared" si="14"/>
        <v>0.44303841353487722</v>
      </c>
      <c r="M15">
        <v>745.5</v>
      </c>
      <c r="N15" s="4">
        <v>745.5</v>
      </c>
      <c r="O15" s="12">
        <f t="shared" si="15"/>
        <v>8.6153099431424213E-2</v>
      </c>
      <c r="P15">
        <v>709.5</v>
      </c>
      <c r="Q15" s="4">
        <v>709.5</v>
      </c>
      <c r="R15" s="12">
        <f t="shared" si="8"/>
        <v>8.1992788794896673E-2</v>
      </c>
      <c r="S15">
        <v>111.2</v>
      </c>
      <c r="T15" s="4">
        <v>111.2</v>
      </c>
      <c r="U15" s="12">
        <f t="shared" si="9"/>
        <v>1.2850737299496139E-2</v>
      </c>
      <c r="V15">
        <v>8653.2000000000007</v>
      </c>
      <c r="W15" s="4">
        <f t="shared" si="19"/>
        <v>235.5</v>
      </c>
      <c r="X15" s="4">
        <f t="shared" si="16"/>
        <v>0.63838957757856529</v>
      </c>
      <c r="Y15" s="29">
        <f t="shared" si="17"/>
        <v>133.39699999999999</v>
      </c>
      <c r="Z15" s="29">
        <f>SUM($Y$6:Y15)</f>
        <v>98.167999999999267</v>
      </c>
      <c r="AA15" s="4">
        <f t="shared" si="18"/>
        <v>1.5415915499468403E-2</v>
      </c>
      <c r="AB15" s="4">
        <v>129</v>
      </c>
      <c r="AC15" s="4">
        <v>85.673000000000002</v>
      </c>
      <c r="AD15" s="4">
        <v>583.10500000000002</v>
      </c>
      <c r="AE15" s="4">
        <v>14.693</v>
      </c>
      <c r="AF15" s="4">
        <v>0.65200000000000002</v>
      </c>
      <c r="AG15" s="4">
        <v>3787</v>
      </c>
      <c r="AH15" s="4">
        <v>257.74178180000001</v>
      </c>
      <c r="AI15" s="4">
        <v>6874</v>
      </c>
      <c r="AJ15" s="4">
        <v>467.84182939999999</v>
      </c>
      <c r="AK15" s="4">
        <v>22716</v>
      </c>
      <c r="AL15" s="4">
        <v>1546</v>
      </c>
      <c r="AM15" s="4">
        <v>4.4200000000000003E-2</v>
      </c>
      <c r="AN15" s="4">
        <v>8.0199999999999994E-2</v>
      </c>
      <c r="AO15" s="4">
        <v>0.2651</v>
      </c>
      <c r="AP15" s="4">
        <v>3.7714826549999998</v>
      </c>
      <c r="AT15" s="4">
        <v>1926</v>
      </c>
      <c r="AU15" s="4">
        <v>9234</v>
      </c>
      <c r="AV15" s="4">
        <v>4083.4</v>
      </c>
      <c r="AW15" s="4">
        <v>729.3</v>
      </c>
      <c r="AX15" s="4">
        <v>711.1</v>
      </c>
      <c r="AY15" s="4">
        <v>436.2</v>
      </c>
      <c r="AZ15" s="4">
        <f t="shared" si="2"/>
        <v>-1.0742380495181789E-2</v>
      </c>
      <c r="BA15" s="4">
        <f t="shared" si="3"/>
        <v>-3.8274535640055434E-3</v>
      </c>
      <c r="BB15" s="4">
        <f t="shared" si="4"/>
        <v>-1.0830304528853358E-5</v>
      </c>
      <c r="BC15" s="4">
        <f t="shared" si="5"/>
        <v>-1.9643410534208452E-2</v>
      </c>
      <c r="BD15" s="4">
        <f t="shared" si="6"/>
        <v>-3.4224074897924638E-2</v>
      </c>
      <c r="BF15" s="4">
        <f t="shared" si="0"/>
        <v>2.3573167718067722E-2</v>
      </c>
      <c r="BG15" s="4">
        <f t="shared" si="7"/>
        <v>-1.0650907179856915E-2</v>
      </c>
    </row>
    <row r="16" spans="1:60">
      <c r="A16" s="30">
        <v>1924</v>
      </c>
      <c r="B16">
        <v>384900</v>
      </c>
      <c r="C16" s="4">
        <v>10286.467336384712</v>
      </c>
      <c r="D16" s="12">
        <f t="shared" si="1"/>
        <v>4.3380672653884421E-2</v>
      </c>
      <c r="E16">
        <v>4090.1</v>
      </c>
      <c r="F16" s="4">
        <v>4090.1</v>
      </c>
      <c r="G16" s="4">
        <v>4212</v>
      </c>
      <c r="H16" s="4">
        <f t="shared" si="10"/>
        <v>121.90000000000009</v>
      </c>
      <c r="I16" s="4">
        <f t="shared" si="11"/>
        <v>1.1850521273598204E-2</v>
      </c>
      <c r="J16" s="4">
        <f t="shared" si="12"/>
        <v>0.97105887939221269</v>
      </c>
      <c r="K16" s="12">
        <f t="shared" si="13"/>
        <v>6.6880559250854288E-2</v>
      </c>
      <c r="L16" s="12">
        <f t="shared" si="14"/>
        <v>0.45562499303768561</v>
      </c>
      <c r="M16">
        <v>748.2</v>
      </c>
      <c r="N16" s="4">
        <v>748.2</v>
      </c>
      <c r="O16" s="12">
        <f t="shared" si="15"/>
        <v>8.3347257962102739E-2</v>
      </c>
      <c r="P16">
        <v>710.4</v>
      </c>
      <c r="Q16" s="4">
        <v>710.4</v>
      </c>
      <c r="R16" s="12">
        <f t="shared" si="8"/>
        <v>7.9136450222237073E-2</v>
      </c>
      <c r="S16">
        <v>480.9</v>
      </c>
      <c r="T16" s="4">
        <v>480.9</v>
      </c>
      <c r="U16" s="12">
        <f t="shared" si="9"/>
        <v>5.3570831801624169E-2</v>
      </c>
      <c r="V16">
        <v>8976.9</v>
      </c>
      <c r="W16" s="4">
        <f t="shared" si="19"/>
        <v>323.69999999999891</v>
      </c>
      <c r="X16" s="4">
        <f t="shared" si="16"/>
        <v>0.84099766173031676</v>
      </c>
      <c r="Y16" s="29">
        <f t="shared" si="17"/>
        <v>61.200000000001069</v>
      </c>
      <c r="Z16" s="29">
        <f>SUM($Y$6:Y16)</f>
        <v>159.36800000000034</v>
      </c>
      <c r="AA16" s="4">
        <f t="shared" si="18"/>
        <v>6.8174982454968945E-3</v>
      </c>
      <c r="AB16" s="4">
        <v>139</v>
      </c>
      <c r="AC16" s="4">
        <v>87.111999999999995</v>
      </c>
      <c r="AD16" s="4">
        <v>500.37700000000001</v>
      </c>
      <c r="AE16" s="4">
        <v>14.51</v>
      </c>
      <c r="AF16" s="4">
        <v>0.67100000000000004</v>
      </c>
      <c r="AG16" s="4">
        <v>4163</v>
      </c>
      <c r="AH16" s="4">
        <v>286.90558240000001</v>
      </c>
      <c r="AI16" s="4">
        <v>7026</v>
      </c>
      <c r="AJ16" s="4">
        <v>484.21778080000001</v>
      </c>
      <c r="AK16" s="4">
        <v>23495</v>
      </c>
      <c r="AL16" s="4">
        <v>1619</v>
      </c>
      <c r="AM16" s="4">
        <v>4.7800000000000002E-2</v>
      </c>
      <c r="AN16" s="4">
        <v>8.0699999999999994E-2</v>
      </c>
      <c r="AO16" s="4">
        <v>0.2697</v>
      </c>
      <c r="AP16" s="4">
        <v>3.7076824859999999</v>
      </c>
      <c r="AT16" s="4">
        <v>1927</v>
      </c>
      <c r="AU16" s="4">
        <v>9593.4</v>
      </c>
      <c r="AV16" s="4">
        <v>3977.2</v>
      </c>
      <c r="AW16" s="4">
        <v>737.1</v>
      </c>
      <c r="AX16" s="4">
        <v>954</v>
      </c>
      <c r="AY16" s="4">
        <v>444.2</v>
      </c>
      <c r="AZ16" s="4">
        <f t="shared" si="2"/>
        <v>1.0924891966887305E-2</v>
      </c>
      <c r="BA16" s="4">
        <f t="shared" si="3"/>
        <v>-8.173914688167479E-4</v>
      </c>
      <c r="BB16" s="4">
        <f t="shared" si="4"/>
        <v>-2.9221493604885553E-2</v>
      </c>
      <c r="BC16" s="4">
        <f t="shared" si="5"/>
        <v>-8.415073307837652E-4</v>
      </c>
      <c r="BD16" s="4">
        <f t="shared" si="6"/>
        <v>-1.9955500437598764E-2</v>
      </c>
      <c r="BF16" s="4">
        <f t="shared" si="0"/>
        <v>2.2154206920818709E-2</v>
      </c>
      <c r="BG16" s="4">
        <f t="shared" si="7"/>
        <v>2.1987064832199449E-3</v>
      </c>
    </row>
    <row r="17" spans="1:59">
      <c r="A17" s="30">
        <v>1925</v>
      </c>
      <c r="B17">
        <v>384010</v>
      </c>
      <c r="C17" s="4">
        <v>10463.396540450574</v>
      </c>
      <c r="D17" s="12">
        <f t="shared" si="1"/>
        <v>-2.3122889062094048E-3</v>
      </c>
      <c r="E17">
        <v>3985.4</v>
      </c>
      <c r="F17" s="4">
        <v>3985.4</v>
      </c>
      <c r="G17" s="4">
        <v>4112</v>
      </c>
      <c r="H17" s="4">
        <f t="shared" si="10"/>
        <v>126.59999999999991</v>
      </c>
      <c r="I17" s="4">
        <f t="shared" si="11"/>
        <v>1.2099321621862977E-2</v>
      </c>
      <c r="J17" s="4">
        <f t="shared" si="12"/>
        <v>0.96921206225680934</v>
      </c>
      <c r="K17" s="12">
        <f t="shared" si="13"/>
        <v>-2.559839612723401E-2</v>
      </c>
      <c r="L17" s="12">
        <f t="shared" si="14"/>
        <v>0.44294033964612783</v>
      </c>
      <c r="M17">
        <v>694.8</v>
      </c>
      <c r="N17" s="4">
        <v>694.8</v>
      </c>
      <c r="O17" s="12">
        <f t="shared" si="15"/>
        <v>7.7220592157908774E-2</v>
      </c>
      <c r="P17">
        <v>711</v>
      </c>
      <c r="Q17" s="4">
        <v>711</v>
      </c>
      <c r="R17" s="12">
        <f t="shared" si="8"/>
        <v>7.902107228594292E-2</v>
      </c>
      <c r="S17">
        <v>287.8</v>
      </c>
      <c r="T17" s="4">
        <v>287.8</v>
      </c>
      <c r="U17" s="12">
        <f t="shared" si="9"/>
        <v>3.1986307459767049E-2</v>
      </c>
      <c r="V17">
        <v>8997.6</v>
      </c>
      <c r="W17" s="4">
        <f t="shared" si="19"/>
        <v>20.700000000000728</v>
      </c>
      <c r="X17" s="4">
        <f t="shared" si="16"/>
        <v>5.3904846227964709E-2</v>
      </c>
      <c r="Y17" s="29">
        <f t="shared" si="17"/>
        <v>363.30999999999926</v>
      </c>
      <c r="Z17" s="29">
        <f>SUM($Y$6:Y17)</f>
        <v>522.67799999999966</v>
      </c>
      <c r="AA17" s="4">
        <f t="shared" si="18"/>
        <v>4.0378545389881663E-2</v>
      </c>
      <c r="AB17" s="4">
        <v>136</v>
      </c>
      <c r="AC17" s="4">
        <v>90.838999999999999</v>
      </c>
      <c r="AD17" s="4">
        <v>615.10799999999995</v>
      </c>
      <c r="AE17" s="4">
        <v>14.768000000000001</v>
      </c>
      <c r="AF17" s="4">
        <v>0.69399999999999995</v>
      </c>
      <c r="AG17" s="4">
        <v>4090</v>
      </c>
      <c r="AH17" s="4">
        <v>276.95016249999998</v>
      </c>
      <c r="AI17" s="4">
        <v>7133</v>
      </c>
      <c r="AJ17" s="4">
        <v>483.00379199999998</v>
      </c>
      <c r="AK17" s="4">
        <v>25498</v>
      </c>
      <c r="AL17" s="4">
        <v>1727</v>
      </c>
      <c r="AM17" s="4">
        <v>4.4999999999999998E-2</v>
      </c>
      <c r="AN17" s="4">
        <v>7.85E-2</v>
      </c>
      <c r="AO17" s="4">
        <v>0.28070000000000001</v>
      </c>
      <c r="AP17" s="4">
        <v>3.5625931450000001</v>
      </c>
      <c r="AT17" s="4">
        <v>1928</v>
      </c>
      <c r="AU17" s="4">
        <v>10058</v>
      </c>
      <c r="AV17" s="4">
        <v>3746.1</v>
      </c>
      <c r="AW17" s="4">
        <v>748.4</v>
      </c>
      <c r="AX17" s="4">
        <v>1253.5</v>
      </c>
      <c r="AY17" s="4">
        <v>650.1</v>
      </c>
      <c r="AZ17" s="4">
        <f t="shared" si="2"/>
        <v>2.2295870719021546E-2</v>
      </c>
      <c r="BA17" s="4">
        <f t="shared" si="3"/>
        <v>-1.1320518205996074E-3</v>
      </c>
      <c r="BB17" s="4">
        <f t="shared" si="4"/>
        <v>-3.4027109469984211E-2</v>
      </c>
      <c r="BC17" s="4">
        <f t="shared" si="5"/>
        <v>-2.4616367157102567E-2</v>
      </c>
      <c r="BD17" s="4">
        <f t="shared" si="6"/>
        <v>-3.7479657728664836E-2</v>
      </c>
      <c r="BF17" s="4">
        <f t="shared" si="0"/>
        <v>2.3387813526097645E-2</v>
      </c>
      <c r="BG17" s="4">
        <f t="shared" si="7"/>
        <v>-1.4091844202567191E-2</v>
      </c>
    </row>
    <row r="18" spans="1:59">
      <c r="A18" s="30">
        <v>1926</v>
      </c>
      <c r="B18">
        <v>395199</v>
      </c>
      <c r="C18" s="4">
        <v>10714.046246210546</v>
      </c>
      <c r="D18" s="12">
        <f t="shared" si="1"/>
        <v>2.9137262050467436E-2</v>
      </c>
      <c r="E18">
        <v>4083.4</v>
      </c>
      <c r="F18" s="4">
        <v>4083.4</v>
      </c>
      <c r="G18" s="4">
        <v>4205</v>
      </c>
      <c r="H18" s="4">
        <f t="shared" si="10"/>
        <v>121.59999999999991</v>
      </c>
      <c r="I18" s="4">
        <f t="shared" si="11"/>
        <v>1.1349587000616937E-2</v>
      </c>
      <c r="J18" s="4">
        <f t="shared" si="12"/>
        <v>0.97108204518430441</v>
      </c>
      <c r="K18" s="12">
        <f t="shared" si="13"/>
        <v>2.4589752596978973E-2</v>
      </c>
      <c r="L18" s="12">
        <f t="shared" si="14"/>
        <v>0.44221355858782763</v>
      </c>
      <c r="M18">
        <v>729.3</v>
      </c>
      <c r="N18" s="4">
        <v>729.3</v>
      </c>
      <c r="O18" s="12">
        <f t="shared" si="15"/>
        <v>7.8979857050032479E-2</v>
      </c>
      <c r="P18">
        <v>711.1</v>
      </c>
      <c r="Q18" s="4">
        <v>711.1</v>
      </c>
      <c r="R18" s="12">
        <f t="shared" si="8"/>
        <v>7.7008880225254497E-2</v>
      </c>
      <c r="S18">
        <v>436.2</v>
      </c>
      <c r="T18" s="4">
        <v>436.2</v>
      </c>
      <c r="U18" s="12">
        <f t="shared" si="9"/>
        <v>4.7238466536712147E-2</v>
      </c>
      <c r="V18">
        <v>9234</v>
      </c>
      <c r="W18" s="4">
        <f t="shared" si="19"/>
        <v>236.39999999999964</v>
      </c>
      <c r="X18" s="4">
        <f t="shared" si="16"/>
        <v>0.59817965126429884</v>
      </c>
      <c r="Y18" s="29">
        <f t="shared" si="17"/>
        <v>158.79900000000038</v>
      </c>
      <c r="Z18" s="29">
        <f>SUM($Y$6:Y18)</f>
        <v>681.47700000000009</v>
      </c>
      <c r="AA18" s="4">
        <f t="shared" si="18"/>
        <v>1.7197205977907772E-2</v>
      </c>
      <c r="AB18" s="4">
        <v>126</v>
      </c>
      <c r="AC18" s="4">
        <v>97.192999999999998</v>
      </c>
      <c r="AD18" s="4">
        <v>655.03300000000002</v>
      </c>
      <c r="AE18" s="4">
        <v>14.837999999999999</v>
      </c>
      <c r="AF18" s="4">
        <v>0.624</v>
      </c>
      <c r="AG18" s="4">
        <v>4167</v>
      </c>
      <c r="AH18" s="4">
        <v>280.83299640000001</v>
      </c>
      <c r="AI18" s="4">
        <v>7157</v>
      </c>
      <c r="AJ18" s="4">
        <v>482.34263379999999</v>
      </c>
      <c r="AK18" s="4">
        <v>25921</v>
      </c>
      <c r="AL18" s="4">
        <v>1747</v>
      </c>
      <c r="AM18" s="4">
        <v>4.2900000000000001E-2</v>
      </c>
      <c r="AN18" s="4">
        <v>7.3599999999999999E-2</v>
      </c>
      <c r="AO18" s="4">
        <v>0.26669999999999999</v>
      </c>
      <c r="AP18" s="4">
        <v>3.7495852780000001</v>
      </c>
      <c r="AT18">
        <v>1929</v>
      </c>
      <c r="AU18" s="4">
        <v>10336.200000000001</v>
      </c>
      <c r="AV18" s="4">
        <v>3900.2</v>
      </c>
      <c r="AW18" s="4">
        <v>709.8</v>
      </c>
      <c r="AX18" s="4">
        <v>1633.4</v>
      </c>
      <c r="AY18" s="4">
        <v>543.79999999999995</v>
      </c>
      <c r="AZ18" s="4">
        <f t="shared" si="2"/>
        <v>-1.5211291312111266E-2</v>
      </c>
      <c r="BA18" s="4">
        <f t="shared" si="3"/>
        <v>3.6364428515619127E-3</v>
      </c>
      <c r="BB18" s="4">
        <f t="shared" si="4"/>
        <v>-4.1833588169579362E-2</v>
      </c>
      <c r="BC18" s="4">
        <f t="shared" si="5"/>
        <v>9.3934510587599315E-3</v>
      </c>
      <c r="BD18" s="4">
        <f t="shared" si="6"/>
        <v>-4.4014985571368785E-2</v>
      </c>
      <c r="BG18" s="4"/>
    </row>
    <row r="19" spans="1:59">
      <c r="A19" s="30">
        <v>1927</v>
      </c>
      <c r="B19">
        <v>393980</v>
      </c>
      <c r="C19" s="4">
        <v>10969.610652083456</v>
      </c>
      <c r="D19" s="12">
        <f t="shared" si="1"/>
        <v>-3.0845219750049975E-3</v>
      </c>
      <c r="E19">
        <v>3977.2</v>
      </c>
      <c r="F19" s="4">
        <v>3977.2</v>
      </c>
      <c r="G19" s="4">
        <v>4092</v>
      </c>
      <c r="H19" s="4">
        <f t="shared" si="10"/>
        <v>114.80000000000018</v>
      </c>
      <c r="I19" s="4">
        <f t="shared" si="11"/>
        <v>1.0465275718623272E-2</v>
      </c>
      <c r="J19" s="4">
        <f t="shared" si="12"/>
        <v>0.97194525904203322</v>
      </c>
      <c r="K19" s="12">
        <f t="shared" si="13"/>
        <v>-2.6007738649164978E-2</v>
      </c>
      <c r="L19" s="12">
        <f t="shared" si="14"/>
        <v>0.41457668813976273</v>
      </c>
      <c r="M19">
        <v>737.1</v>
      </c>
      <c r="N19" s="4">
        <v>737.1</v>
      </c>
      <c r="O19" s="12">
        <f t="shared" si="15"/>
        <v>7.6834073425480029E-2</v>
      </c>
      <c r="P19">
        <v>954</v>
      </c>
      <c r="Q19" s="4">
        <v>954</v>
      </c>
      <c r="R19" s="12">
        <f t="shared" si="8"/>
        <v>9.9443367315029091E-2</v>
      </c>
      <c r="S19">
        <v>444.2</v>
      </c>
      <c r="T19" s="4">
        <v>444.2</v>
      </c>
      <c r="U19" s="12">
        <f t="shared" si="9"/>
        <v>4.6302666416494671E-2</v>
      </c>
      <c r="V19">
        <v>9593.4</v>
      </c>
      <c r="W19" s="4">
        <f t="shared" si="19"/>
        <v>359.39999999999964</v>
      </c>
      <c r="X19" s="4">
        <f t="shared" si="16"/>
        <v>0.91222904715975328</v>
      </c>
      <c r="Y19" s="29">
        <f t="shared" si="17"/>
        <v>34.580000000000382</v>
      </c>
      <c r="Z19" s="29">
        <f>SUM($Y$6:Y19)</f>
        <v>716.05700000000047</v>
      </c>
      <c r="AA19" s="4">
        <f>Y19/V19</f>
        <v>3.6045614693435471E-3</v>
      </c>
      <c r="AB19" s="4">
        <v>122</v>
      </c>
      <c r="AC19" s="4">
        <v>95.784999999999997</v>
      </c>
      <c r="AD19" s="4">
        <v>661.36500000000001</v>
      </c>
      <c r="AE19" s="4">
        <v>14.483000000000001</v>
      </c>
      <c r="AF19" s="4">
        <v>0.56699999999999995</v>
      </c>
      <c r="AG19" s="4">
        <v>4268</v>
      </c>
      <c r="AH19" s="4">
        <v>294.69032659999999</v>
      </c>
      <c r="AI19" s="4">
        <v>7126</v>
      </c>
      <c r="AJ19" s="4">
        <v>492.02513290000002</v>
      </c>
      <c r="AK19" s="4">
        <v>25866</v>
      </c>
      <c r="AL19" s="4">
        <v>1786</v>
      </c>
      <c r="AM19" s="4">
        <v>4.4600000000000001E-2</v>
      </c>
      <c r="AN19" s="4">
        <v>7.4399999999999994E-2</v>
      </c>
      <c r="AO19" s="4">
        <v>0.27</v>
      </c>
      <c r="AP19" s="4">
        <v>3.703123792</v>
      </c>
      <c r="AT19">
        <v>1930</v>
      </c>
      <c r="AU19" s="4">
        <v>10944.7</v>
      </c>
      <c r="AV19" s="4">
        <v>4225.1000000000004</v>
      </c>
      <c r="AW19" s="4">
        <v>718.4</v>
      </c>
      <c r="AX19" s="4">
        <v>2100.1999999999998</v>
      </c>
      <c r="AY19" s="4">
        <v>527.79999999999995</v>
      </c>
      <c r="AZ19" s="4">
        <f t="shared" si="2"/>
        <v>-3.0889085962658141E-2</v>
      </c>
      <c r="BA19" s="4">
        <f t="shared" si="3"/>
        <v>-7.9050956495715615E-4</v>
      </c>
      <c r="BB19" s="4">
        <f t="shared" si="4"/>
        <v>-4.8235662110380016E-2</v>
      </c>
      <c r="BC19" s="4">
        <f t="shared" si="5"/>
        <v>1.4401743556756673E-3</v>
      </c>
      <c r="BD19" s="4">
        <f t="shared" si="6"/>
        <v>-7.8475083282319641E-2</v>
      </c>
    </row>
    <row r="20" spans="1:59">
      <c r="A20" s="30">
        <v>1928</v>
      </c>
      <c r="B20">
        <v>390387</v>
      </c>
      <c r="C20" s="4">
        <v>11215.34565773049</v>
      </c>
      <c r="D20" s="12">
        <f t="shared" si="1"/>
        <v>-9.119752271688918E-3</v>
      </c>
      <c r="E20">
        <v>3746.1</v>
      </c>
      <c r="F20" s="4">
        <v>3746.1</v>
      </c>
      <c r="G20" s="4">
        <v>3854</v>
      </c>
      <c r="H20" s="4">
        <f t="shared" si="10"/>
        <v>107.90000000000009</v>
      </c>
      <c r="I20" s="4">
        <f t="shared" si="11"/>
        <v>9.6207467244335005E-3</v>
      </c>
      <c r="J20" s="4">
        <f>E20/G20</f>
        <v>0.97200311364815772</v>
      </c>
      <c r="K20" s="12">
        <f t="shared" si="13"/>
        <v>-5.8106205370612472E-2</v>
      </c>
      <c r="L20" s="12">
        <f t="shared" si="14"/>
        <v>0.37244979121097632</v>
      </c>
      <c r="M20">
        <v>748.4</v>
      </c>
      <c r="N20" s="4">
        <v>748.4</v>
      </c>
      <c r="O20" s="12">
        <f t="shared" si="15"/>
        <v>7.4408431099622183E-2</v>
      </c>
      <c r="P20">
        <v>1253.5</v>
      </c>
      <c r="Q20" s="4">
        <v>1253.5</v>
      </c>
      <c r="R20" s="12">
        <f t="shared" si="8"/>
        <v>0.12462716245774508</v>
      </c>
      <c r="S20">
        <v>650.1</v>
      </c>
      <c r="T20" s="4">
        <v>650.1</v>
      </c>
      <c r="U20" s="12">
        <f t="shared" si="9"/>
        <v>6.4635116325313186E-2</v>
      </c>
      <c r="V20">
        <v>10058</v>
      </c>
      <c r="W20" s="4">
        <f t="shared" si="19"/>
        <v>464.60000000000036</v>
      </c>
      <c r="X20" s="4">
        <f t="shared" si="16"/>
        <v>1.1901011048011341</v>
      </c>
      <c r="Y20" s="29">
        <f t="shared" si="17"/>
        <v>-74.213000000000363</v>
      </c>
      <c r="Z20" s="29">
        <f>SUM($Y$6:Y20)</f>
        <v>641.84400000000005</v>
      </c>
      <c r="AA20" s="4">
        <f t="shared" si="18"/>
        <v>-7.378504672897232E-3</v>
      </c>
      <c r="AB20" s="4">
        <v>120</v>
      </c>
      <c r="AC20" s="4">
        <v>97.66</v>
      </c>
      <c r="AD20" s="4">
        <v>669.28800000000001</v>
      </c>
      <c r="AE20" s="4">
        <v>14.592000000000001</v>
      </c>
      <c r="AF20" s="4">
        <v>0.58499999999999996</v>
      </c>
      <c r="AG20" s="4">
        <v>3970</v>
      </c>
      <c r="AH20" s="4">
        <v>272.06688600000001</v>
      </c>
      <c r="AI20" s="4">
        <v>7135</v>
      </c>
      <c r="AJ20" s="4">
        <v>488.96655700000002</v>
      </c>
      <c r="AK20" s="4">
        <v>26181</v>
      </c>
      <c r="AL20" s="4">
        <v>1794</v>
      </c>
      <c r="AM20" s="4">
        <v>4.07E-2</v>
      </c>
      <c r="AN20" s="4">
        <v>7.3099999999999998E-2</v>
      </c>
      <c r="AO20" s="4">
        <v>0.2681</v>
      </c>
      <c r="AP20" s="4">
        <v>3.730186013</v>
      </c>
      <c r="AT20">
        <v>1931</v>
      </c>
      <c r="AU20" s="4">
        <v>11324.3</v>
      </c>
      <c r="AV20" s="4">
        <v>4051.5</v>
      </c>
      <c r="AW20" s="4">
        <v>587.6</v>
      </c>
      <c r="AX20" s="4">
        <v>2699.4</v>
      </c>
      <c r="AY20" s="4">
        <v>234.4</v>
      </c>
      <c r="AZ20" s="4">
        <f t="shared" si="2"/>
        <v>1.5010526560550744E-2</v>
      </c>
      <c r="BA20" s="4">
        <f t="shared" si="3"/>
        <v>1.0428537809103116E-2</v>
      </c>
      <c r="BB20" s="4">
        <f t="shared" si="4"/>
        <v>-5.9830732221876702E-2</v>
      </c>
      <c r="BC20" s="4">
        <f t="shared" si="5"/>
        <v>1.6801016670017235E-2</v>
      </c>
      <c r="BD20" s="4">
        <f t="shared" si="6"/>
        <v>-1.7590651182205607E-2</v>
      </c>
    </row>
    <row r="21" spans="1:59">
      <c r="A21" s="30">
        <v>1929</v>
      </c>
      <c r="B21">
        <v>397153</v>
      </c>
      <c r="C21" s="4">
        <v>11480.739463829283</v>
      </c>
      <c r="D21" s="12">
        <f t="shared" si="1"/>
        <v>1.7331519748352276E-2</v>
      </c>
      <c r="E21">
        <v>3900.2</v>
      </c>
      <c r="F21" s="4">
        <v>3900.2</v>
      </c>
      <c r="G21" s="4">
        <v>3997</v>
      </c>
      <c r="H21" s="4">
        <f t="shared" si="10"/>
        <v>96.800000000000182</v>
      </c>
      <c r="I21" s="4">
        <f t="shared" si="11"/>
        <v>8.4315126482030229E-3</v>
      </c>
      <c r="J21" s="4">
        <f t="shared" si="12"/>
        <v>0.97578183637728289</v>
      </c>
      <c r="K21" s="12">
        <f t="shared" si="13"/>
        <v>4.1136114892821846E-2</v>
      </c>
      <c r="L21" s="12">
        <f t="shared" si="14"/>
        <v>0.37733402991428178</v>
      </c>
      <c r="M21">
        <v>709.8</v>
      </c>
      <c r="N21" s="4">
        <v>709.8</v>
      </c>
      <c r="O21" s="12">
        <f t="shared" si="15"/>
        <v>6.8671271840715142E-2</v>
      </c>
      <c r="P21">
        <v>1633.4</v>
      </c>
      <c r="Q21" s="4">
        <v>1633.4</v>
      </c>
      <c r="R21" s="12">
        <f t="shared" si="8"/>
        <v>0.15802712795805035</v>
      </c>
      <c r="S21">
        <v>543.79999999999995</v>
      </c>
      <c r="T21" s="4">
        <v>543.79999999999995</v>
      </c>
      <c r="U21" s="12">
        <f t="shared" si="9"/>
        <v>5.2611211083376859E-2</v>
      </c>
      <c r="V21">
        <v>10336.200000000001</v>
      </c>
      <c r="W21" s="4">
        <f t="shared" si="19"/>
        <v>278.20000000000073</v>
      </c>
      <c r="X21" s="4">
        <f t="shared" si="16"/>
        <v>0.70048570701971458</v>
      </c>
      <c r="Y21" s="29">
        <f t="shared" si="17"/>
        <v>118.95299999999929</v>
      </c>
      <c r="Z21" s="29">
        <f>SUM($Y$6:Y21)</f>
        <v>760.79699999999934</v>
      </c>
      <c r="AA21" s="4">
        <f t="shared" si="18"/>
        <v>1.1508387995588251E-2</v>
      </c>
      <c r="AB21" s="4">
        <v>115</v>
      </c>
      <c r="AC21" s="4">
        <v>103.6</v>
      </c>
      <c r="AD21" s="4">
        <v>7.7329999999999997</v>
      </c>
      <c r="AE21" s="4">
        <v>13.3971</v>
      </c>
      <c r="AF21" s="4">
        <v>0.53300000000000003</v>
      </c>
      <c r="AG21" s="4">
        <v>4001.583333</v>
      </c>
      <c r="AH21" s="4">
        <v>298.68961309999997</v>
      </c>
      <c r="AI21" s="4">
        <v>7120.25</v>
      </c>
      <c r="AJ21" s="4">
        <v>531.47580359999995</v>
      </c>
      <c r="AK21" s="4">
        <v>26418.666669999999</v>
      </c>
      <c r="AL21" s="4">
        <v>1972</v>
      </c>
      <c r="AM21" s="4">
        <v>3.8600000000000002E-2</v>
      </c>
      <c r="AN21" s="4">
        <v>6.8699999999999997E-2</v>
      </c>
      <c r="AO21" s="4">
        <v>0.255</v>
      </c>
      <c r="AP21" s="4">
        <v>3.9214696679999999</v>
      </c>
      <c r="AT21">
        <v>1932</v>
      </c>
      <c r="AU21" s="4">
        <v>11933.6</v>
      </c>
      <c r="AV21" s="4">
        <v>4044.5</v>
      </c>
      <c r="AW21" s="4">
        <v>582.9</v>
      </c>
      <c r="AX21" s="4">
        <v>3254.2</v>
      </c>
      <c r="AY21" s="4">
        <v>192</v>
      </c>
      <c r="AZ21" s="4">
        <f t="shared" si="2"/>
        <v>5.8607204626400986E-4</v>
      </c>
      <c r="BA21" s="4">
        <f t="shared" si="3"/>
        <v>3.9226661542083138E-4</v>
      </c>
      <c r="BB21" s="4">
        <f t="shared" si="4"/>
        <v>-5.0970798247038991E-2</v>
      </c>
      <c r="BC21" s="4">
        <f t="shared" si="5"/>
        <v>3.2103026454393213E-3</v>
      </c>
      <c r="BD21" s="4">
        <f t="shared" si="6"/>
        <v>-4.6782156939914832E-2</v>
      </c>
    </row>
    <row r="22" spans="1:59">
      <c r="A22" s="30">
        <v>1930</v>
      </c>
      <c r="B22">
        <v>432119</v>
      </c>
      <c r="D22" s="12">
        <f t="shared" si="1"/>
        <v>8.8041636346697622E-2</v>
      </c>
      <c r="E22">
        <v>4225.1000000000004</v>
      </c>
      <c r="F22" s="4">
        <v>4225.1000000000004</v>
      </c>
      <c r="G22" s="4">
        <v>4306</v>
      </c>
      <c r="H22" s="4">
        <f>G22-E22</f>
        <v>80.899999999999636</v>
      </c>
      <c r="J22" s="4">
        <f t="shared" si="12"/>
        <v>0.98121226196005584</v>
      </c>
      <c r="K22" s="12">
        <f t="shared" si="13"/>
        <v>8.3303420337418735E-2</v>
      </c>
      <c r="L22" s="12">
        <f t="shared" si="14"/>
        <v>0.38604073204382028</v>
      </c>
      <c r="M22">
        <v>718.4</v>
      </c>
      <c r="N22" s="4">
        <v>718.4</v>
      </c>
      <c r="O22" s="12">
        <f t="shared" si="15"/>
        <v>6.5639076447961103E-2</v>
      </c>
      <c r="P22">
        <v>2100.1999999999998</v>
      </c>
      <c r="Q22" s="4">
        <v>2100.1999999999998</v>
      </c>
      <c r="R22" s="12">
        <f t="shared" si="8"/>
        <v>0.19189196597439853</v>
      </c>
      <c r="S22">
        <v>527.79999999999995</v>
      </c>
      <c r="T22" s="4">
        <v>527.79999999999995</v>
      </c>
      <c r="U22" s="12">
        <f t="shared" si="9"/>
        <v>4.8224254662073876E-2</v>
      </c>
      <c r="V22">
        <v>10944.7</v>
      </c>
      <c r="W22" s="4">
        <f t="shared" si="19"/>
        <v>608.5</v>
      </c>
      <c r="X22" s="4">
        <f t="shared" si="16"/>
        <v>1.408176914229645</v>
      </c>
      <c r="Y22" s="29">
        <f t="shared" si="17"/>
        <v>-176.38099999999997</v>
      </c>
      <c r="Z22" s="29">
        <f>SUM($Y$6:Y22)</f>
        <v>584.41599999999937</v>
      </c>
      <c r="AA22" s="4">
        <f t="shared" si="18"/>
        <v>-1.6115654152238066E-2</v>
      </c>
      <c r="AB22" s="4">
        <v>97</v>
      </c>
      <c r="AC22" s="4">
        <v>91.2</v>
      </c>
      <c r="AD22" s="4">
        <v>7.0670000000000002</v>
      </c>
      <c r="AE22" s="4">
        <v>12.905099999999999</v>
      </c>
      <c r="AF22" s="4">
        <v>0.38500000000000001</v>
      </c>
      <c r="AG22" s="4">
        <v>4199.5</v>
      </c>
      <c r="AH22" s="4">
        <v>325.4152029</v>
      </c>
      <c r="AI22" s="4">
        <v>6937.25</v>
      </c>
      <c r="AJ22" s="4">
        <v>537.56080870000005</v>
      </c>
      <c r="AK22" s="4">
        <v>25411.833330000001</v>
      </c>
      <c r="AL22" s="4">
        <v>1969</v>
      </c>
      <c r="AM22" s="4">
        <v>4.5999999999999999E-2</v>
      </c>
      <c r="AN22" s="4">
        <v>7.6100000000000001E-2</v>
      </c>
      <c r="AO22" s="4">
        <v>0.27860000000000001</v>
      </c>
      <c r="AP22" s="4">
        <v>3.5888791969999998</v>
      </c>
      <c r="AT22">
        <v>1933</v>
      </c>
      <c r="AU22" s="4">
        <v>12004.8</v>
      </c>
      <c r="AV22" s="4">
        <v>4011.9</v>
      </c>
      <c r="AW22" s="4">
        <v>928.2</v>
      </c>
      <c r="AX22" s="4">
        <v>3022.2</v>
      </c>
      <c r="AY22" s="4">
        <v>92</v>
      </c>
      <c r="AZ22" s="4">
        <f t="shared" si="2"/>
        <v>2.7046066750489647E-3</v>
      </c>
      <c r="BA22" s="4">
        <f t="shared" si="3"/>
        <v>-3.5971274339057793E-2</v>
      </c>
      <c r="BB22" s="4">
        <f t="shared" si="4"/>
        <v>1.8619737425861593E-2</v>
      </c>
      <c r="BC22" s="4">
        <f t="shared" si="5"/>
        <v>5.6381634961052392E-3</v>
      </c>
      <c r="BD22" s="4">
        <f t="shared" si="6"/>
        <v>-9.0087667420419952E-3</v>
      </c>
    </row>
    <row r="23" spans="1:59">
      <c r="A23" s="30">
        <v>1931</v>
      </c>
      <c r="B23">
        <v>460651</v>
      </c>
      <c r="D23" s="12">
        <f t="shared" si="1"/>
        <v>6.6028107998028315E-2</v>
      </c>
      <c r="E23">
        <v>4051.5</v>
      </c>
      <c r="F23" s="4">
        <v>4051.5</v>
      </c>
      <c r="G23" s="4">
        <v>4173</v>
      </c>
      <c r="H23" s="4">
        <f t="shared" si="10"/>
        <v>121.5</v>
      </c>
      <c r="J23" s="4">
        <f t="shared" si="12"/>
        <v>0.97088425593098493</v>
      </c>
      <c r="K23" s="12">
        <f t="shared" si="13"/>
        <v>-4.1087784904499387E-2</v>
      </c>
      <c r="L23" s="12">
        <f t="shared" si="14"/>
        <v>0.35777045821816805</v>
      </c>
      <c r="M23">
        <v>587.6</v>
      </c>
      <c r="N23" s="4">
        <v>587.6</v>
      </c>
      <c r="O23" s="12">
        <f t="shared" si="15"/>
        <v>5.1888416944093678E-2</v>
      </c>
      <c r="P23">
        <v>2699.4</v>
      </c>
      <c r="Q23" s="4">
        <v>2699.4</v>
      </c>
      <c r="R23" s="12">
        <f t="shared" si="8"/>
        <v>0.23837234972581089</v>
      </c>
      <c r="S23">
        <v>234.4</v>
      </c>
      <c r="T23" s="4">
        <v>234.4</v>
      </c>
      <c r="U23" s="12">
        <f t="shared" si="9"/>
        <v>2.0698851143117016E-2</v>
      </c>
      <c r="V23">
        <v>11324.3</v>
      </c>
      <c r="W23" s="4">
        <f t="shared" si="19"/>
        <v>379.59999999999854</v>
      </c>
      <c r="X23" s="4">
        <f t="shared" si="16"/>
        <v>0.82405117974344688</v>
      </c>
      <c r="Y23" s="29">
        <f t="shared" si="17"/>
        <v>81.051000000001466</v>
      </c>
      <c r="Z23" s="29">
        <f>SUM($Y$6:Y23)</f>
        <v>665.46700000000078</v>
      </c>
      <c r="AA23" s="4">
        <f t="shared" si="18"/>
        <v>7.1572635836211927E-3</v>
      </c>
      <c r="AB23" s="4">
        <v>83</v>
      </c>
      <c r="AC23" s="4">
        <v>76.5</v>
      </c>
      <c r="AD23" s="4">
        <v>6.609</v>
      </c>
      <c r="AE23" s="4">
        <v>11.575100000000001</v>
      </c>
      <c r="AF23" s="4">
        <v>0.28999999999999998</v>
      </c>
      <c r="AG23" s="4">
        <v>4407.6666670000004</v>
      </c>
      <c r="AH23" s="4">
        <v>380.78783010000001</v>
      </c>
      <c r="AI23" s="4">
        <v>7318.8333329999996</v>
      </c>
      <c r="AJ23" s="4">
        <v>632.2897974</v>
      </c>
      <c r="AK23" s="4">
        <v>23634.5</v>
      </c>
      <c r="AL23" s="4">
        <v>2042</v>
      </c>
      <c r="AM23" s="4">
        <v>5.7599999999999998E-2</v>
      </c>
      <c r="AN23" s="4">
        <v>9.5699999999999993E-2</v>
      </c>
      <c r="AO23" s="4">
        <v>0.30890000000000001</v>
      </c>
      <c r="AP23" s="4">
        <v>3.23679367</v>
      </c>
    </row>
    <row r="24" spans="1:59">
      <c r="A24" s="30">
        <v>1932</v>
      </c>
      <c r="B24">
        <v>498164</v>
      </c>
      <c r="D24" s="12">
        <f t="shared" si="1"/>
        <v>8.1434752122539616E-2</v>
      </c>
      <c r="E24">
        <v>4044.5</v>
      </c>
      <c r="F24" s="4">
        <v>4044.5</v>
      </c>
      <c r="G24" s="4">
        <v>4226</v>
      </c>
      <c r="H24" s="4">
        <f t="shared" si="10"/>
        <v>181.5</v>
      </c>
      <c r="J24" s="4">
        <f t="shared" si="12"/>
        <v>0.95705158542356839</v>
      </c>
      <c r="K24" s="12">
        <f t="shared" si="13"/>
        <v>-1.7277551524126867E-3</v>
      </c>
      <c r="L24" s="12">
        <f t="shared" si="14"/>
        <v>0.33891700744117448</v>
      </c>
      <c r="M24">
        <v>582.9</v>
      </c>
      <c r="N24" s="4">
        <v>582.9</v>
      </c>
      <c r="O24" s="12">
        <f t="shared" si="15"/>
        <v>4.8845277200509483E-2</v>
      </c>
      <c r="P24">
        <v>3254.2</v>
      </c>
      <c r="Q24" s="4">
        <v>3254.2</v>
      </c>
      <c r="R24" s="12">
        <f t="shared" si="8"/>
        <v>0.27269223034122142</v>
      </c>
      <c r="S24">
        <v>192</v>
      </c>
      <c r="T24" s="4">
        <v>192</v>
      </c>
      <c r="U24" s="12">
        <f t="shared" si="9"/>
        <v>1.6089025943554335E-2</v>
      </c>
      <c r="V24">
        <v>11933.6</v>
      </c>
      <c r="W24" s="4">
        <f t="shared" si="19"/>
        <v>609.30000000000109</v>
      </c>
      <c r="X24" s="4">
        <f t="shared" si="16"/>
        <v>1.2230911908528137</v>
      </c>
      <c r="Y24" s="29">
        <f t="shared" si="17"/>
        <v>-111.1360000000011</v>
      </c>
      <c r="Z24" s="29">
        <f>SUM($Y$6:Y24)</f>
        <v>554.33099999999968</v>
      </c>
      <c r="AA24" s="4">
        <f t="shared" si="18"/>
        <v>-9.3128645169941252E-3</v>
      </c>
      <c r="AB24" s="4">
        <v>80</v>
      </c>
      <c r="AC24" s="4">
        <v>58.7</v>
      </c>
      <c r="AD24" s="4">
        <v>5.7450000000000001</v>
      </c>
      <c r="AE24" s="4">
        <v>10.217599999999999</v>
      </c>
      <c r="AF24" s="4">
        <v>0.28299999999999997</v>
      </c>
      <c r="AG24" s="4">
        <v>3960.5</v>
      </c>
      <c r="AH24" s="4">
        <v>387.6162266</v>
      </c>
      <c r="AI24" s="4">
        <v>7785.75</v>
      </c>
      <c r="AJ24" s="4">
        <v>761.99546420000001</v>
      </c>
      <c r="AK24" s="4">
        <v>20624.416669999999</v>
      </c>
      <c r="AL24" s="4">
        <v>2019</v>
      </c>
      <c r="AM24" s="4">
        <v>6.7500000000000004E-2</v>
      </c>
      <c r="AN24" s="4">
        <v>0.1326</v>
      </c>
      <c r="AO24" s="4">
        <v>0.35139999999999999</v>
      </c>
      <c r="AP24" s="4">
        <v>2.8461411029999999</v>
      </c>
    </row>
    <row r="25" spans="1:59">
      <c r="A25" s="30">
        <v>1933</v>
      </c>
      <c r="B25">
        <v>525071</v>
      </c>
      <c r="D25" s="12">
        <f t="shared" si="1"/>
        <v>5.401233328783292E-2</v>
      </c>
      <c r="E25">
        <v>4011.9</v>
      </c>
      <c r="F25" s="4">
        <v>4011.9</v>
      </c>
      <c r="G25" s="4">
        <v>4036</v>
      </c>
      <c r="H25" s="4">
        <f t="shared" si="10"/>
        <v>24.099999999999909</v>
      </c>
      <c r="J25" s="4">
        <f t="shared" si="12"/>
        <v>0.99402874132804764</v>
      </c>
      <c r="K25" s="12">
        <f t="shared" si="13"/>
        <v>-8.0603288416367675E-3</v>
      </c>
      <c r="L25" s="12">
        <f t="shared" si="14"/>
        <v>0.33419132347061176</v>
      </c>
      <c r="M25">
        <v>928.2</v>
      </c>
      <c r="N25" s="4">
        <v>928.2</v>
      </c>
      <c r="O25" s="12">
        <f t="shared" si="15"/>
        <v>7.7319072371051581E-2</v>
      </c>
      <c r="P25">
        <v>3022.2</v>
      </c>
      <c r="Q25" s="4">
        <v>3022.2</v>
      </c>
      <c r="R25" s="12">
        <f t="shared" si="8"/>
        <v>0.25174930027988807</v>
      </c>
      <c r="S25">
        <v>92</v>
      </c>
      <c r="T25" s="4">
        <v>92</v>
      </c>
      <c r="U25" s="12">
        <f t="shared" si="9"/>
        <v>7.6636012261761966E-3</v>
      </c>
      <c r="V25">
        <v>12004.8</v>
      </c>
      <c r="W25" s="4">
        <f t="shared" si="19"/>
        <v>71.199999999998909</v>
      </c>
      <c r="X25" s="4">
        <f t="shared" si="16"/>
        <v>0.13560070923741532</v>
      </c>
      <c r="Y25" s="29">
        <f t="shared" si="17"/>
        <v>453.87100000000112</v>
      </c>
      <c r="Z25" s="29">
        <f>SUM($Y$6:Y25)</f>
        <v>1008.2020000000008</v>
      </c>
      <c r="AA25" s="4">
        <f t="shared" si="18"/>
        <v>3.7807460349193751E-2</v>
      </c>
      <c r="AB25" s="4">
        <v>79</v>
      </c>
    </row>
    <row r="26" spans="1:59">
      <c r="A26" s="30">
        <v>1934</v>
      </c>
      <c r="B26">
        <f>20/35*958033</f>
        <v>547447.42857142852</v>
      </c>
      <c r="D26" s="12">
        <f>(B26-B25)/B25</f>
        <v>4.2616005400085935E-2</v>
      </c>
      <c r="E26">
        <v>8238</v>
      </c>
      <c r="F26" s="11">
        <f>E26*20/35</f>
        <v>4707.4285714285716</v>
      </c>
      <c r="G26" s="4">
        <v>8238</v>
      </c>
      <c r="H26" s="4">
        <f t="shared" si="10"/>
        <v>0</v>
      </c>
      <c r="J26" s="4">
        <f t="shared" si="12"/>
        <v>1</v>
      </c>
      <c r="K26" s="12">
        <f t="shared" si="13"/>
        <v>0.17336637788294113</v>
      </c>
      <c r="M26">
        <v>1584.3</v>
      </c>
      <c r="N26" s="11">
        <f>M26*20/35</f>
        <v>905.31428571428569</v>
      </c>
      <c r="P26">
        <v>5444.8</v>
      </c>
      <c r="Q26" s="4">
        <f>P26*20/35</f>
        <v>3111.3142857142857</v>
      </c>
      <c r="S26">
        <v>31.9</v>
      </c>
      <c r="T26" s="11">
        <f>S26*20/35</f>
        <v>18.228571428571428</v>
      </c>
      <c r="AB26" s="4">
        <v>82</v>
      </c>
    </row>
    <row r="27" spans="1:59">
      <c r="A27" s="30">
        <v>1935</v>
      </c>
      <c r="B27">
        <f>20/35*1049974</f>
        <v>599985.14285714284</v>
      </c>
      <c r="D27" s="12">
        <f t="shared" si="1"/>
        <v>9.5968510479284189E-2</v>
      </c>
      <c r="E27">
        <v>10125.200000000001</v>
      </c>
      <c r="F27" s="11">
        <f>E27*20/35</f>
        <v>5785.8285714285712</v>
      </c>
      <c r="G27" s="11">
        <v>10125</v>
      </c>
      <c r="H27" s="4">
        <f t="shared" si="10"/>
        <v>-0.2000000000007276</v>
      </c>
      <c r="J27" s="4">
        <f t="shared" si="12"/>
        <v>1.0000197530864199</v>
      </c>
      <c r="K27" s="12">
        <f t="shared" si="13"/>
        <v>0.22908472930322885</v>
      </c>
      <c r="M27">
        <v>1648.4</v>
      </c>
      <c r="N27" s="11">
        <f>M27*20/35</f>
        <v>941.94285714285718</v>
      </c>
      <c r="P27">
        <v>4395.3999999999996</v>
      </c>
      <c r="Q27" s="4">
        <f t="shared" ref="Q27:Q32" si="20">P27*20/35</f>
        <v>2511.6571428571428</v>
      </c>
      <c r="S27">
        <v>33.299999999999997</v>
      </c>
      <c r="T27" s="11">
        <f t="shared" ref="T27:T32" si="21">S27*20/35</f>
        <v>19.028571428571428</v>
      </c>
      <c r="AB27" s="4">
        <v>84</v>
      </c>
    </row>
    <row r="28" spans="1:59">
      <c r="A28" s="30">
        <v>1936</v>
      </c>
      <c r="B28">
        <f>20/35*1152569</f>
        <v>658610.85714285716</v>
      </c>
      <c r="D28" s="12">
        <f t="shared" si="1"/>
        <v>9.7711943343359031E-2</v>
      </c>
      <c r="E28">
        <v>11257.6</v>
      </c>
      <c r="F28" s="11">
        <f t="shared" ref="F28:F32" si="22">E28*20/35</f>
        <v>6432.9142857142861</v>
      </c>
      <c r="G28" s="11">
        <v>11258</v>
      </c>
      <c r="H28" s="4">
        <f t="shared" si="10"/>
        <v>0.3999999999996362</v>
      </c>
      <c r="J28" s="4">
        <f t="shared" si="12"/>
        <v>0.99996446971042818</v>
      </c>
      <c r="K28" s="12">
        <f t="shared" si="13"/>
        <v>0.11183976612807658</v>
      </c>
      <c r="M28">
        <v>2584.5</v>
      </c>
      <c r="N28" s="11">
        <f t="shared" ref="N28:N32" si="23">M28*20/35</f>
        <v>1476.8571428571429</v>
      </c>
      <c r="P28">
        <v>2995.2</v>
      </c>
      <c r="Q28" s="4">
        <f t="shared" si="20"/>
        <v>1711.5428571428572</v>
      </c>
      <c r="S28">
        <v>26.8</v>
      </c>
      <c r="T28" s="11">
        <f t="shared" si="21"/>
        <v>15.314285714285715</v>
      </c>
    </row>
    <row r="29" spans="1:59">
      <c r="A29" s="30">
        <v>1937</v>
      </c>
      <c r="B29">
        <f>20/35*1229140</f>
        <v>702365.7142857142</v>
      </c>
      <c r="D29" s="12">
        <f t="shared" si="1"/>
        <v>6.6435068095706054E-2</v>
      </c>
      <c r="E29">
        <v>12760.2</v>
      </c>
      <c r="F29" s="11">
        <f t="shared" si="22"/>
        <v>7291.5428571428574</v>
      </c>
      <c r="G29" s="11">
        <v>12760</v>
      </c>
      <c r="H29" s="4">
        <f t="shared" si="10"/>
        <v>-0.2000000000007276</v>
      </c>
      <c r="J29" s="4">
        <f t="shared" si="12"/>
        <v>1.0000156739811912</v>
      </c>
      <c r="K29" s="12">
        <f t="shared" si="13"/>
        <v>0.13347427515633881</v>
      </c>
      <c r="M29">
        <v>2689.5</v>
      </c>
      <c r="N29" s="11">
        <f t="shared" si="23"/>
        <v>1536.8571428571429</v>
      </c>
      <c r="P29">
        <v>2563.6</v>
      </c>
      <c r="Q29" s="4">
        <f t="shared" si="20"/>
        <v>1464.9142857142858</v>
      </c>
      <c r="S29">
        <v>28.5</v>
      </c>
      <c r="T29" s="11">
        <f t="shared" si="21"/>
        <v>16.285714285714285</v>
      </c>
    </row>
    <row r="30" spans="1:59">
      <c r="A30" s="30">
        <v>1938</v>
      </c>
      <c r="B30">
        <f>20/35*1319617</f>
        <v>754066.85714285704</v>
      </c>
      <c r="D30" s="12">
        <f t="shared" si="1"/>
        <v>7.3610003742454064E-2</v>
      </c>
      <c r="E30">
        <v>14511.6</v>
      </c>
      <c r="F30" s="11">
        <f t="shared" si="22"/>
        <v>8292.3428571428576</v>
      </c>
      <c r="G30" s="11">
        <v>14512</v>
      </c>
      <c r="H30" s="4">
        <f t="shared" si="10"/>
        <v>0.3999999999996362</v>
      </c>
      <c r="J30" s="4">
        <f t="shared" si="12"/>
        <v>0.99997243660418966</v>
      </c>
      <c r="K30" s="12">
        <f t="shared" si="13"/>
        <v>0.13725490196078433</v>
      </c>
      <c r="M30">
        <v>2689.5</v>
      </c>
      <c r="N30" s="11">
        <f t="shared" si="23"/>
        <v>1536.8571428571429</v>
      </c>
      <c r="P30">
        <v>2430.3000000000002</v>
      </c>
      <c r="Q30" s="4">
        <f t="shared" si="20"/>
        <v>1388.7428571428572</v>
      </c>
      <c r="S30">
        <v>28.5</v>
      </c>
      <c r="T30" s="11">
        <f t="shared" si="21"/>
        <v>16.285714285714285</v>
      </c>
    </row>
    <row r="31" spans="1:59">
      <c r="A31" s="30">
        <v>1939</v>
      </c>
      <c r="B31">
        <f>20/35*1383705</f>
        <v>790688.57142857136</v>
      </c>
      <c r="D31" s="12">
        <f t="shared" si="1"/>
        <v>4.8565606535835824E-2</v>
      </c>
      <c r="E31">
        <v>17643.599999999999</v>
      </c>
      <c r="F31" s="11">
        <f t="shared" si="22"/>
        <v>10082.057142857142</v>
      </c>
      <c r="G31" s="11">
        <v>17644</v>
      </c>
      <c r="H31" s="11"/>
      <c r="I31" s="11"/>
      <c r="J31" s="4">
        <f t="shared" si="12"/>
        <v>0.99997732940376327</v>
      </c>
      <c r="K31" s="12">
        <f t="shared" si="13"/>
        <v>0.21582733812949623</v>
      </c>
      <c r="M31">
        <v>0.9</v>
      </c>
      <c r="N31" s="11">
        <f t="shared" si="23"/>
        <v>0.51428571428571423</v>
      </c>
      <c r="P31">
        <v>2708.9</v>
      </c>
      <c r="Q31" s="4">
        <f t="shared" si="20"/>
        <v>1547.9428571428571</v>
      </c>
      <c r="S31">
        <v>0</v>
      </c>
      <c r="T31" s="11">
        <f t="shared" si="21"/>
        <v>0</v>
      </c>
    </row>
    <row r="32" spans="1:59">
      <c r="A32" s="30">
        <v>1940</v>
      </c>
      <c r="B32">
        <f>20/35*1437349</f>
        <v>821342.28571428568</v>
      </c>
      <c r="D32" s="12">
        <f t="shared" si="1"/>
        <v>3.8768379098145962E-2</v>
      </c>
      <c r="E32">
        <v>21994.5</v>
      </c>
      <c r="F32" s="11">
        <f t="shared" si="22"/>
        <v>12568.285714285714</v>
      </c>
      <c r="G32" s="11">
        <v>21995</v>
      </c>
      <c r="H32" s="11"/>
      <c r="I32" s="11"/>
      <c r="J32" s="4">
        <f t="shared" si="12"/>
        <v>0.99997726756080929</v>
      </c>
      <c r="K32" s="12">
        <f t="shared" si="13"/>
        <v>0.24659933346936005</v>
      </c>
      <c r="M32">
        <v>1</v>
      </c>
      <c r="N32" s="11">
        <f t="shared" si="23"/>
        <v>0.5714285714285714</v>
      </c>
      <c r="P32">
        <v>2000.3</v>
      </c>
      <c r="Q32" s="4">
        <f t="shared" si="20"/>
        <v>1143.0285714285715</v>
      </c>
      <c r="S32">
        <v>0</v>
      </c>
      <c r="T32" s="11">
        <f t="shared" si="21"/>
        <v>0</v>
      </c>
    </row>
    <row r="33" spans="7:14">
      <c r="G33" s="11">
        <v>22737</v>
      </c>
      <c r="H33" s="11"/>
      <c r="I33" s="11"/>
      <c r="J33" s="11"/>
      <c r="N33" s="1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U17" workbookViewId="0">
      <selection activeCell="U35" sqref="U35"/>
    </sheetView>
  </sheetViews>
  <sheetFormatPr defaultRowHeight="14.4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Q8" sqref="Q8"/>
    </sheetView>
  </sheetViews>
  <sheetFormatPr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G437"/>
  <sheetViews>
    <sheetView workbookViewId="0">
      <pane ySplit="1" topLeftCell="A6" activePane="bottomLeft" state="frozen"/>
      <selection pane="bottomLeft" activeCell="E2" sqref="E2"/>
    </sheetView>
  </sheetViews>
  <sheetFormatPr defaultRowHeight="14.4"/>
  <cols>
    <col min="1" max="1" width="10" style="10" customWidth="1"/>
    <col min="2" max="6" width="10" style="4" customWidth="1"/>
    <col min="7" max="7" width="11.1015625" style="4" customWidth="1"/>
    <col min="8" max="59" width="10" style="4" customWidth="1"/>
    <col min="60" max="272" width="9.1015625" style="4"/>
    <col min="273" max="315" width="10" style="4" customWidth="1"/>
    <col min="316" max="528" width="9.1015625" style="4"/>
    <col min="529" max="571" width="10" style="4" customWidth="1"/>
    <col min="572" max="784" width="9.1015625" style="4"/>
    <col min="785" max="827" width="10" style="4" customWidth="1"/>
    <col min="828" max="1040" width="9.1015625" style="4"/>
    <col min="1041" max="1083" width="10" style="4" customWidth="1"/>
    <col min="1084" max="1296" width="9.1015625" style="4"/>
    <col min="1297" max="1339" width="10" style="4" customWidth="1"/>
    <col min="1340" max="1552" width="9.1015625" style="4"/>
    <col min="1553" max="1595" width="10" style="4" customWidth="1"/>
    <col min="1596" max="1808" width="9.1015625" style="4"/>
    <col min="1809" max="1851" width="10" style="4" customWidth="1"/>
    <col min="1852" max="2064" width="9.1015625" style="4"/>
    <col min="2065" max="2107" width="10" style="4" customWidth="1"/>
    <col min="2108" max="2320" width="9.1015625" style="4"/>
    <col min="2321" max="2363" width="10" style="4" customWidth="1"/>
    <col min="2364" max="2576" width="9.1015625" style="4"/>
    <col min="2577" max="2619" width="10" style="4" customWidth="1"/>
    <col min="2620" max="2832" width="9.1015625" style="4"/>
    <col min="2833" max="2875" width="10" style="4" customWidth="1"/>
    <col min="2876" max="3088" width="9.1015625" style="4"/>
    <col min="3089" max="3131" width="10" style="4" customWidth="1"/>
    <col min="3132" max="3344" width="9.1015625" style="4"/>
    <col min="3345" max="3387" width="10" style="4" customWidth="1"/>
    <col min="3388" max="3600" width="9.1015625" style="4"/>
    <col min="3601" max="3643" width="10" style="4" customWidth="1"/>
    <col min="3644" max="3856" width="9.1015625" style="4"/>
    <col min="3857" max="3899" width="10" style="4" customWidth="1"/>
    <col min="3900" max="4112" width="9.1015625" style="4"/>
    <col min="4113" max="4155" width="10" style="4" customWidth="1"/>
    <col min="4156" max="4368" width="9.1015625" style="4"/>
    <col min="4369" max="4411" width="10" style="4" customWidth="1"/>
    <col min="4412" max="4624" width="9.1015625" style="4"/>
    <col min="4625" max="4667" width="10" style="4" customWidth="1"/>
    <col min="4668" max="4880" width="9.1015625" style="4"/>
    <col min="4881" max="4923" width="10" style="4" customWidth="1"/>
    <col min="4924" max="5136" width="9.1015625" style="4"/>
    <col min="5137" max="5179" width="10" style="4" customWidth="1"/>
    <col min="5180" max="5392" width="9.1015625" style="4"/>
    <col min="5393" max="5435" width="10" style="4" customWidth="1"/>
    <col min="5436" max="5648" width="9.1015625" style="4"/>
    <col min="5649" max="5691" width="10" style="4" customWidth="1"/>
    <col min="5692" max="5904" width="9.1015625" style="4"/>
    <col min="5905" max="5947" width="10" style="4" customWidth="1"/>
    <col min="5948" max="6160" width="9.1015625" style="4"/>
    <col min="6161" max="6203" width="10" style="4" customWidth="1"/>
    <col min="6204" max="6416" width="9.1015625" style="4"/>
    <col min="6417" max="6459" width="10" style="4" customWidth="1"/>
    <col min="6460" max="6672" width="9.1015625" style="4"/>
    <col min="6673" max="6715" width="10" style="4" customWidth="1"/>
    <col min="6716" max="6928" width="9.1015625" style="4"/>
    <col min="6929" max="6971" width="10" style="4" customWidth="1"/>
    <col min="6972" max="7184" width="9.1015625" style="4"/>
    <col min="7185" max="7227" width="10" style="4" customWidth="1"/>
    <col min="7228" max="7440" width="9.1015625" style="4"/>
    <col min="7441" max="7483" width="10" style="4" customWidth="1"/>
    <col min="7484" max="7696" width="9.1015625" style="4"/>
    <col min="7697" max="7739" width="10" style="4" customWidth="1"/>
    <col min="7740" max="7952" width="9.1015625" style="4"/>
    <col min="7953" max="7995" width="10" style="4" customWidth="1"/>
    <col min="7996" max="8208" width="9.1015625" style="4"/>
    <col min="8209" max="8251" width="10" style="4" customWidth="1"/>
    <col min="8252" max="8464" width="9.1015625" style="4"/>
    <col min="8465" max="8507" width="10" style="4" customWidth="1"/>
    <col min="8508" max="8720" width="9.1015625" style="4"/>
    <col min="8721" max="8763" width="10" style="4" customWidth="1"/>
    <col min="8764" max="8976" width="9.1015625" style="4"/>
    <col min="8977" max="9019" width="10" style="4" customWidth="1"/>
    <col min="9020" max="9232" width="9.1015625" style="4"/>
    <col min="9233" max="9275" width="10" style="4" customWidth="1"/>
    <col min="9276" max="9488" width="9.1015625" style="4"/>
    <col min="9489" max="9531" width="10" style="4" customWidth="1"/>
    <col min="9532" max="9744" width="9.1015625" style="4"/>
    <col min="9745" max="9787" width="10" style="4" customWidth="1"/>
    <col min="9788" max="10000" width="9.1015625" style="4"/>
    <col min="10001" max="10043" width="10" style="4" customWidth="1"/>
    <col min="10044" max="10256" width="9.1015625" style="4"/>
    <col min="10257" max="10299" width="10" style="4" customWidth="1"/>
    <col min="10300" max="10512" width="9.1015625" style="4"/>
    <col min="10513" max="10555" width="10" style="4" customWidth="1"/>
    <col min="10556" max="10768" width="9.1015625" style="4"/>
    <col min="10769" max="10811" width="10" style="4" customWidth="1"/>
    <col min="10812" max="11024" width="9.1015625" style="4"/>
    <col min="11025" max="11067" width="10" style="4" customWidth="1"/>
    <col min="11068" max="11280" width="9.1015625" style="4"/>
    <col min="11281" max="11323" width="10" style="4" customWidth="1"/>
    <col min="11324" max="11536" width="9.1015625" style="4"/>
    <col min="11537" max="11579" width="10" style="4" customWidth="1"/>
    <col min="11580" max="11792" width="9.1015625" style="4"/>
    <col min="11793" max="11835" width="10" style="4" customWidth="1"/>
    <col min="11836" max="12048" width="9.1015625" style="4"/>
    <col min="12049" max="12091" width="10" style="4" customWidth="1"/>
    <col min="12092" max="12304" width="9.1015625" style="4"/>
    <col min="12305" max="12347" width="10" style="4" customWidth="1"/>
    <col min="12348" max="12560" width="9.1015625" style="4"/>
    <col min="12561" max="12603" width="10" style="4" customWidth="1"/>
    <col min="12604" max="12816" width="9.1015625" style="4"/>
    <col min="12817" max="12859" width="10" style="4" customWidth="1"/>
    <col min="12860" max="13072" width="9.1015625" style="4"/>
    <col min="13073" max="13115" width="10" style="4" customWidth="1"/>
    <col min="13116" max="13328" width="9.1015625" style="4"/>
    <col min="13329" max="13371" width="10" style="4" customWidth="1"/>
    <col min="13372" max="13584" width="9.1015625" style="4"/>
    <col min="13585" max="13627" width="10" style="4" customWidth="1"/>
    <col min="13628" max="13840" width="9.1015625" style="4"/>
    <col min="13841" max="13883" width="10" style="4" customWidth="1"/>
    <col min="13884" max="14096" width="9.1015625" style="4"/>
    <col min="14097" max="14139" width="10" style="4" customWidth="1"/>
    <col min="14140" max="14352" width="9.1015625" style="4"/>
    <col min="14353" max="14395" width="10" style="4" customWidth="1"/>
    <col min="14396" max="14608" width="9.1015625" style="4"/>
    <col min="14609" max="14651" width="10" style="4" customWidth="1"/>
    <col min="14652" max="14864" width="9.1015625" style="4"/>
    <col min="14865" max="14907" width="10" style="4" customWidth="1"/>
    <col min="14908" max="15120" width="9.1015625" style="4"/>
    <col min="15121" max="15163" width="10" style="4" customWidth="1"/>
    <col min="15164" max="15376" width="9.1015625" style="4"/>
    <col min="15377" max="15419" width="10" style="4" customWidth="1"/>
    <col min="15420" max="15632" width="9.1015625" style="4"/>
    <col min="15633" max="15675" width="10" style="4" customWidth="1"/>
    <col min="15676" max="15888" width="9.1015625" style="4"/>
    <col min="15889" max="15931" width="10" style="4" customWidth="1"/>
    <col min="15932" max="16144" width="9.1015625" style="4"/>
    <col min="16145" max="16187" width="10" style="4" customWidth="1"/>
    <col min="16188" max="16384" width="9.1015625" style="4"/>
  </cols>
  <sheetData>
    <row r="1" spans="1:59">
      <c r="A1" s="8" t="s">
        <v>49</v>
      </c>
      <c r="B1" s="6" t="s">
        <v>7</v>
      </c>
      <c r="C1" s="6" t="s">
        <v>8</v>
      </c>
      <c r="D1" s="23" t="s">
        <v>85</v>
      </c>
      <c r="E1" s="23" t="s">
        <v>86</v>
      </c>
      <c r="F1" s="23" t="s">
        <v>87</v>
      </c>
      <c r="G1" s="6" t="s">
        <v>71</v>
      </c>
      <c r="H1" s="6" t="s">
        <v>94</v>
      </c>
      <c r="I1" s="6" t="s">
        <v>95</v>
      </c>
      <c r="J1" s="6" t="s">
        <v>102</v>
      </c>
      <c r="K1" s="6" t="s">
        <v>103</v>
      </c>
      <c r="L1" s="6" t="s">
        <v>96</v>
      </c>
      <c r="M1" s="6" t="s">
        <v>92</v>
      </c>
      <c r="N1" s="6" t="s">
        <v>97</v>
      </c>
      <c r="O1" s="6" t="s">
        <v>98</v>
      </c>
      <c r="P1" s="6" t="s">
        <v>100</v>
      </c>
      <c r="Q1" s="6" t="s">
        <v>99</v>
      </c>
      <c r="R1" s="6" t="s">
        <v>101</v>
      </c>
      <c r="S1" s="6"/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6" t="s">
        <v>18</v>
      </c>
      <c r="AD1" s="6" t="s">
        <v>19</v>
      </c>
      <c r="AE1" s="6" t="s">
        <v>20</v>
      </c>
      <c r="AF1" s="6" t="s">
        <v>21</v>
      </c>
      <c r="AG1" s="6" t="s">
        <v>22</v>
      </c>
      <c r="AH1" s="6" t="s">
        <v>23</v>
      </c>
      <c r="AI1" s="6" t="s">
        <v>24</v>
      </c>
      <c r="AJ1" s="6" t="s">
        <v>25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  <c r="AR1" s="6" t="s">
        <v>33</v>
      </c>
      <c r="AS1" s="6" t="s">
        <v>34</v>
      </c>
      <c r="AT1" s="6" t="s">
        <v>35</v>
      </c>
      <c r="AU1" s="6" t="s">
        <v>36</v>
      </c>
      <c r="AV1" s="6" t="s">
        <v>37</v>
      </c>
      <c r="AW1" s="6" t="s">
        <v>38</v>
      </c>
      <c r="AX1" s="6" t="s">
        <v>39</v>
      </c>
      <c r="AY1" s="6" t="s">
        <v>40</v>
      </c>
      <c r="AZ1" s="6" t="s">
        <v>41</v>
      </c>
      <c r="BA1" s="6" t="s">
        <v>42</v>
      </c>
      <c r="BB1" s="6" t="s">
        <v>43</v>
      </c>
      <c r="BC1" s="6" t="s">
        <v>44</v>
      </c>
      <c r="BD1" s="6" t="s">
        <v>45</v>
      </c>
      <c r="BE1" s="6" t="s">
        <v>46</v>
      </c>
      <c r="BF1" s="6" t="s">
        <v>47</v>
      </c>
      <c r="BG1" s="6" t="s">
        <v>48</v>
      </c>
    </row>
    <row r="2" spans="1:59">
      <c r="A2" s="9">
        <v>5480</v>
      </c>
      <c r="B2" s="7">
        <v>38.630000000000003</v>
      </c>
      <c r="C2" s="7">
        <v>188.71</v>
      </c>
      <c r="D2" s="24">
        <v>50.256410000000002</v>
      </c>
      <c r="E2" s="24">
        <v>51.282049999999998</v>
      </c>
      <c r="F2" s="2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>
        <v>20.47</v>
      </c>
      <c r="U2" s="7">
        <v>212.96</v>
      </c>
      <c r="V2" s="7">
        <v>4.2300000000000004</v>
      </c>
      <c r="W2" s="7">
        <v>6.64</v>
      </c>
      <c r="X2" s="7">
        <v>11.59</v>
      </c>
      <c r="Y2" s="7">
        <v>22.79</v>
      </c>
      <c r="Z2" s="7">
        <v>2.86</v>
      </c>
      <c r="AA2" s="7">
        <v>7.48</v>
      </c>
      <c r="AB2" s="7">
        <v>35.24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A3" s="9">
        <v>5570</v>
      </c>
      <c r="B3" s="7">
        <v>39.090000000000003</v>
      </c>
      <c r="C3" s="7">
        <v>189.26</v>
      </c>
      <c r="D3" s="24">
        <v>50.087179999999996</v>
      </c>
      <c r="E3" s="24">
        <v>51.625639999999997</v>
      </c>
      <c r="F3" s="2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>
        <v>20.66</v>
      </c>
      <c r="U3" s="7">
        <v>214.09</v>
      </c>
      <c r="V3" s="7">
        <v>4.3099999999999996</v>
      </c>
      <c r="W3" s="7">
        <v>6.63</v>
      </c>
      <c r="X3" s="7">
        <v>11.83</v>
      </c>
      <c r="Y3" s="7">
        <v>23.31</v>
      </c>
      <c r="Z3" s="7">
        <v>2.94</v>
      </c>
      <c r="AA3" s="7">
        <v>8.0399999999999991</v>
      </c>
      <c r="AB3" s="7">
        <v>35.43</v>
      </c>
    </row>
    <row r="4" spans="1:59">
      <c r="A4" s="9">
        <v>5661</v>
      </c>
      <c r="B4" s="7">
        <v>39.97</v>
      </c>
      <c r="C4" s="7">
        <v>193.74</v>
      </c>
      <c r="D4" s="24">
        <v>50.938459999999999</v>
      </c>
      <c r="E4" s="24">
        <v>51.794870000000003</v>
      </c>
      <c r="F4" s="2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>
        <v>20.63</v>
      </c>
      <c r="U4" s="7">
        <v>215.22</v>
      </c>
      <c r="V4" s="7">
        <v>3.9</v>
      </c>
      <c r="W4" s="7">
        <v>6.74</v>
      </c>
      <c r="X4" s="7">
        <v>12.31</v>
      </c>
      <c r="Y4" s="7">
        <v>23.97</v>
      </c>
      <c r="Z4" s="7">
        <v>3.02</v>
      </c>
      <c r="AA4" s="7">
        <v>8.14</v>
      </c>
      <c r="AB4" s="7">
        <v>35.47</v>
      </c>
    </row>
    <row r="5" spans="1:59">
      <c r="A5" s="9">
        <v>5753</v>
      </c>
      <c r="B5" s="7">
        <v>42.88</v>
      </c>
      <c r="C5" s="7">
        <v>202.81</v>
      </c>
      <c r="D5" s="24">
        <v>51.451279999999997</v>
      </c>
      <c r="E5" s="24">
        <v>52.65128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>
        <v>21.14</v>
      </c>
      <c r="U5" s="7">
        <v>216.36</v>
      </c>
      <c r="V5" s="7">
        <v>3.62</v>
      </c>
      <c r="W5" s="7">
        <v>6.58</v>
      </c>
      <c r="X5" s="7">
        <v>13.1</v>
      </c>
      <c r="Y5" s="7">
        <v>25.67</v>
      </c>
      <c r="Z5" s="7">
        <v>3.13</v>
      </c>
      <c r="AA5" s="7">
        <v>9.36</v>
      </c>
      <c r="AB5" s="7">
        <v>37.130000000000003</v>
      </c>
    </row>
    <row r="6" spans="1:59">
      <c r="A6" s="9">
        <v>5845</v>
      </c>
      <c r="B6" s="7">
        <v>46.31</v>
      </c>
      <c r="C6" s="7">
        <v>208.15</v>
      </c>
      <c r="D6" s="24">
        <v>50.938459999999999</v>
      </c>
      <c r="E6" s="24">
        <v>53.502560000000003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22.25</v>
      </c>
      <c r="U6" s="7">
        <v>217.5</v>
      </c>
      <c r="V6" s="7">
        <v>3.5</v>
      </c>
      <c r="W6" s="7">
        <v>6.5</v>
      </c>
      <c r="X6" s="7">
        <v>13.66</v>
      </c>
      <c r="Y6" s="7">
        <v>26.82</v>
      </c>
      <c r="Z6" s="7">
        <v>3.25</v>
      </c>
      <c r="AA6" s="7">
        <v>9.23</v>
      </c>
      <c r="AB6" s="7">
        <v>40.57</v>
      </c>
    </row>
    <row r="7" spans="1:59">
      <c r="A7" s="9">
        <v>5936</v>
      </c>
      <c r="B7" s="7">
        <v>47.14</v>
      </c>
      <c r="C7" s="7">
        <v>207.53</v>
      </c>
      <c r="D7" s="24">
        <v>50.6</v>
      </c>
      <c r="E7" s="24">
        <v>54.871789999999997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22.71</v>
      </c>
      <c r="U7" s="7">
        <v>218.65</v>
      </c>
      <c r="V7" s="7">
        <v>3.67</v>
      </c>
      <c r="W7" s="7">
        <v>6.53</v>
      </c>
      <c r="X7" s="7">
        <v>14.03</v>
      </c>
      <c r="Y7" s="7">
        <v>27.73</v>
      </c>
      <c r="Z7" s="7">
        <v>3.33</v>
      </c>
      <c r="AA7" s="7">
        <v>9.23</v>
      </c>
      <c r="AB7" s="7">
        <v>42.5</v>
      </c>
    </row>
    <row r="8" spans="1:59">
      <c r="A8" s="9">
        <v>6027</v>
      </c>
      <c r="B8" s="7">
        <v>47.84</v>
      </c>
      <c r="C8" s="7">
        <v>208.43</v>
      </c>
      <c r="D8" s="24">
        <v>51.964100000000002</v>
      </c>
      <c r="E8" s="24">
        <v>56.066670000000002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22.95</v>
      </c>
      <c r="U8" s="7">
        <v>219.81</v>
      </c>
      <c r="V8" s="7">
        <v>4.17</v>
      </c>
      <c r="W8" s="7">
        <v>6.55</v>
      </c>
      <c r="X8" s="7">
        <v>14.57</v>
      </c>
      <c r="Y8" s="7">
        <v>28.71</v>
      </c>
      <c r="Z8" s="7">
        <v>3.44</v>
      </c>
      <c r="AA8" s="7">
        <v>9.4</v>
      </c>
      <c r="AB8" s="7">
        <v>43.93</v>
      </c>
    </row>
    <row r="9" spans="1:59">
      <c r="A9" s="9">
        <v>6119</v>
      </c>
      <c r="B9" s="7">
        <v>51.92</v>
      </c>
      <c r="C9" s="7">
        <v>208.64</v>
      </c>
      <c r="D9" s="24">
        <v>51.964100000000002</v>
      </c>
      <c r="E9" s="24">
        <v>58.805129999999998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24.89</v>
      </c>
      <c r="U9" s="7">
        <v>220.97</v>
      </c>
      <c r="V9" s="7">
        <v>4.03</v>
      </c>
      <c r="W9" s="7">
        <v>6.47</v>
      </c>
      <c r="X9" s="7">
        <v>15.27</v>
      </c>
      <c r="Y9" s="7">
        <v>30.28</v>
      </c>
      <c r="Z9" s="7">
        <v>3.58</v>
      </c>
      <c r="AA9" s="7">
        <v>10</v>
      </c>
      <c r="AB9" s="7">
        <v>49.48</v>
      </c>
    </row>
    <row r="10" spans="1:59">
      <c r="A10" s="9">
        <v>6211</v>
      </c>
      <c r="B10" s="7">
        <v>53.2</v>
      </c>
      <c r="C10" s="7">
        <v>203.4</v>
      </c>
      <c r="D10" s="24">
        <v>51.282049999999998</v>
      </c>
      <c r="E10" s="24">
        <v>61.025640000000003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26.16</v>
      </c>
      <c r="U10" s="7">
        <v>222.14</v>
      </c>
      <c r="V10" s="7">
        <v>4.32</v>
      </c>
      <c r="W10" s="7">
        <v>6.45</v>
      </c>
      <c r="X10" s="7">
        <v>15.99</v>
      </c>
      <c r="Y10" s="7">
        <v>30.44</v>
      </c>
      <c r="Z10" s="7">
        <v>3.8</v>
      </c>
      <c r="AA10" s="7">
        <v>9.3000000000000007</v>
      </c>
      <c r="AB10" s="7">
        <v>54.06</v>
      </c>
    </row>
    <row r="11" spans="1:59">
      <c r="A11" s="9">
        <v>6301</v>
      </c>
      <c r="B11" s="7">
        <v>60.9</v>
      </c>
      <c r="C11" s="7">
        <v>210.64</v>
      </c>
      <c r="D11" s="24">
        <v>51.625639999999997</v>
      </c>
      <c r="E11" s="24">
        <v>65.641030000000001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28.91</v>
      </c>
      <c r="U11" s="7">
        <v>223.31</v>
      </c>
      <c r="V11" s="7">
        <v>5.03</v>
      </c>
      <c r="W11" s="7">
        <v>6.69</v>
      </c>
      <c r="X11" s="7">
        <v>16.54</v>
      </c>
      <c r="Y11" s="7">
        <v>32.75</v>
      </c>
      <c r="Z11" s="7">
        <v>4.01</v>
      </c>
      <c r="AA11" s="7">
        <v>9.02</v>
      </c>
      <c r="AB11" s="7">
        <v>61.37</v>
      </c>
    </row>
    <row r="12" spans="1:59">
      <c r="A12" s="9">
        <v>6392</v>
      </c>
      <c r="B12" s="7">
        <v>63.17</v>
      </c>
      <c r="C12" s="7">
        <v>211.98</v>
      </c>
      <c r="D12" s="24">
        <v>51.794870000000003</v>
      </c>
      <c r="E12" s="24">
        <v>66.835899999999995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29.8</v>
      </c>
      <c r="U12" s="7">
        <v>224.49</v>
      </c>
      <c r="V12" s="7">
        <v>5.26</v>
      </c>
      <c r="W12" s="7">
        <v>6.85</v>
      </c>
      <c r="X12" s="7">
        <v>16.920000000000002</v>
      </c>
      <c r="Y12" s="7">
        <v>33.68</v>
      </c>
      <c r="Z12" s="7">
        <v>4.1500000000000004</v>
      </c>
      <c r="AA12" s="7">
        <v>8.48</v>
      </c>
      <c r="AB12" s="7">
        <v>63.86</v>
      </c>
    </row>
    <row r="13" spans="1:59">
      <c r="A13" s="9">
        <v>6484</v>
      </c>
      <c r="B13" s="7">
        <v>64.89</v>
      </c>
      <c r="C13" s="7">
        <v>219.7</v>
      </c>
      <c r="D13" s="24">
        <v>52.65128</v>
      </c>
      <c r="E13" s="24">
        <v>69.574359999999999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7">
        <v>29.54</v>
      </c>
      <c r="U13" s="7">
        <v>225.68</v>
      </c>
      <c r="V13" s="7">
        <v>5.69</v>
      </c>
      <c r="W13" s="7">
        <v>7.07</v>
      </c>
      <c r="X13" s="7">
        <v>17.37</v>
      </c>
      <c r="Y13" s="7">
        <v>33.85</v>
      </c>
      <c r="Z13" s="7">
        <v>4.33</v>
      </c>
      <c r="AA13" s="7">
        <v>7.17</v>
      </c>
      <c r="AB13" s="7">
        <v>63.28</v>
      </c>
    </row>
    <row r="14" spans="1:59">
      <c r="A14" s="9">
        <v>6576</v>
      </c>
      <c r="B14" s="7">
        <v>67.239999999999995</v>
      </c>
      <c r="C14" s="7">
        <v>229.84</v>
      </c>
      <c r="D14" s="24">
        <v>53.502560000000003</v>
      </c>
      <c r="E14" s="24">
        <v>71.964100000000002</v>
      </c>
      <c r="F14" s="23"/>
      <c r="G14" s="24">
        <v>79.901319999999998</v>
      </c>
      <c r="H14" s="4">
        <v>2873</v>
      </c>
      <c r="I14" s="4">
        <f t="shared" ref="I14:I45" si="0">H14/(T14*C14)</f>
        <v>0.42720437457279559</v>
      </c>
      <c r="J14" s="4">
        <f>H14/(T14*G14)</f>
        <v>1.2288739842071614</v>
      </c>
      <c r="K14" s="4">
        <f>H14/(D14*G14)</f>
        <v>0.67205854781344176</v>
      </c>
      <c r="L14" s="4">
        <f t="shared" ref="L14:L45" si="1">Z2*1000/(T14*C14)</f>
        <v>0.4252713231041404</v>
      </c>
      <c r="M14" s="4">
        <f t="shared" ref="M14:M45" si="2">X14*100/(T14*C14)</f>
        <v>0.26572022880667795</v>
      </c>
      <c r="N14" s="4">
        <f t="shared" ref="N14:N45" si="3">Y14*100/(T14*C15)</f>
        <v>0.4832241330217853</v>
      </c>
      <c r="O14" s="4">
        <f t="shared" ref="O14:O45" si="4">H14/(T14*100)</f>
        <v>0.98188653451811347</v>
      </c>
      <c r="P14" s="4">
        <f>Z14/T14</f>
        <v>0.15652768284347232</v>
      </c>
      <c r="Q14" s="4">
        <f>X14/T14</f>
        <v>0.61073137388926868</v>
      </c>
      <c r="R14" s="4">
        <f>Y14/T14</f>
        <v>1.200956937799043</v>
      </c>
      <c r="T14" s="7">
        <v>29.26</v>
      </c>
      <c r="U14" s="7">
        <v>226.87</v>
      </c>
      <c r="V14" s="7">
        <v>5.9</v>
      </c>
      <c r="W14" s="7">
        <v>7.12</v>
      </c>
      <c r="X14" s="7">
        <v>17.87</v>
      </c>
      <c r="Y14" s="7">
        <v>35.14</v>
      </c>
      <c r="Z14" s="7">
        <v>4.58</v>
      </c>
      <c r="AA14" s="7">
        <v>7.31</v>
      </c>
      <c r="AB14" s="7">
        <v>64.349999999999994</v>
      </c>
    </row>
    <row r="15" spans="1:59">
      <c r="A15" s="9">
        <v>6666</v>
      </c>
      <c r="B15" s="7">
        <v>75.37</v>
      </c>
      <c r="C15" s="7">
        <v>248.53</v>
      </c>
      <c r="D15" s="24">
        <v>54.871789999999997</v>
      </c>
      <c r="E15" s="24">
        <v>74.18974</v>
      </c>
      <c r="F15" s="23"/>
      <c r="G15" s="24">
        <v>81.787840000000003</v>
      </c>
      <c r="H15" s="4">
        <v>2879</v>
      </c>
      <c r="I15" s="4">
        <f t="shared" si="0"/>
        <v>0.38193585868155661</v>
      </c>
      <c r="J15" s="4">
        <f t="shared" ref="J15:J45" si="5">H15/(T15*G15)</f>
        <v>1.1605945206295616</v>
      </c>
      <c r="K15" s="4">
        <f t="shared" ref="K15:K45" si="6">H15/(D15*G15)</f>
        <v>0.64151054322621148</v>
      </c>
      <c r="L15" s="4">
        <f t="shared" si="1"/>
        <v>0.39002828222430586</v>
      </c>
      <c r="M15" s="4">
        <f t="shared" si="2"/>
        <v>0.2383948378085298</v>
      </c>
      <c r="N15" s="4">
        <f t="shared" si="3"/>
        <v>0.45804089034757495</v>
      </c>
      <c r="O15" s="4">
        <f t="shared" si="4"/>
        <v>0.94922518958127267</v>
      </c>
      <c r="P15" s="4">
        <f t="shared" ref="P15:P45" si="7">Z15/T15</f>
        <v>0.15792944279591165</v>
      </c>
      <c r="Q15" s="4">
        <f t="shared" ref="Q15:Q45" si="8">X15/T15</f>
        <v>0.59248269040553903</v>
      </c>
      <c r="R15" s="4">
        <f t="shared" ref="R15:R45" si="9">Y15/T15</f>
        <v>1.1661721068249258</v>
      </c>
      <c r="T15" s="7">
        <v>30.33</v>
      </c>
      <c r="U15" s="7">
        <v>228.07</v>
      </c>
      <c r="V15" s="7">
        <v>6.08</v>
      </c>
      <c r="W15" s="7">
        <v>7.18</v>
      </c>
      <c r="X15" s="7">
        <v>17.97</v>
      </c>
      <c r="Y15" s="7">
        <v>35.369999999999997</v>
      </c>
      <c r="Z15" s="7">
        <v>4.79</v>
      </c>
      <c r="AA15" s="7">
        <v>7.37</v>
      </c>
      <c r="AB15" s="7">
        <v>66.290000000000006</v>
      </c>
    </row>
    <row r="16" spans="1:59">
      <c r="A16" s="9">
        <v>6757</v>
      </c>
      <c r="B16" s="7">
        <v>81.819999999999993</v>
      </c>
      <c r="C16" s="7">
        <v>254.6</v>
      </c>
      <c r="D16" s="24">
        <v>56.066670000000002</v>
      </c>
      <c r="E16" s="24">
        <v>78.974360000000004</v>
      </c>
      <c r="F16" s="23"/>
      <c r="G16" s="24">
        <v>85.372219999999999</v>
      </c>
      <c r="H16" s="4">
        <v>2875</v>
      </c>
      <c r="I16" s="4">
        <f t="shared" si="0"/>
        <v>0.35134483805386002</v>
      </c>
      <c r="J16" s="4">
        <f t="shared" si="5"/>
        <v>1.0477927804678473</v>
      </c>
      <c r="K16" s="4">
        <f t="shared" si="6"/>
        <v>0.60064312655338026</v>
      </c>
      <c r="L16" s="4">
        <f t="shared" si="1"/>
        <v>0.36906483858179379</v>
      </c>
      <c r="M16" s="4">
        <f t="shared" si="2"/>
        <v>0.22938235166159834</v>
      </c>
      <c r="N16" s="4">
        <f t="shared" si="3"/>
        <v>0.46756765119453225</v>
      </c>
      <c r="O16" s="4">
        <f t="shared" si="4"/>
        <v>0.8945239576851276</v>
      </c>
      <c r="P16" s="4">
        <f t="shared" si="7"/>
        <v>0.1537025513378967</v>
      </c>
      <c r="Q16" s="4">
        <f t="shared" si="8"/>
        <v>0.5840074673304293</v>
      </c>
      <c r="R16" s="4">
        <f t="shared" si="9"/>
        <v>1.1425015556938394</v>
      </c>
      <c r="T16" s="7">
        <v>32.14</v>
      </c>
      <c r="U16" s="7">
        <v>229.29</v>
      </c>
      <c r="V16" s="7">
        <v>6.11</v>
      </c>
      <c r="W16" s="7">
        <v>7.26</v>
      </c>
      <c r="X16" s="7">
        <v>18.77</v>
      </c>
      <c r="Y16" s="7">
        <v>36.72</v>
      </c>
      <c r="Z16" s="7">
        <v>4.9400000000000004</v>
      </c>
      <c r="AA16" s="7">
        <v>7.54</v>
      </c>
      <c r="AB16" s="7">
        <v>69.45</v>
      </c>
      <c r="AD16" s="4">
        <f>(C16-C26)/C16</f>
        <v>0.24713275726630005</v>
      </c>
    </row>
    <row r="17" spans="1:29">
      <c r="A17" s="9">
        <v>6849</v>
      </c>
      <c r="B17" s="7">
        <v>81.81</v>
      </c>
      <c r="C17" s="7">
        <v>244.35</v>
      </c>
      <c r="D17" s="24">
        <v>58.805129999999998</v>
      </c>
      <c r="E17" s="24">
        <v>83.420509999999993</v>
      </c>
      <c r="F17" s="23"/>
      <c r="G17" s="24">
        <v>93.57132</v>
      </c>
      <c r="H17" s="4">
        <v>2869</v>
      </c>
      <c r="I17" s="4">
        <f t="shared" si="0"/>
        <v>0.35069756912433669</v>
      </c>
      <c r="J17" s="4">
        <f t="shared" si="5"/>
        <v>0.91580359254878174</v>
      </c>
      <c r="K17" s="4">
        <f t="shared" si="6"/>
        <v>0.52140186202348693</v>
      </c>
      <c r="L17" s="4">
        <f t="shared" si="1"/>
        <v>0.38260139120222164</v>
      </c>
      <c r="M17" s="4">
        <f t="shared" si="2"/>
        <v>0.24019544208062793</v>
      </c>
      <c r="N17" s="4">
        <f t="shared" si="3"/>
        <v>0.49874434849876131</v>
      </c>
      <c r="O17" s="4">
        <f t="shared" si="4"/>
        <v>0.85692951015531671</v>
      </c>
      <c r="P17" s="4">
        <f t="shared" si="7"/>
        <v>0.15919952210274793</v>
      </c>
      <c r="Q17" s="4">
        <f t="shared" si="8"/>
        <v>0.5869175627240143</v>
      </c>
      <c r="R17" s="4">
        <f t="shared" si="9"/>
        <v>1.1421744324970133</v>
      </c>
      <c r="T17" s="7">
        <v>33.479999999999997</v>
      </c>
      <c r="U17" s="7">
        <v>230.49</v>
      </c>
      <c r="V17" s="7">
        <v>6</v>
      </c>
      <c r="W17" s="7">
        <v>7</v>
      </c>
      <c r="X17" s="7">
        <v>19.649999999999999</v>
      </c>
      <c r="Y17" s="7">
        <v>38.24</v>
      </c>
      <c r="Z17" s="7">
        <v>5.33</v>
      </c>
      <c r="AA17" s="7">
        <v>7.94</v>
      </c>
      <c r="AB17" s="7">
        <v>70.33</v>
      </c>
    </row>
    <row r="18" spans="1:29">
      <c r="A18" s="9">
        <v>6941</v>
      </c>
      <c r="B18" s="7">
        <v>77.97</v>
      </c>
      <c r="C18" s="7">
        <v>229.01</v>
      </c>
      <c r="D18" s="24">
        <v>61.025640000000003</v>
      </c>
      <c r="E18" s="24">
        <v>83.933329999999998</v>
      </c>
      <c r="F18" s="24">
        <v>83.787610000000001</v>
      </c>
      <c r="G18" s="24">
        <v>91.728340000000003</v>
      </c>
      <c r="H18" s="4">
        <v>2875</v>
      </c>
      <c r="I18" s="4">
        <f t="shared" si="0"/>
        <v>0.36869418330743819</v>
      </c>
      <c r="J18" s="4">
        <f t="shared" si="5"/>
        <v>0.92048602339512975</v>
      </c>
      <c r="K18" s="4">
        <f t="shared" si="6"/>
        <v>0.51359640139135232</v>
      </c>
      <c r="L18" s="4">
        <f t="shared" si="1"/>
        <v>0.41678472895623453</v>
      </c>
      <c r="M18" s="4">
        <f t="shared" si="2"/>
        <v>0.25879125631805577</v>
      </c>
      <c r="N18" s="4">
        <f t="shared" si="3"/>
        <v>0.51060102532395601</v>
      </c>
      <c r="O18" s="4">
        <f t="shared" si="4"/>
        <v>0.84434654919236429</v>
      </c>
      <c r="P18" s="4">
        <f t="shared" si="7"/>
        <v>0.15565345080763585</v>
      </c>
      <c r="Q18" s="4">
        <f t="shared" si="8"/>
        <v>0.59265785609397947</v>
      </c>
      <c r="R18" s="4">
        <f t="shared" si="9"/>
        <v>1.1641703377386199</v>
      </c>
      <c r="T18" s="7">
        <v>34.049999999999997</v>
      </c>
      <c r="U18" s="7">
        <v>231.7</v>
      </c>
      <c r="V18" s="7">
        <v>5.29</v>
      </c>
      <c r="W18" s="7">
        <v>7.12</v>
      </c>
      <c r="X18" s="7">
        <v>20.18</v>
      </c>
      <c r="Y18" s="7">
        <v>39.64</v>
      </c>
      <c r="Z18" s="7">
        <v>5.3</v>
      </c>
      <c r="AA18" s="7">
        <v>8.3000000000000007</v>
      </c>
      <c r="AB18" s="7">
        <v>68.03</v>
      </c>
      <c r="AC18" s="7">
        <v>3.39</v>
      </c>
    </row>
    <row r="19" spans="1:29">
      <c r="A19" s="9">
        <v>7031</v>
      </c>
      <c r="B19" s="7">
        <v>81.42</v>
      </c>
      <c r="C19" s="7">
        <v>228</v>
      </c>
      <c r="D19" s="24">
        <v>65.641030000000001</v>
      </c>
      <c r="E19" s="24">
        <v>86.323080000000004</v>
      </c>
      <c r="F19" s="24">
        <v>84.429580000000001</v>
      </c>
      <c r="G19" s="24">
        <v>91.800899999999999</v>
      </c>
      <c r="H19" s="4">
        <v>2890</v>
      </c>
      <c r="I19" s="4">
        <f t="shared" si="0"/>
        <v>0.35495487528678882</v>
      </c>
      <c r="J19" s="4">
        <f t="shared" si="5"/>
        <v>0.8815786290263804</v>
      </c>
      <c r="K19" s="4">
        <f t="shared" si="6"/>
        <v>0.47959596067477989</v>
      </c>
      <c r="L19" s="4">
        <f t="shared" si="1"/>
        <v>0.408996447994812</v>
      </c>
      <c r="M19" s="4">
        <f t="shared" si="2"/>
        <v>0.25669747036311025</v>
      </c>
      <c r="N19" s="4">
        <f t="shared" si="3"/>
        <v>0.5015545445813363</v>
      </c>
      <c r="O19" s="4">
        <f t="shared" si="4"/>
        <v>0.80929711565387852</v>
      </c>
      <c r="P19" s="4">
        <f t="shared" si="7"/>
        <v>0.15149817978157379</v>
      </c>
      <c r="Q19" s="4">
        <f t="shared" si="8"/>
        <v>0.58527023242789133</v>
      </c>
      <c r="R19" s="4">
        <f t="shared" si="9"/>
        <v>1.1512181461775413</v>
      </c>
      <c r="T19" s="7">
        <v>35.71</v>
      </c>
      <c r="U19" s="7">
        <v>232.93</v>
      </c>
      <c r="V19" s="7">
        <v>5.34</v>
      </c>
      <c r="W19" s="7">
        <v>7.23</v>
      </c>
      <c r="X19" s="7">
        <v>20.9</v>
      </c>
      <c r="Y19" s="7">
        <v>41.11</v>
      </c>
      <c r="Z19" s="7">
        <v>5.41</v>
      </c>
      <c r="AA19" s="7">
        <v>9.24</v>
      </c>
      <c r="AB19" s="7">
        <v>69.47</v>
      </c>
      <c r="AC19" s="7">
        <v>3.48</v>
      </c>
    </row>
    <row r="20" spans="1:29">
      <c r="A20" s="9">
        <v>7122</v>
      </c>
      <c r="B20" s="7">
        <v>87.29</v>
      </c>
      <c r="C20" s="7">
        <v>229.53</v>
      </c>
      <c r="D20" s="24">
        <v>66.835899999999995</v>
      </c>
      <c r="E20" s="24">
        <v>90.425640000000001</v>
      </c>
      <c r="F20" s="24">
        <v>93.739909999999995</v>
      </c>
      <c r="G20" s="24">
        <v>92.700620000000001</v>
      </c>
      <c r="H20" s="4">
        <v>2777</v>
      </c>
      <c r="I20" s="4">
        <f t="shared" si="0"/>
        <v>0.31813400851519985</v>
      </c>
      <c r="J20" s="4">
        <f t="shared" si="5"/>
        <v>0.78771100964042973</v>
      </c>
      <c r="K20" s="4">
        <f t="shared" si="6"/>
        <v>0.44821195939047054</v>
      </c>
      <c r="L20" s="4">
        <f t="shared" si="1"/>
        <v>0.39408750064540415</v>
      </c>
      <c r="M20" s="4">
        <f t="shared" si="2"/>
        <v>0.24985605782198445</v>
      </c>
      <c r="N20" s="4">
        <f t="shared" si="3"/>
        <v>0.49408479868176203</v>
      </c>
      <c r="O20" s="4">
        <f t="shared" si="4"/>
        <v>0.7302129897449382</v>
      </c>
      <c r="P20" s="4">
        <f t="shared" si="7"/>
        <v>0.14383381540888771</v>
      </c>
      <c r="Q20" s="4">
        <f t="shared" si="8"/>
        <v>0.57349460951880094</v>
      </c>
      <c r="R20" s="4">
        <f t="shared" si="9"/>
        <v>1.1335787536155666</v>
      </c>
      <c r="T20" s="7">
        <v>38.03</v>
      </c>
      <c r="U20" s="7">
        <v>234.16</v>
      </c>
      <c r="V20" s="7">
        <v>5.38</v>
      </c>
      <c r="W20" s="7">
        <v>7.06</v>
      </c>
      <c r="X20" s="7">
        <v>21.81</v>
      </c>
      <c r="Y20" s="7">
        <v>43.11</v>
      </c>
      <c r="Z20" s="7">
        <v>5.47</v>
      </c>
      <c r="AA20" s="7">
        <v>9.5299999999999994</v>
      </c>
      <c r="AB20" s="7">
        <v>73.36</v>
      </c>
      <c r="AC20" s="7">
        <v>4.45</v>
      </c>
    </row>
    <row r="21" spans="1:29">
      <c r="A21" s="9">
        <v>7214</v>
      </c>
      <c r="B21" s="7">
        <v>90.43</v>
      </c>
      <c r="C21" s="7">
        <v>229.43</v>
      </c>
      <c r="D21" s="24">
        <v>69.574359999999999</v>
      </c>
      <c r="E21" s="24">
        <v>94.871790000000004</v>
      </c>
      <c r="F21" s="24">
        <v>91.493020000000001</v>
      </c>
      <c r="G21" s="24">
        <v>97.92483</v>
      </c>
      <c r="H21" s="4">
        <v>2816</v>
      </c>
      <c r="I21" s="4">
        <f t="shared" si="0"/>
        <v>0.31144116157024432</v>
      </c>
      <c r="J21" s="4">
        <f t="shared" si="5"/>
        <v>0.7296815904511772</v>
      </c>
      <c r="K21" s="4">
        <f t="shared" si="6"/>
        <v>0.41332398141615528</v>
      </c>
      <c r="L21" s="4">
        <f t="shared" si="1"/>
        <v>0.39593727216671687</v>
      </c>
      <c r="M21" s="4">
        <f t="shared" si="2"/>
        <v>0.25127639172144717</v>
      </c>
      <c r="N21" s="4">
        <f t="shared" si="3"/>
        <v>0.50668239125670744</v>
      </c>
      <c r="O21" s="4">
        <f t="shared" si="4"/>
        <v>0.71453945699061161</v>
      </c>
      <c r="P21" s="4">
        <f t="shared" si="7"/>
        <v>0.14387211367673181</v>
      </c>
      <c r="Q21" s="4">
        <f t="shared" si="8"/>
        <v>0.57650342552651612</v>
      </c>
      <c r="R21" s="4">
        <f t="shared" si="9"/>
        <v>1.152753108348135</v>
      </c>
      <c r="T21" s="7">
        <v>39.409999999999997</v>
      </c>
      <c r="U21" s="7">
        <v>235.4</v>
      </c>
      <c r="V21" s="7">
        <v>5.46</v>
      </c>
      <c r="W21" s="7">
        <v>7.34</v>
      </c>
      <c r="X21" s="7">
        <v>22.72</v>
      </c>
      <c r="Y21" s="7">
        <v>45.43</v>
      </c>
      <c r="Z21" s="7">
        <v>5.67</v>
      </c>
      <c r="AA21" s="7">
        <v>9.6</v>
      </c>
      <c r="AB21" s="7">
        <v>75.099999999999994</v>
      </c>
      <c r="AC21" s="7">
        <v>4.29</v>
      </c>
    </row>
    <row r="22" spans="1:29">
      <c r="A22" s="9">
        <v>7306</v>
      </c>
      <c r="B22" s="7">
        <v>95.98</v>
      </c>
      <c r="C22" s="7">
        <v>227.51</v>
      </c>
      <c r="D22" s="24">
        <v>71.964100000000002</v>
      </c>
      <c r="E22" s="24">
        <v>100</v>
      </c>
      <c r="F22" s="24">
        <v>100</v>
      </c>
      <c r="G22" s="24">
        <v>100</v>
      </c>
      <c r="H22" s="4">
        <v>2643</v>
      </c>
      <c r="I22" s="4">
        <f t="shared" si="0"/>
        <v>0.27535131019352321</v>
      </c>
      <c r="J22" s="4">
        <f t="shared" si="5"/>
        <v>0.6264517658212847</v>
      </c>
      <c r="K22" s="4">
        <f t="shared" si="6"/>
        <v>0.36726645646926731</v>
      </c>
      <c r="L22" s="4">
        <f t="shared" si="1"/>
        <v>0.39588913308187218</v>
      </c>
      <c r="M22" s="4">
        <f t="shared" si="2"/>
        <v>0.24190909658318613</v>
      </c>
      <c r="N22" s="4">
        <f t="shared" si="3"/>
        <v>0.51399404734345866</v>
      </c>
      <c r="O22" s="4">
        <f t="shared" si="4"/>
        <v>0.6264517658212847</v>
      </c>
      <c r="P22" s="4">
        <f t="shared" si="7"/>
        <v>0.13794738089594691</v>
      </c>
      <c r="Q22" s="4">
        <f t="shared" si="8"/>
        <v>0.55036738563640675</v>
      </c>
      <c r="R22" s="4">
        <f t="shared" si="9"/>
        <v>1.1106897369044797</v>
      </c>
      <c r="T22" s="7">
        <v>42.19</v>
      </c>
      <c r="U22" s="7">
        <v>236.64</v>
      </c>
      <c r="V22" s="7">
        <v>6.42</v>
      </c>
      <c r="W22" s="7">
        <v>7.78</v>
      </c>
      <c r="X22" s="7">
        <v>23.22</v>
      </c>
      <c r="Y22" s="7">
        <v>46.86</v>
      </c>
      <c r="Z22" s="7">
        <v>5.82</v>
      </c>
      <c r="AA22" s="7">
        <v>8.9</v>
      </c>
      <c r="AB22" s="7">
        <v>81.42</v>
      </c>
      <c r="AC22" s="7">
        <v>5.16</v>
      </c>
    </row>
    <row r="23" spans="1:29">
      <c r="A23" s="9">
        <v>7397</v>
      </c>
      <c r="B23" s="7">
        <v>95.95</v>
      </c>
      <c r="C23" s="7">
        <v>216.09</v>
      </c>
      <c r="D23" s="24">
        <v>74.18974</v>
      </c>
      <c r="E23" s="24">
        <v>105.64103</v>
      </c>
      <c r="F23" s="24">
        <v>95.344830000000002</v>
      </c>
      <c r="G23" s="24">
        <v>101.33507</v>
      </c>
      <c r="H23" s="4">
        <v>2554</v>
      </c>
      <c r="I23" s="4">
        <f t="shared" si="0"/>
        <v>0.26619705919997466</v>
      </c>
      <c r="J23" s="4">
        <f t="shared" si="5"/>
        <v>0.56764674384221103</v>
      </c>
      <c r="K23" s="4">
        <f t="shared" si="6"/>
        <v>0.33971699357073049</v>
      </c>
      <c r="L23" s="4">
        <f t="shared" si="1"/>
        <v>0.41795231299604474</v>
      </c>
      <c r="M23" s="4">
        <f t="shared" si="2"/>
        <v>0.24212050451117506</v>
      </c>
      <c r="N23" s="4">
        <f t="shared" si="3"/>
        <v>0.50496504789481633</v>
      </c>
      <c r="O23" s="4">
        <f t="shared" si="4"/>
        <v>0.57522522522522523</v>
      </c>
      <c r="P23" s="4">
        <f t="shared" si="7"/>
        <v>0.13355855855855855</v>
      </c>
      <c r="Q23" s="4">
        <f t="shared" si="8"/>
        <v>0.52319819819819824</v>
      </c>
      <c r="R23" s="4">
        <f t="shared" si="9"/>
        <v>1.0727477477477478</v>
      </c>
      <c r="T23" s="7">
        <v>44.4</v>
      </c>
      <c r="U23" s="7">
        <v>237.89</v>
      </c>
      <c r="V23" s="7">
        <v>7.38</v>
      </c>
      <c r="W23" s="7">
        <v>8.17</v>
      </c>
      <c r="X23" s="7">
        <v>23.23</v>
      </c>
      <c r="Y23" s="7">
        <v>47.63</v>
      </c>
      <c r="Z23" s="7">
        <v>5.93</v>
      </c>
      <c r="AA23" s="7">
        <v>8.5500000000000007</v>
      </c>
      <c r="AB23" s="7">
        <v>85.86</v>
      </c>
      <c r="AC23" s="7">
        <v>5.01</v>
      </c>
    </row>
    <row r="24" spans="1:29">
      <c r="A24" s="9">
        <v>7488</v>
      </c>
      <c r="B24" s="7">
        <v>93.84</v>
      </c>
      <c r="C24" s="7">
        <v>212.44</v>
      </c>
      <c r="D24" s="24">
        <v>78.974360000000004</v>
      </c>
      <c r="E24" s="24">
        <v>104.44615</v>
      </c>
      <c r="F24" s="24">
        <v>93.58032</v>
      </c>
      <c r="G24" s="24">
        <v>102.49601</v>
      </c>
      <c r="H24" s="4">
        <v>2575</v>
      </c>
      <c r="I24" s="4">
        <f t="shared" si="0"/>
        <v>0.27441859810824026</v>
      </c>
      <c r="J24" s="4">
        <f t="shared" si="5"/>
        <v>0.56877811128564482</v>
      </c>
      <c r="K24" s="4">
        <f t="shared" si="6"/>
        <v>0.31811500815564603</v>
      </c>
      <c r="L24" s="4">
        <f t="shared" si="1"/>
        <v>0.44226686685405708</v>
      </c>
      <c r="M24" s="4">
        <f t="shared" si="2"/>
        <v>0.24564460918038591</v>
      </c>
      <c r="N24" s="4">
        <f t="shared" si="3"/>
        <v>0.53775445509273423</v>
      </c>
      <c r="O24" s="4">
        <f t="shared" si="4"/>
        <v>0.58297486982114555</v>
      </c>
      <c r="P24" s="4">
        <f t="shared" si="7"/>
        <v>0.13629160063391441</v>
      </c>
      <c r="Q24" s="4">
        <f t="shared" si="8"/>
        <v>0.52184740774281191</v>
      </c>
      <c r="R24" s="4">
        <f t="shared" si="9"/>
        <v>1.0799184967172288</v>
      </c>
      <c r="T24" s="7">
        <v>44.17</v>
      </c>
      <c r="U24" s="7">
        <v>239.15</v>
      </c>
      <c r="V24" s="7">
        <v>8.1300000000000008</v>
      </c>
      <c r="W24" s="7">
        <v>8.52</v>
      </c>
      <c r="X24" s="7">
        <v>23.05</v>
      </c>
      <c r="Y24" s="7">
        <v>47.7</v>
      </c>
      <c r="Z24" s="7">
        <v>6.02</v>
      </c>
      <c r="AA24" s="7">
        <v>8.1300000000000008</v>
      </c>
      <c r="AB24" s="7">
        <v>82.97</v>
      </c>
      <c r="AC24" s="7">
        <v>4.78</v>
      </c>
    </row>
    <row r="25" spans="1:29">
      <c r="A25" s="9">
        <v>7580</v>
      </c>
      <c r="B25" s="7">
        <v>80.400000000000006</v>
      </c>
      <c r="C25" s="7">
        <v>200.82</v>
      </c>
      <c r="D25" s="24">
        <v>83.420509999999993</v>
      </c>
      <c r="E25" s="24">
        <v>101.02564</v>
      </c>
      <c r="F25" s="24">
        <v>81.219740000000002</v>
      </c>
      <c r="G25" s="24">
        <v>103.93267</v>
      </c>
      <c r="H25" s="4">
        <v>2581</v>
      </c>
      <c r="I25" s="4">
        <f t="shared" si="0"/>
        <v>0.32098665202937687</v>
      </c>
      <c r="J25" s="4">
        <f t="shared" si="5"/>
        <v>0.62021440862184585</v>
      </c>
      <c r="K25" s="4">
        <f t="shared" si="6"/>
        <v>0.29768920042827252</v>
      </c>
      <c r="L25" s="4">
        <f t="shared" si="1"/>
        <v>0.53850143482650215</v>
      </c>
      <c r="M25" s="4">
        <f t="shared" si="2"/>
        <v>0.28031922265564335</v>
      </c>
      <c r="N25" s="4">
        <f t="shared" si="3"/>
        <v>0.61629730870131538</v>
      </c>
      <c r="O25" s="4">
        <f t="shared" si="4"/>
        <v>0.64460539460539457</v>
      </c>
      <c r="P25" s="4">
        <f t="shared" si="7"/>
        <v>0.14785214785214784</v>
      </c>
      <c r="Q25" s="4">
        <f t="shared" si="8"/>
        <v>0.56293706293706292</v>
      </c>
      <c r="R25" s="4">
        <f t="shared" si="9"/>
        <v>1.1813186813186813</v>
      </c>
      <c r="T25" s="7">
        <v>40.04</v>
      </c>
      <c r="U25" s="7">
        <v>240.41</v>
      </c>
      <c r="V25" s="7">
        <v>8.09</v>
      </c>
      <c r="W25" s="7">
        <v>7.99</v>
      </c>
      <c r="X25" s="7">
        <v>22.54</v>
      </c>
      <c r="Y25" s="7">
        <v>47.3</v>
      </c>
      <c r="Z25" s="7">
        <v>5.92</v>
      </c>
      <c r="AA25" s="7">
        <v>7.72</v>
      </c>
      <c r="AB25" s="7">
        <v>68.510000000000005</v>
      </c>
      <c r="AC25" s="7">
        <v>4</v>
      </c>
    </row>
    <row r="26" spans="1:29">
      <c r="A26" s="9">
        <v>7672</v>
      </c>
      <c r="B26" s="7">
        <v>69.78</v>
      </c>
      <c r="C26" s="7">
        <v>191.68</v>
      </c>
      <c r="D26" s="24">
        <v>83.933329999999998</v>
      </c>
      <c r="E26" s="24">
        <v>95.215379999999996</v>
      </c>
      <c r="F26" s="24">
        <v>69.662520000000001</v>
      </c>
      <c r="G26" s="24">
        <v>97.721670000000003</v>
      </c>
      <c r="H26" s="4">
        <v>2679</v>
      </c>
      <c r="I26" s="4">
        <f t="shared" si="0"/>
        <v>0.38396755581647068</v>
      </c>
      <c r="J26" s="4">
        <f t="shared" si="5"/>
        <v>0.75314821266256604</v>
      </c>
      <c r="K26" s="4">
        <f t="shared" si="6"/>
        <v>0.32662346341932819</v>
      </c>
      <c r="L26" s="4">
        <f t="shared" si="1"/>
        <v>0.65642829624465682</v>
      </c>
      <c r="M26" s="4">
        <f t="shared" si="2"/>
        <v>0.30915192903924121</v>
      </c>
      <c r="N26" s="4">
        <f t="shared" si="3"/>
        <v>0.64339617052834774</v>
      </c>
      <c r="O26" s="4">
        <f t="shared" si="4"/>
        <v>0.73598901098901104</v>
      </c>
      <c r="P26" s="4">
        <f t="shared" si="7"/>
        <v>0.15604395604395604</v>
      </c>
      <c r="Q26" s="4">
        <f t="shared" si="8"/>
        <v>0.59258241758241759</v>
      </c>
      <c r="R26" s="4">
        <f t="shared" si="9"/>
        <v>1.2651098901098901</v>
      </c>
      <c r="T26" s="7">
        <v>36.4</v>
      </c>
      <c r="U26" s="7">
        <v>241.68</v>
      </c>
      <c r="V26" s="7">
        <v>7.71</v>
      </c>
      <c r="W26" s="7">
        <v>8.5</v>
      </c>
      <c r="X26" s="7">
        <v>21.57</v>
      </c>
      <c r="Y26" s="7">
        <v>46.05</v>
      </c>
      <c r="Z26" s="7">
        <v>5.68</v>
      </c>
      <c r="AA26" s="7">
        <v>7.32</v>
      </c>
      <c r="AB26" s="7">
        <v>55.26</v>
      </c>
      <c r="AC26" s="7">
        <v>3.19</v>
      </c>
    </row>
    <row r="27" spans="1:29">
      <c r="A27" s="9">
        <v>7762</v>
      </c>
      <c r="B27" s="7">
        <v>68.56</v>
      </c>
      <c r="C27" s="7">
        <v>196.63</v>
      </c>
      <c r="D27" s="24">
        <v>86.323080000000004</v>
      </c>
      <c r="E27" s="24">
        <v>91.282049999999998</v>
      </c>
      <c r="F27" s="24">
        <v>69.02055</v>
      </c>
      <c r="G27" s="24">
        <v>92.787689999999998</v>
      </c>
      <c r="H27" s="4">
        <v>2877</v>
      </c>
      <c r="I27" s="4">
        <f t="shared" si="0"/>
        <v>0.41960256592584183</v>
      </c>
      <c r="J27" s="4">
        <f t="shared" si="5"/>
        <v>0.88919610497899337</v>
      </c>
      <c r="K27" s="4">
        <f t="shared" si="6"/>
        <v>0.35918862233156523</v>
      </c>
      <c r="L27" s="4">
        <f t="shared" si="1"/>
        <v>0.69860837357830463</v>
      </c>
      <c r="M27" s="4">
        <f t="shared" si="2"/>
        <v>0.30219552193199317</v>
      </c>
      <c r="N27" s="4">
        <f t="shared" si="3"/>
        <v>0.63272260537091107</v>
      </c>
      <c r="O27" s="4">
        <f t="shared" si="4"/>
        <v>0.82506452537998287</v>
      </c>
      <c r="P27" s="4">
        <f t="shared" si="7"/>
        <v>0.1568683682248351</v>
      </c>
      <c r="Q27" s="4">
        <f t="shared" si="8"/>
        <v>0.59420705477487812</v>
      </c>
      <c r="R27" s="4">
        <f t="shared" si="9"/>
        <v>1.2807570977917981</v>
      </c>
      <c r="T27" s="7">
        <v>34.869999999999997</v>
      </c>
      <c r="U27" s="7">
        <v>242.96</v>
      </c>
      <c r="V27" s="7">
        <v>7.09</v>
      </c>
      <c r="W27" s="7">
        <v>8.5299999999999994</v>
      </c>
      <c r="X27" s="7">
        <v>20.72</v>
      </c>
      <c r="Y27" s="7">
        <v>44.66</v>
      </c>
      <c r="Z27" s="7">
        <v>5.47</v>
      </c>
      <c r="AA27" s="7">
        <v>7.16</v>
      </c>
      <c r="AB27" s="7">
        <v>49.62</v>
      </c>
      <c r="AC27" s="7">
        <v>2.99</v>
      </c>
    </row>
    <row r="28" spans="1:29">
      <c r="A28" s="9">
        <v>7853</v>
      </c>
      <c r="B28" s="7">
        <v>69.349999999999994</v>
      </c>
      <c r="C28" s="7">
        <v>202.42</v>
      </c>
      <c r="D28" s="24">
        <v>90.425640000000001</v>
      </c>
      <c r="E28" s="24">
        <v>90.425640000000001</v>
      </c>
      <c r="F28" s="24">
        <v>70.625470000000007</v>
      </c>
      <c r="G28" s="24">
        <v>89.043679999999995</v>
      </c>
      <c r="H28" s="4">
        <v>3060</v>
      </c>
      <c r="I28" s="4">
        <f t="shared" si="0"/>
        <v>0.44124586375262137</v>
      </c>
      <c r="J28" s="4">
        <f t="shared" si="5"/>
        <v>1.0030693670882156</v>
      </c>
      <c r="K28" s="4">
        <f t="shared" si="6"/>
        <v>0.38003774721906608</v>
      </c>
      <c r="L28" s="4">
        <f t="shared" si="1"/>
        <v>0.71233809377057178</v>
      </c>
      <c r="M28" s="4">
        <f t="shared" si="2"/>
        <v>0.29257773122681985</v>
      </c>
      <c r="N28" s="4">
        <f t="shared" si="3"/>
        <v>0.61108568644612504</v>
      </c>
      <c r="O28" s="4">
        <f t="shared" si="4"/>
        <v>0.89316987740805609</v>
      </c>
      <c r="P28" s="4">
        <f t="shared" si="7"/>
        <v>0.15353181552831291</v>
      </c>
      <c r="Q28" s="4">
        <f t="shared" si="8"/>
        <v>0.59223584354932868</v>
      </c>
      <c r="R28" s="4">
        <f t="shared" si="9"/>
        <v>1.2772913018096905</v>
      </c>
      <c r="T28" s="7">
        <v>34.26</v>
      </c>
      <c r="U28" s="7">
        <v>244.25</v>
      </c>
      <c r="V28" s="7">
        <v>6.17</v>
      </c>
      <c r="W28" s="7">
        <v>8.48</v>
      </c>
      <c r="X28" s="7">
        <v>20.29</v>
      </c>
      <c r="Y28" s="7">
        <v>43.76</v>
      </c>
      <c r="Z28" s="7">
        <v>5.26</v>
      </c>
      <c r="AA28" s="7">
        <v>6.82</v>
      </c>
      <c r="AB28" s="7">
        <v>48.21</v>
      </c>
      <c r="AC28" s="7">
        <v>2.88</v>
      </c>
    </row>
    <row r="29" spans="1:29">
      <c r="A29" s="9">
        <v>7945</v>
      </c>
      <c r="B29" s="7">
        <v>70.37</v>
      </c>
      <c r="C29" s="7">
        <v>209.02</v>
      </c>
      <c r="D29" s="24">
        <v>94.871790000000004</v>
      </c>
      <c r="E29" s="24">
        <v>89.230770000000007</v>
      </c>
      <c r="F29" s="24">
        <v>75.280640000000005</v>
      </c>
      <c r="G29" s="24">
        <v>88.231030000000004</v>
      </c>
      <c r="H29" s="4">
        <v>3285</v>
      </c>
      <c r="I29" s="4">
        <f t="shared" si="0"/>
        <v>0.46677158915222255</v>
      </c>
      <c r="J29" s="4">
        <f t="shared" si="5"/>
        <v>1.1057855446615272</v>
      </c>
      <c r="K29" s="4">
        <f t="shared" si="6"/>
        <v>0.3924433099528703</v>
      </c>
      <c r="L29" s="4">
        <f t="shared" si="1"/>
        <v>0.75734933643267766</v>
      </c>
      <c r="M29" s="4">
        <f t="shared" si="2"/>
        <v>0.2873096356973498</v>
      </c>
      <c r="N29" s="4">
        <f t="shared" si="3"/>
        <v>0.60266109791682576</v>
      </c>
      <c r="O29" s="4">
        <f t="shared" si="4"/>
        <v>0.97564597564597566</v>
      </c>
      <c r="P29" s="4">
        <f t="shared" si="7"/>
        <v>0.15206415206415205</v>
      </c>
      <c r="Q29" s="4">
        <f t="shared" si="8"/>
        <v>0.6005346005346005</v>
      </c>
      <c r="R29" s="4">
        <f t="shared" si="9"/>
        <v>1.302049302049302</v>
      </c>
      <c r="T29" s="7">
        <v>33.67</v>
      </c>
      <c r="U29" s="7">
        <v>245.54</v>
      </c>
      <c r="V29" s="7">
        <v>5.5</v>
      </c>
      <c r="W29" s="7">
        <v>8.34</v>
      </c>
      <c r="X29" s="7">
        <v>20.22</v>
      </c>
      <c r="Y29" s="7">
        <v>43.84</v>
      </c>
      <c r="Z29" s="7">
        <v>5.12</v>
      </c>
      <c r="AA29" s="7">
        <v>7.33</v>
      </c>
      <c r="AB29" s="7">
        <v>48.37</v>
      </c>
      <c r="AC29" s="7">
        <v>2.75</v>
      </c>
    </row>
    <row r="30" spans="1:29">
      <c r="A30" s="9">
        <v>8037</v>
      </c>
      <c r="B30" s="7">
        <v>69.650000000000006</v>
      </c>
      <c r="C30" s="7">
        <v>216.05</v>
      </c>
      <c r="D30" s="24">
        <v>100</v>
      </c>
      <c r="E30" s="24">
        <v>86.323080000000004</v>
      </c>
      <c r="F30" s="24">
        <v>81.219740000000002</v>
      </c>
      <c r="G30" s="24">
        <v>85.647949999999994</v>
      </c>
      <c r="H30" s="4">
        <v>3398</v>
      </c>
      <c r="I30" s="4">
        <f t="shared" si="0"/>
        <v>0.48783625240687889</v>
      </c>
      <c r="J30" s="4">
        <f t="shared" si="5"/>
        <v>1.230584296909689</v>
      </c>
      <c r="K30" s="4">
        <f t="shared" si="6"/>
        <v>0.39674037732368372</v>
      </c>
      <c r="L30" s="4">
        <f t="shared" si="1"/>
        <v>0.7608982159377452</v>
      </c>
      <c r="M30" s="4">
        <f t="shared" si="2"/>
        <v>0.2922997674809904</v>
      </c>
      <c r="N30" s="4">
        <f t="shared" si="3"/>
        <v>0.60073816163770177</v>
      </c>
      <c r="O30" s="4">
        <f t="shared" si="4"/>
        <v>1.0539702233250621</v>
      </c>
      <c r="P30" s="4">
        <f t="shared" si="7"/>
        <v>0.15694789081885854</v>
      </c>
      <c r="Q30" s="4">
        <f t="shared" si="8"/>
        <v>0.63151364764267981</v>
      </c>
      <c r="R30" s="4">
        <f t="shared" si="9"/>
        <v>1.3607320099255582</v>
      </c>
      <c r="T30" s="7">
        <v>32.24</v>
      </c>
      <c r="U30" s="7">
        <v>246.84</v>
      </c>
      <c r="V30" s="7">
        <v>4.88</v>
      </c>
      <c r="W30" s="7">
        <v>7.7</v>
      </c>
      <c r="X30" s="7">
        <v>20.36</v>
      </c>
      <c r="Y30" s="7">
        <v>43.87</v>
      </c>
      <c r="Z30" s="7">
        <v>5.0599999999999996</v>
      </c>
      <c r="AA30" s="7">
        <v>7.83</v>
      </c>
      <c r="AB30" s="7">
        <v>47.66</v>
      </c>
      <c r="AC30" s="7">
        <v>2.67</v>
      </c>
    </row>
    <row r="31" spans="1:29">
      <c r="A31" s="9">
        <v>8127</v>
      </c>
      <c r="B31" s="7">
        <v>72.44</v>
      </c>
      <c r="C31" s="7">
        <v>226.51</v>
      </c>
      <c r="D31" s="24">
        <v>105.64103</v>
      </c>
      <c r="E31" s="24">
        <v>85.641030000000001</v>
      </c>
      <c r="F31" s="24">
        <v>86.678259999999995</v>
      </c>
      <c r="G31" s="24">
        <v>86.271950000000004</v>
      </c>
      <c r="H31" s="4">
        <v>3477</v>
      </c>
      <c r="I31" s="4">
        <f t="shared" si="0"/>
        <v>0.4799973627064662</v>
      </c>
      <c r="J31" s="4">
        <f t="shared" si="5"/>
        <v>1.2602497408096331</v>
      </c>
      <c r="K31" s="4">
        <f t="shared" si="6"/>
        <v>0.38150694584378886</v>
      </c>
      <c r="L31" s="4">
        <f t="shared" si="1"/>
        <v>0.74684662992291695</v>
      </c>
      <c r="M31" s="4">
        <f t="shared" si="2"/>
        <v>0.29100789202911437</v>
      </c>
      <c r="N31" s="4">
        <f t="shared" si="3"/>
        <v>0.61089549804581766</v>
      </c>
      <c r="O31" s="4">
        <f t="shared" si="4"/>
        <v>1.0872420262664164</v>
      </c>
      <c r="P31" s="4">
        <f t="shared" si="7"/>
        <v>0.16135084427767354</v>
      </c>
      <c r="Q31" s="4">
        <f t="shared" si="8"/>
        <v>0.65916197623514694</v>
      </c>
      <c r="R31" s="4">
        <f t="shared" si="9"/>
        <v>1.425891181988743</v>
      </c>
      <c r="T31" s="7">
        <v>31.98</v>
      </c>
      <c r="U31" s="7">
        <v>248.14</v>
      </c>
      <c r="V31" s="7">
        <v>4.42</v>
      </c>
      <c r="W31" s="7">
        <v>7.14</v>
      </c>
      <c r="X31" s="7">
        <v>21.08</v>
      </c>
      <c r="Y31" s="7">
        <v>45.6</v>
      </c>
      <c r="Z31" s="7">
        <v>5.16</v>
      </c>
      <c r="AA31" s="7">
        <v>8.76</v>
      </c>
      <c r="AB31" s="7">
        <v>49.12</v>
      </c>
      <c r="AC31" s="7">
        <v>3.05</v>
      </c>
    </row>
    <row r="32" spans="1:29">
      <c r="A32" s="9">
        <v>8218</v>
      </c>
      <c r="B32" s="7">
        <v>75.489999999999995</v>
      </c>
      <c r="C32" s="7">
        <v>233.41</v>
      </c>
      <c r="D32" s="24">
        <v>104.44615</v>
      </c>
      <c r="E32" s="24">
        <v>85.471789999999999</v>
      </c>
      <c r="F32" s="24">
        <v>91.331639999999993</v>
      </c>
      <c r="G32" s="24">
        <v>87.084599999999995</v>
      </c>
      <c r="H32" s="4">
        <v>3542</v>
      </c>
      <c r="I32" s="4">
        <f t="shared" si="0"/>
        <v>0.46923357835486701</v>
      </c>
      <c r="J32" s="4">
        <f t="shared" si="5"/>
        <v>1.2576713853403416</v>
      </c>
      <c r="K32" s="4">
        <f t="shared" si="6"/>
        <v>0.38941686794493291</v>
      </c>
      <c r="L32" s="4">
        <f t="shared" si="1"/>
        <v>0.72464925849834061</v>
      </c>
      <c r="M32" s="4">
        <f t="shared" si="2"/>
        <v>0.28469309991095687</v>
      </c>
      <c r="N32" s="4">
        <f t="shared" si="3"/>
        <v>0.59987146413742465</v>
      </c>
      <c r="O32" s="4">
        <f t="shared" si="4"/>
        <v>1.0952380952380951</v>
      </c>
      <c r="P32" s="4">
        <f t="shared" si="7"/>
        <v>0.16048237476808905</v>
      </c>
      <c r="Q32" s="4">
        <f t="shared" si="8"/>
        <v>0.66450216450216437</v>
      </c>
      <c r="R32" s="4">
        <f t="shared" si="9"/>
        <v>1.4533085961657388</v>
      </c>
      <c r="T32" s="7">
        <v>32.340000000000003</v>
      </c>
      <c r="U32" s="7">
        <v>249.45</v>
      </c>
      <c r="V32" s="7">
        <v>4.13</v>
      </c>
      <c r="W32" s="7">
        <v>6.89</v>
      </c>
      <c r="X32" s="7">
        <v>21.49</v>
      </c>
      <c r="Y32" s="7">
        <v>47</v>
      </c>
      <c r="Z32" s="7">
        <v>5.19</v>
      </c>
      <c r="AA32" s="7">
        <v>8.98</v>
      </c>
      <c r="AB32" s="7">
        <v>51.14</v>
      </c>
      <c r="AC32" s="7">
        <v>3.29</v>
      </c>
    </row>
    <row r="33" spans="1:29">
      <c r="A33" s="9">
        <v>8310</v>
      </c>
      <c r="B33" s="7">
        <v>79.069999999999993</v>
      </c>
      <c r="C33" s="7">
        <v>242.27</v>
      </c>
      <c r="D33" s="24">
        <v>101.02564</v>
      </c>
      <c r="E33" s="24">
        <v>86.153850000000006</v>
      </c>
      <c r="F33" s="24">
        <v>103.05025000000001</v>
      </c>
      <c r="G33" s="24">
        <v>90.843130000000002</v>
      </c>
      <c r="H33" s="4">
        <v>3601</v>
      </c>
      <c r="I33" s="4">
        <f t="shared" si="0"/>
        <v>0.45537934908144129</v>
      </c>
      <c r="J33" s="4">
        <f t="shared" si="5"/>
        <v>1.2144534749293729</v>
      </c>
      <c r="K33" s="4">
        <f t="shared" si="6"/>
        <v>0.39237327693934665</v>
      </c>
      <c r="L33" s="4">
        <f t="shared" si="1"/>
        <v>0.71702330166391892</v>
      </c>
      <c r="M33" s="4">
        <f t="shared" si="2"/>
        <v>0.27833655854714029</v>
      </c>
      <c r="N33" s="4">
        <f t="shared" si="3"/>
        <v>0.58604362980928537</v>
      </c>
      <c r="O33" s="4">
        <f t="shared" si="4"/>
        <v>1.1032475490196079</v>
      </c>
      <c r="P33" s="4">
        <f t="shared" si="7"/>
        <v>0.16207107843137256</v>
      </c>
      <c r="Q33" s="4">
        <f t="shared" si="8"/>
        <v>0.67432598039215685</v>
      </c>
      <c r="R33" s="4">
        <f t="shared" si="9"/>
        <v>1.4739583333333333</v>
      </c>
      <c r="T33" s="7">
        <v>32.64</v>
      </c>
      <c r="U33" s="7">
        <v>250.77</v>
      </c>
      <c r="V33" s="7">
        <v>4.67</v>
      </c>
      <c r="W33" s="7">
        <v>6.78</v>
      </c>
      <c r="X33" s="7">
        <v>22.01</v>
      </c>
      <c r="Y33" s="7">
        <v>48.11</v>
      </c>
      <c r="Z33" s="7">
        <v>5.29</v>
      </c>
      <c r="AA33" s="7">
        <v>9.34</v>
      </c>
      <c r="AB33" s="7">
        <v>51.74</v>
      </c>
      <c r="AC33" s="7">
        <v>3.88</v>
      </c>
    </row>
    <row r="34" spans="1:29">
      <c r="A34" s="9">
        <v>8402</v>
      </c>
      <c r="B34" s="7">
        <v>84.71</v>
      </c>
      <c r="C34" s="7">
        <v>251.51</v>
      </c>
      <c r="D34" s="24">
        <v>95.215379999999996</v>
      </c>
      <c r="E34" s="24">
        <v>86.153850000000006</v>
      </c>
      <c r="F34" s="24">
        <v>106.09869999999999</v>
      </c>
      <c r="G34" s="24">
        <v>91.394570000000002</v>
      </c>
      <c r="H34" s="4">
        <v>3666</v>
      </c>
      <c r="I34" s="4">
        <f t="shared" si="0"/>
        <v>0.43277794520148188</v>
      </c>
      <c r="J34" s="4">
        <f t="shared" si="5"/>
        <v>1.1909677018845288</v>
      </c>
      <c r="K34" s="4">
        <f t="shared" si="6"/>
        <v>0.42127429622683782</v>
      </c>
      <c r="L34" s="4">
        <f t="shared" si="1"/>
        <v>0.68706154966520039</v>
      </c>
      <c r="M34" s="4">
        <f t="shared" si="2"/>
        <v>0.26219307591175428</v>
      </c>
      <c r="N34" s="4">
        <f t="shared" si="3"/>
        <v>0.56525615653460071</v>
      </c>
      <c r="O34" s="4">
        <f t="shared" si="4"/>
        <v>1.0884798099762469</v>
      </c>
      <c r="P34" s="4">
        <f t="shared" si="7"/>
        <v>0.16003562945368172</v>
      </c>
      <c r="Q34" s="4">
        <f t="shared" si="8"/>
        <v>0.65944180522565321</v>
      </c>
      <c r="R34" s="4">
        <f t="shared" si="9"/>
        <v>1.4569477434679334</v>
      </c>
      <c r="T34" s="7">
        <v>33.68</v>
      </c>
      <c r="U34" s="7">
        <v>252.09</v>
      </c>
      <c r="V34" s="7">
        <v>4.75</v>
      </c>
      <c r="W34" s="7">
        <v>6.98</v>
      </c>
      <c r="X34" s="7">
        <v>22.21</v>
      </c>
      <c r="Y34" s="7">
        <v>49.07</v>
      </c>
      <c r="Z34" s="7">
        <v>5.39</v>
      </c>
      <c r="AA34" s="7">
        <v>9.6</v>
      </c>
      <c r="AB34" s="7">
        <v>53.29</v>
      </c>
      <c r="AC34" s="7">
        <v>4.2699999999999996</v>
      </c>
    </row>
    <row r="35" spans="1:29">
      <c r="A35" s="9">
        <v>8492</v>
      </c>
      <c r="B35" s="7">
        <v>87.17</v>
      </c>
      <c r="C35" s="7">
        <v>257.75</v>
      </c>
      <c r="D35" s="24">
        <v>91.282049999999998</v>
      </c>
      <c r="E35" s="24">
        <v>86.835899999999995</v>
      </c>
      <c r="F35" s="24">
        <v>111.87821</v>
      </c>
      <c r="G35" s="24">
        <v>92.018569999999997</v>
      </c>
      <c r="H35" s="4">
        <v>3695</v>
      </c>
      <c r="I35" s="4">
        <f t="shared" si="0"/>
        <v>0.42387925807937388</v>
      </c>
      <c r="J35" s="4">
        <f t="shared" si="5"/>
        <v>1.1873133734849239</v>
      </c>
      <c r="K35" s="4">
        <f t="shared" si="6"/>
        <v>0.43989961105452963</v>
      </c>
      <c r="L35" s="4">
        <f t="shared" si="1"/>
        <v>0.68027171864971225</v>
      </c>
      <c r="M35" s="4">
        <f t="shared" si="2"/>
        <v>0.25478642278600522</v>
      </c>
      <c r="N35" s="4">
        <f t="shared" si="3"/>
        <v>0.58240419579339175</v>
      </c>
      <c r="O35" s="4">
        <f t="shared" si="4"/>
        <v>1.0925487876995861</v>
      </c>
      <c r="P35" s="4">
        <f t="shared" si="7"/>
        <v>0.16292134831460672</v>
      </c>
      <c r="Q35" s="4">
        <f t="shared" si="8"/>
        <v>0.6567120047309285</v>
      </c>
      <c r="R35" s="4">
        <f t="shared" si="9"/>
        <v>1.4757539917208751</v>
      </c>
      <c r="T35" s="7">
        <v>33.82</v>
      </c>
      <c r="U35" s="7">
        <v>253.43</v>
      </c>
      <c r="V35" s="7">
        <v>5.13</v>
      </c>
      <c r="W35" s="7">
        <v>7.17</v>
      </c>
      <c r="X35" s="7">
        <v>22.21</v>
      </c>
      <c r="Y35" s="7">
        <v>49.91</v>
      </c>
      <c r="Z35" s="7">
        <v>5.51</v>
      </c>
      <c r="AA35" s="7">
        <v>9.08</v>
      </c>
      <c r="AB35" s="7">
        <v>52.65</v>
      </c>
      <c r="AC35" s="7">
        <v>4.8899999999999997</v>
      </c>
    </row>
    <row r="36" spans="1:29">
      <c r="A36" s="9">
        <v>8583</v>
      </c>
      <c r="B36" s="7">
        <v>84.68</v>
      </c>
      <c r="C36" s="7">
        <v>253.39</v>
      </c>
      <c r="D36" s="24">
        <v>90.425640000000001</v>
      </c>
      <c r="E36" s="24">
        <v>88.035899999999998</v>
      </c>
      <c r="F36" s="24">
        <v>108.66836000000001</v>
      </c>
      <c r="G36" s="24">
        <v>93.048900000000003</v>
      </c>
      <c r="H36" s="4">
        <v>3792</v>
      </c>
      <c r="I36" s="4">
        <f t="shared" si="0"/>
        <v>0.44778795936437638</v>
      </c>
      <c r="J36" s="4">
        <f t="shared" si="5"/>
        <v>1.219412491962176</v>
      </c>
      <c r="K36" s="4">
        <f t="shared" si="6"/>
        <v>0.45067710310234932</v>
      </c>
      <c r="L36" s="4">
        <f t="shared" si="1"/>
        <v>0.71088700299935281</v>
      </c>
      <c r="M36" s="4">
        <f t="shared" si="2"/>
        <v>0.26345330626105584</v>
      </c>
      <c r="N36" s="4">
        <f t="shared" si="3"/>
        <v>0.59028269434317637</v>
      </c>
      <c r="O36" s="4">
        <f t="shared" si="4"/>
        <v>1.1346499102333931</v>
      </c>
      <c r="P36" s="4">
        <f t="shared" si="7"/>
        <v>0.1660682226211849</v>
      </c>
      <c r="Q36" s="4">
        <f t="shared" si="8"/>
        <v>0.66756433273488924</v>
      </c>
      <c r="R36" s="4">
        <f t="shared" si="9"/>
        <v>1.497606223818073</v>
      </c>
      <c r="T36" s="7">
        <v>33.42</v>
      </c>
      <c r="U36" s="7">
        <v>254.77</v>
      </c>
      <c r="V36" s="7">
        <v>5.21</v>
      </c>
      <c r="W36" s="7">
        <v>7.34</v>
      </c>
      <c r="X36" s="7">
        <v>22.31</v>
      </c>
      <c r="Y36" s="7">
        <v>50.05</v>
      </c>
      <c r="Z36" s="7">
        <v>5.55</v>
      </c>
      <c r="AA36" s="7">
        <v>8.4600000000000009</v>
      </c>
      <c r="AB36" s="7">
        <v>50.89</v>
      </c>
      <c r="AC36" s="7">
        <v>4.76</v>
      </c>
    </row>
    <row r="37" spans="1:29">
      <c r="A37" s="9">
        <v>8675</v>
      </c>
      <c r="B37" s="7">
        <v>84.93</v>
      </c>
      <c r="C37" s="7">
        <v>253.71</v>
      </c>
      <c r="D37" s="24">
        <v>89.230770000000007</v>
      </c>
      <c r="E37" s="24">
        <v>88.717950000000002</v>
      </c>
      <c r="F37" s="24">
        <v>105.13575</v>
      </c>
      <c r="G37" s="24">
        <v>95.124070000000003</v>
      </c>
      <c r="H37" s="4">
        <v>3880</v>
      </c>
      <c r="I37" s="4">
        <f t="shared" si="0"/>
        <v>0.45678169418635106</v>
      </c>
      <c r="J37" s="4">
        <f t="shared" si="5"/>
        <v>1.2183045114871465</v>
      </c>
      <c r="K37" s="4">
        <f t="shared" si="6"/>
        <v>0.45711625086939917</v>
      </c>
      <c r="L37" s="4">
        <f t="shared" si="1"/>
        <v>0.69694526535649437</v>
      </c>
      <c r="M37" s="4">
        <f t="shared" si="2"/>
        <v>0.26347356484253959</v>
      </c>
      <c r="N37" s="4">
        <f t="shared" si="3"/>
        <v>0.5807556286198392</v>
      </c>
      <c r="O37" s="4">
        <f t="shared" si="4"/>
        <v>1.1589008363201914</v>
      </c>
      <c r="P37" s="4">
        <f t="shared" si="7"/>
        <v>0.16756272401433694</v>
      </c>
      <c r="Q37" s="4">
        <f t="shared" si="8"/>
        <v>0.6684587813620072</v>
      </c>
      <c r="R37" s="4">
        <f t="shared" si="9"/>
        <v>1.5137395459976106</v>
      </c>
      <c r="T37" s="7">
        <v>33.479999999999997</v>
      </c>
      <c r="U37" s="7">
        <v>256.11</v>
      </c>
      <c r="V37" s="7">
        <v>5.17</v>
      </c>
      <c r="W37" s="7">
        <v>7.46</v>
      </c>
      <c r="X37" s="7">
        <v>22.38</v>
      </c>
      <c r="Y37" s="7">
        <v>50.68</v>
      </c>
      <c r="Z37" s="7">
        <v>5.61</v>
      </c>
      <c r="AA37" s="7">
        <v>8.65</v>
      </c>
      <c r="AB37" s="7">
        <v>50.89</v>
      </c>
      <c r="AC37" s="7">
        <v>4.4000000000000004</v>
      </c>
    </row>
    <row r="38" spans="1:29">
      <c r="A38" s="9">
        <v>8767</v>
      </c>
      <c r="B38" s="7">
        <v>87.3</v>
      </c>
      <c r="C38" s="7">
        <v>260.64999999999998</v>
      </c>
      <c r="D38" s="24">
        <v>86.323080000000004</v>
      </c>
      <c r="E38" s="24">
        <v>88.205129999999997</v>
      </c>
      <c r="F38" s="24">
        <v>106.58107</v>
      </c>
      <c r="G38" s="24">
        <v>93.876069999999999</v>
      </c>
      <c r="H38" s="4">
        <v>4002</v>
      </c>
      <c r="I38" s="4">
        <f t="shared" si="0"/>
        <v>0.45846291087175145</v>
      </c>
      <c r="J38" s="4">
        <f t="shared" si="5"/>
        <v>1.2729373707135589</v>
      </c>
      <c r="K38" s="4">
        <f t="shared" si="6"/>
        <v>0.49385022574724036</v>
      </c>
      <c r="L38" s="4">
        <f t="shared" si="1"/>
        <v>0.6506919874441649</v>
      </c>
      <c r="M38" s="4">
        <f t="shared" si="2"/>
        <v>0.25638180772888047</v>
      </c>
      <c r="N38" s="4">
        <f t="shared" si="3"/>
        <v>0.601545705161184</v>
      </c>
      <c r="O38" s="4">
        <f t="shared" si="4"/>
        <v>1.1949835771872201</v>
      </c>
      <c r="P38" s="4">
        <f t="shared" si="7"/>
        <v>0.16661690056733353</v>
      </c>
      <c r="Q38" s="4">
        <f t="shared" si="8"/>
        <v>0.66825918184532684</v>
      </c>
      <c r="R38" s="4">
        <f t="shared" si="9"/>
        <v>1.5186622872499251</v>
      </c>
      <c r="T38" s="7">
        <v>33.49</v>
      </c>
      <c r="U38" s="7">
        <v>258.73</v>
      </c>
      <c r="V38" s="7">
        <v>4.88</v>
      </c>
      <c r="W38" s="7">
        <v>7.24</v>
      </c>
      <c r="X38" s="7">
        <v>22.38</v>
      </c>
      <c r="Y38" s="7">
        <v>50.86</v>
      </c>
      <c r="Z38" s="7">
        <v>5.58</v>
      </c>
      <c r="AA38" s="7">
        <v>9.18</v>
      </c>
      <c r="AB38" s="7">
        <v>51.22</v>
      </c>
      <c r="AC38" s="7">
        <v>4.55</v>
      </c>
    </row>
    <row r="39" spans="1:29">
      <c r="A39" s="9">
        <v>8858</v>
      </c>
      <c r="B39" s="7">
        <v>82.86</v>
      </c>
      <c r="C39" s="7">
        <v>252.46</v>
      </c>
      <c r="D39" s="24">
        <v>85.641030000000001</v>
      </c>
      <c r="E39" s="24">
        <v>87.179490000000001</v>
      </c>
      <c r="F39" s="24">
        <v>98.233689999999996</v>
      </c>
      <c r="G39" s="24">
        <v>94.558120000000002</v>
      </c>
      <c r="H39" s="4">
        <v>4124</v>
      </c>
      <c r="I39" s="4">
        <f t="shared" si="0"/>
        <v>0.49772276147015626</v>
      </c>
      <c r="J39" s="4">
        <f t="shared" si="5"/>
        <v>1.3288661868568836</v>
      </c>
      <c r="K39" s="4">
        <f t="shared" si="6"/>
        <v>0.50925810038299313</v>
      </c>
      <c r="L39" s="4">
        <f t="shared" si="1"/>
        <v>0.66017058807995987</v>
      </c>
      <c r="M39" s="4">
        <f t="shared" si="2"/>
        <v>0.27710268194361753</v>
      </c>
      <c r="N39" s="4">
        <f t="shared" si="3"/>
        <v>0.63075102983642628</v>
      </c>
      <c r="O39" s="4">
        <f t="shared" si="4"/>
        <v>1.2565508836075563</v>
      </c>
      <c r="P39" s="4">
        <f t="shared" si="7"/>
        <v>0.17154174283973186</v>
      </c>
      <c r="Q39" s="4">
        <f t="shared" si="8"/>
        <v>0.69957343083485679</v>
      </c>
      <c r="R39" s="4">
        <f t="shared" si="9"/>
        <v>1.5758683729433272</v>
      </c>
      <c r="T39" s="7">
        <v>32.82</v>
      </c>
      <c r="U39" s="7">
        <v>261.38</v>
      </c>
      <c r="V39" s="7">
        <v>4.42</v>
      </c>
      <c r="W39" s="7">
        <v>7.03</v>
      </c>
      <c r="X39" s="7">
        <v>22.96</v>
      </c>
      <c r="Y39" s="7">
        <v>51.72</v>
      </c>
      <c r="Z39" s="7">
        <v>5.63</v>
      </c>
      <c r="AA39" s="7">
        <v>8.9</v>
      </c>
      <c r="AB39" s="7">
        <v>49.55</v>
      </c>
      <c r="AC39" s="7">
        <v>3.98</v>
      </c>
    </row>
    <row r="40" spans="1:29">
      <c r="A40" s="9">
        <v>8949</v>
      </c>
      <c r="B40" s="7">
        <v>82</v>
      </c>
      <c r="C40" s="7">
        <v>249.84</v>
      </c>
      <c r="D40" s="24">
        <v>85.471789999999999</v>
      </c>
      <c r="E40" s="24">
        <v>87.523079999999993</v>
      </c>
      <c r="F40" s="24">
        <v>95.827209999999994</v>
      </c>
      <c r="G40" s="24">
        <v>95.96575</v>
      </c>
      <c r="H40" s="4">
        <v>4224</v>
      </c>
      <c r="I40" s="4">
        <f t="shared" si="0"/>
        <v>0.51513773202418112</v>
      </c>
      <c r="J40" s="4">
        <f t="shared" si="5"/>
        <v>1.3411244216704543</v>
      </c>
      <c r="K40" s="4">
        <f t="shared" si="6"/>
        <v>0.51497346105919051</v>
      </c>
      <c r="L40" s="4">
        <f t="shared" si="1"/>
        <v>0.64148306592026338</v>
      </c>
      <c r="M40" s="4">
        <f t="shared" si="2"/>
        <v>0.28952106435260555</v>
      </c>
      <c r="N40" s="4">
        <f t="shared" si="3"/>
        <v>0.61924699009065576</v>
      </c>
      <c r="O40" s="4">
        <f t="shared" si="4"/>
        <v>1.287020109689214</v>
      </c>
      <c r="P40" s="4">
        <f t="shared" si="7"/>
        <v>0.17367458866544791</v>
      </c>
      <c r="Q40" s="4">
        <f t="shared" si="8"/>
        <v>0.7233394271785496</v>
      </c>
      <c r="R40" s="4">
        <f t="shared" si="9"/>
        <v>1.626142595978062</v>
      </c>
      <c r="T40" s="7">
        <v>32.82</v>
      </c>
      <c r="U40" s="7">
        <v>264.05</v>
      </c>
      <c r="V40" s="7">
        <v>3.29</v>
      </c>
      <c r="W40" s="7">
        <v>6.67</v>
      </c>
      <c r="X40" s="7">
        <v>23.74</v>
      </c>
      <c r="Y40" s="7">
        <v>53.37</v>
      </c>
      <c r="Z40" s="7">
        <v>5.7</v>
      </c>
      <c r="AA40" s="7">
        <v>9.61</v>
      </c>
      <c r="AB40" s="7">
        <v>49.83</v>
      </c>
      <c r="AC40" s="7">
        <v>3.94</v>
      </c>
    </row>
    <row r="41" spans="1:29">
      <c r="A41" s="9">
        <v>9041</v>
      </c>
      <c r="B41" s="7">
        <v>87.35</v>
      </c>
      <c r="C41" s="7">
        <v>262.60000000000002</v>
      </c>
      <c r="D41" s="24">
        <v>86.153850000000006</v>
      </c>
      <c r="E41" s="24">
        <v>88.374359999999996</v>
      </c>
      <c r="F41" s="24">
        <v>103.85181</v>
      </c>
      <c r="G41" s="24">
        <v>99.521109999999993</v>
      </c>
      <c r="H41" s="4">
        <v>4222</v>
      </c>
      <c r="I41" s="4">
        <f t="shared" si="0"/>
        <v>0.48339400756302092</v>
      </c>
      <c r="J41" s="4">
        <f t="shared" si="5"/>
        <v>1.2755009101692025</v>
      </c>
      <c r="K41" s="4">
        <f t="shared" si="6"/>
        <v>0.49241165974855072</v>
      </c>
      <c r="L41" s="4">
        <f t="shared" si="1"/>
        <v>0.58620969178651516</v>
      </c>
      <c r="M41" s="4">
        <f t="shared" si="2"/>
        <v>0.27707567463347005</v>
      </c>
      <c r="N41" s="4">
        <f t="shared" si="3"/>
        <v>0.61255798934520611</v>
      </c>
      <c r="O41" s="4">
        <f t="shared" si="4"/>
        <v>1.2693926638604931</v>
      </c>
      <c r="P41" s="4">
        <f t="shared" si="7"/>
        <v>0.17378232110643418</v>
      </c>
      <c r="Q41" s="4">
        <f t="shared" si="8"/>
        <v>0.72760072158749256</v>
      </c>
      <c r="R41" s="4">
        <f t="shared" si="9"/>
        <v>1.6458208057727002</v>
      </c>
      <c r="T41" s="7">
        <v>33.26</v>
      </c>
      <c r="U41" s="7">
        <v>266.75</v>
      </c>
      <c r="V41" s="7">
        <v>3.34</v>
      </c>
      <c r="W41" s="7">
        <v>6.62</v>
      </c>
      <c r="X41" s="7">
        <v>24.2</v>
      </c>
      <c r="Y41" s="7">
        <v>54.74</v>
      </c>
      <c r="Z41" s="7">
        <v>5.78</v>
      </c>
      <c r="AA41" s="7">
        <v>10.06</v>
      </c>
      <c r="AB41" s="7">
        <v>51.39</v>
      </c>
      <c r="AC41" s="7">
        <v>4.6399999999999997</v>
      </c>
    </row>
    <row r="42" spans="1:29">
      <c r="A42" s="9">
        <v>9133</v>
      </c>
      <c r="B42" s="7">
        <v>91.08</v>
      </c>
      <c r="C42" s="7">
        <v>268.68</v>
      </c>
      <c r="D42" s="24">
        <v>86.153850000000006</v>
      </c>
      <c r="E42" s="24">
        <v>88.548720000000003</v>
      </c>
      <c r="F42" s="24">
        <v>109.79091</v>
      </c>
      <c r="G42" s="24">
        <v>97.286320000000003</v>
      </c>
      <c r="H42" s="4">
        <v>4136</v>
      </c>
      <c r="I42" s="4">
        <f t="shared" si="0"/>
        <v>0.45409371633547246</v>
      </c>
      <c r="J42" s="4">
        <f t="shared" si="5"/>
        <v>1.2540910140810624</v>
      </c>
      <c r="K42" s="4">
        <f t="shared" si="6"/>
        <v>0.49346239752893245</v>
      </c>
      <c r="L42" s="4">
        <f t="shared" si="1"/>
        <v>0.55554018487850354</v>
      </c>
      <c r="M42" s="4">
        <f t="shared" si="2"/>
        <v>0.26865747675843837</v>
      </c>
      <c r="N42" s="4">
        <f t="shared" si="3"/>
        <v>0.60550689042104588</v>
      </c>
      <c r="O42" s="4">
        <f t="shared" si="4"/>
        <v>1.2200589970501474</v>
      </c>
      <c r="P42" s="4">
        <f t="shared" si="7"/>
        <v>0.17197640117994101</v>
      </c>
      <c r="Q42" s="4">
        <f t="shared" si="8"/>
        <v>0.72182890855457227</v>
      </c>
      <c r="R42" s="4">
        <f t="shared" si="9"/>
        <v>1.6463126843657818</v>
      </c>
      <c r="T42" s="7">
        <v>33.9</v>
      </c>
      <c r="U42" s="7">
        <v>269.47000000000003</v>
      </c>
      <c r="V42" s="7">
        <v>3.75</v>
      </c>
      <c r="W42" s="7">
        <v>6.44</v>
      </c>
      <c r="X42" s="7">
        <v>24.47</v>
      </c>
      <c r="Y42" s="7">
        <v>55.81</v>
      </c>
      <c r="Z42" s="7">
        <v>5.83</v>
      </c>
      <c r="AA42" s="7">
        <v>11.01</v>
      </c>
      <c r="AB42" s="7">
        <v>53.51</v>
      </c>
      <c r="AC42" s="7">
        <v>4.74</v>
      </c>
    </row>
    <row r="43" spans="1:29">
      <c r="A43" s="9">
        <v>9223</v>
      </c>
      <c r="B43" s="7">
        <v>91.27</v>
      </c>
      <c r="C43" s="7">
        <v>271.89</v>
      </c>
      <c r="D43" s="24">
        <v>86.835899999999995</v>
      </c>
      <c r="E43" s="24">
        <v>88.887180000000001</v>
      </c>
      <c r="F43" s="24">
        <v>110.11190000000001</v>
      </c>
      <c r="G43" s="24">
        <v>96.357569999999996</v>
      </c>
      <c r="H43" s="4">
        <v>4055</v>
      </c>
      <c r="I43" s="4">
        <f t="shared" si="0"/>
        <v>0.44426927854492843</v>
      </c>
      <c r="J43" s="4">
        <f t="shared" si="5"/>
        <v>1.2535846861183879</v>
      </c>
      <c r="K43" s="4">
        <f t="shared" si="6"/>
        <v>0.48462488340645149</v>
      </c>
      <c r="L43" s="4">
        <f t="shared" si="1"/>
        <v>0.56533402645914443</v>
      </c>
      <c r="M43" s="4">
        <f t="shared" si="2"/>
        <v>0.27379258374445775</v>
      </c>
      <c r="N43" s="4">
        <f t="shared" si="3"/>
        <v>0.60589679872631774</v>
      </c>
      <c r="O43" s="4">
        <f t="shared" si="4"/>
        <v>1.2079237414358057</v>
      </c>
      <c r="P43" s="4">
        <f t="shared" si="7"/>
        <v>0.17158176943699732</v>
      </c>
      <c r="Q43" s="4">
        <f t="shared" si="8"/>
        <v>0.74441465594280598</v>
      </c>
      <c r="R43" s="4">
        <f t="shared" si="9"/>
        <v>1.6896038129282096</v>
      </c>
      <c r="T43" s="7">
        <v>33.57</v>
      </c>
      <c r="U43" s="7">
        <v>271.92</v>
      </c>
      <c r="V43" s="7">
        <v>3.92</v>
      </c>
      <c r="W43" s="7">
        <v>6.41</v>
      </c>
      <c r="X43" s="7">
        <v>24.99</v>
      </c>
      <c r="Y43" s="7">
        <v>56.72</v>
      </c>
      <c r="Z43" s="7">
        <v>5.76</v>
      </c>
      <c r="AA43" s="7">
        <v>11.03</v>
      </c>
      <c r="AB43" s="7">
        <v>52.72</v>
      </c>
      <c r="AC43" s="7">
        <v>4.34</v>
      </c>
    </row>
    <row r="44" spans="1:29">
      <c r="A44" s="9">
        <v>9314</v>
      </c>
      <c r="B44" s="7">
        <v>94.41</v>
      </c>
      <c r="C44" s="7">
        <v>278.86</v>
      </c>
      <c r="D44" s="24">
        <v>88.035899999999998</v>
      </c>
      <c r="E44" s="24">
        <v>90.769229999999993</v>
      </c>
      <c r="F44" s="24">
        <v>110.43288</v>
      </c>
      <c r="G44" s="24">
        <v>97.373390000000001</v>
      </c>
      <c r="H44" s="4">
        <v>4080</v>
      </c>
      <c r="I44" s="4">
        <f t="shared" si="0"/>
        <v>0.43210270623806768</v>
      </c>
      <c r="J44" s="4">
        <f t="shared" si="5"/>
        <v>1.2374649856757329</v>
      </c>
      <c r="K44" s="4">
        <f t="shared" si="6"/>
        <v>0.47594861204327227</v>
      </c>
      <c r="L44" s="4">
        <f t="shared" si="1"/>
        <v>0.54966006014107138</v>
      </c>
      <c r="M44" s="4">
        <f t="shared" si="2"/>
        <v>0.27154689676333466</v>
      </c>
      <c r="N44" s="4">
        <f t="shared" si="3"/>
        <v>0.60373807228300758</v>
      </c>
      <c r="O44" s="4">
        <f t="shared" si="4"/>
        <v>1.2049616066154756</v>
      </c>
      <c r="P44" s="4">
        <f t="shared" si="7"/>
        <v>0.17070289427052571</v>
      </c>
      <c r="Q44" s="4">
        <f t="shared" si="8"/>
        <v>0.75723567631423516</v>
      </c>
      <c r="R44" s="4">
        <f t="shared" si="9"/>
        <v>1.7188422917897226</v>
      </c>
      <c r="T44" s="7">
        <v>33.86</v>
      </c>
      <c r="U44" s="7">
        <v>274.39</v>
      </c>
      <c r="V44" s="7">
        <v>4.04</v>
      </c>
      <c r="W44" s="7">
        <v>6.2</v>
      </c>
      <c r="X44" s="7">
        <v>25.64</v>
      </c>
      <c r="Y44" s="7">
        <v>58.2</v>
      </c>
      <c r="Z44" s="7">
        <v>5.78</v>
      </c>
      <c r="AA44" s="7">
        <v>11.78</v>
      </c>
      <c r="AB44" s="7">
        <v>53.6</v>
      </c>
      <c r="AC44" s="7">
        <v>4.5599999999999996</v>
      </c>
    </row>
    <row r="45" spans="1:29">
      <c r="A45" s="9">
        <v>9406</v>
      </c>
      <c r="B45" s="7">
        <v>96.44</v>
      </c>
      <c r="C45" s="7">
        <v>284.7</v>
      </c>
      <c r="D45" s="24">
        <v>88.717950000000002</v>
      </c>
      <c r="E45" s="24">
        <v>91.625640000000004</v>
      </c>
      <c r="F45" s="24">
        <v>115.24944000000001</v>
      </c>
      <c r="G45" s="24">
        <v>100.63851</v>
      </c>
      <c r="H45" s="4">
        <v>4120</v>
      </c>
      <c r="I45" s="4">
        <f t="shared" si="0"/>
        <v>0.42713616810752547</v>
      </c>
      <c r="J45" s="4">
        <f t="shared" si="5"/>
        <v>1.2083412906273405</v>
      </c>
      <c r="K45" s="4">
        <f t="shared" si="6"/>
        <v>0.46144667371658493</v>
      </c>
      <c r="L45" s="4">
        <f t="shared" si="1"/>
        <v>0.54843454594388585</v>
      </c>
      <c r="M45" s="4">
        <f t="shared" si="2"/>
        <v>0.26581969296788721</v>
      </c>
      <c r="N45" s="4">
        <f t="shared" si="3"/>
        <v>0.60628221785965652</v>
      </c>
      <c r="O45" s="4">
        <f t="shared" si="4"/>
        <v>1.216056670602125</v>
      </c>
      <c r="P45" s="4">
        <f t="shared" si="7"/>
        <v>0.17148760330578511</v>
      </c>
      <c r="Q45" s="4">
        <f t="shared" si="8"/>
        <v>0.75678866587957494</v>
      </c>
      <c r="R45" s="4">
        <f t="shared" si="9"/>
        <v>1.7420306965761512</v>
      </c>
      <c r="T45" s="7">
        <v>33.880000000000003</v>
      </c>
      <c r="U45" s="7">
        <v>276.88</v>
      </c>
      <c r="V45" s="7">
        <v>4.38</v>
      </c>
      <c r="W45" s="7">
        <v>6.17</v>
      </c>
      <c r="X45" s="7">
        <v>25.64</v>
      </c>
      <c r="Y45" s="7">
        <v>59.02</v>
      </c>
      <c r="Z45" s="7">
        <v>5.81</v>
      </c>
      <c r="AA45" s="7">
        <v>12.74</v>
      </c>
      <c r="AB45" s="7">
        <v>53.58</v>
      </c>
      <c r="AC45" s="7">
        <v>4.97</v>
      </c>
    </row>
    <row r="46" spans="1:29">
      <c r="A46" s="9">
        <v>9498</v>
      </c>
      <c r="B46" s="7">
        <v>96.6</v>
      </c>
      <c r="C46" s="7">
        <v>287.33</v>
      </c>
      <c r="D46" s="24">
        <v>88.205129999999997</v>
      </c>
      <c r="E46" s="24"/>
      <c r="F46" s="24"/>
      <c r="G46" s="7"/>
      <c r="T46" s="7">
        <v>33.619999999999997</v>
      </c>
      <c r="U46" s="7">
        <v>279.39999999999998</v>
      </c>
      <c r="V46" s="7">
        <v>4.34</v>
      </c>
      <c r="W46" s="7">
        <v>6.09</v>
      </c>
      <c r="X46" s="7">
        <v>25.58</v>
      </c>
      <c r="Y46" s="7">
        <v>59.39</v>
      </c>
      <c r="Z46" s="7">
        <v>5.88</v>
      </c>
      <c r="AA46" s="7">
        <v>12.94</v>
      </c>
      <c r="AB46" s="7">
        <v>52.65</v>
      </c>
      <c r="AC46" s="7">
        <v>5.0999999999999996</v>
      </c>
    </row>
    <row r="47" spans="1:29">
      <c r="A47" s="9">
        <v>9588</v>
      </c>
      <c r="B47" s="7">
        <v>96.15</v>
      </c>
      <c r="C47" s="7">
        <v>288.20999999999998</v>
      </c>
      <c r="D47" s="24">
        <v>87.179490000000001</v>
      </c>
      <c r="E47" s="24"/>
      <c r="F47" s="24"/>
      <c r="G47" s="7"/>
      <c r="T47" s="7">
        <v>33.36</v>
      </c>
      <c r="U47" s="7">
        <v>281.94</v>
      </c>
      <c r="V47" s="7">
        <v>4.13</v>
      </c>
      <c r="W47" s="7">
        <v>5.98</v>
      </c>
      <c r="X47" s="7">
        <v>25.52</v>
      </c>
      <c r="Y47" s="7">
        <v>59.56</v>
      </c>
      <c r="Z47" s="7">
        <v>5.87</v>
      </c>
      <c r="AA47" s="7">
        <v>12.24</v>
      </c>
      <c r="AB47" s="7">
        <v>51.79</v>
      </c>
      <c r="AC47" s="7">
        <v>4.96</v>
      </c>
    </row>
    <row r="48" spans="1:29">
      <c r="A48" s="9">
        <v>9679</v>
      </c>
      <c r="B48" s="7">
        <v>97.93</v>
      </c>
      <c r="C48" s="7">
        <v>295.01</v>
      </c>
      <c r="D48" s="24">
        <v>87.523079999999993</v>
      </c>
      <c r="E48" s="24"/>
      <c r="F48" s="24"/>
      <c r="G48" s="7"/>
      <c r="T48" s="7">
        <v>33.19</v>
      </c>
      <c r="U48" s="7">
        <v>284.5</v>
      </c>
      <c r="V48" s="7">
        <v>4.34</v>
      </c>
      <c r="W48" s="7">
        <v>5.79</v>
      </c>
      <c r="X48" s="7">
        <v>25.33</v>
      </c>
      <c r="Y48" s="7">
        <v>59.67</v>
      </c>
      <c r="Z48" s="7">
        <v>5.88</v>
      </c>
      <c r="AA48" s="7">
        <v>13.28</v>
      </c>
      <c r="AB48" s="7">
        <v>51.29</v>
      </c>
      <c r="AC48" s="7">
        <v>5.0599999999999996</v>
      </c>
    </row>
    <row r="49" spans="1:29">
      <c r="A49" s="9">
        <v>9771</v>
      </c>
      <c r="B49" s="7">
        <v>97.98</v>
      </c>
      <c r="C49" s="7">
        <v>296.70999999999998</v>
      </c>
      <c r="D49" s="24">
        <v>88.374359999999996</v>
      </c>
      <c r="E49" s="24"/>
      <c r="F49" s="24"/>
      <c r="G49" s="7"/>
      <c r="T49" s="7">
        <v>33.020000000000003</v>
      </c>
      <c r="U49" s="7">
        <v>287.08</v>
      </c>
      <c r="V49" s="7">
        <v>4.54</v>
      </c>
      <c r="W49" s="7">
        <v>5.81</v>
      </c>
      <c r="X49" s="7">
        <v>25.11</v>
      </c>
      <c r="Y49" s="7">
        <v>59.34</v>
      </c>
      <c r="Z49" s="7">
        <v>5.82</v>
      </c>
      <c r="AA49" s="7">
        <v>13.41</v>
      </c>
      <c r="AB49" s="7">
        <v>50.86</v>
      </c>
      <c r="AC49" s="7">
        <v>5.08</v>
      </c>
    </row>
    <row r="50" spans="1:29">
      <c r="A50" s="9">
        <v>9863</v>
      </c>
      <c r="B50" s="7">
        <v>95.94</v>
      </c>
      <c r="C50" s="7">
        <v>295.63</v>
      </c>
      <c r="D50" s="24">
        <v>88.548720000000003</v>
      </c>
      <c r="E50" s="24"/>
      <c r="F50" s="24"/>
      <c r="G50" s="7"/>
      <c r="T50" s="7">
        <v>32.450000000000003</v>
      </c>
      <c r="U50" s="7">
        <v>289.69</v>
      </c>
      <c r="V50" s="7">
        <v>4.17</v>
      </c>
      <c r="W50" s="7">
        <v>5.61</v>
      </c>
      <c r="X50" s="7">
        <v>25.36</v>
      </c>
      <c r="Y50" s="7">
        <v>60</v>
      </c>
      <c r="Z50" s="7">
        <v>5.84</v>
      </c>
      <c r="AA50" s="7">
        <v>13.94</v>
      </c>
      <c r="AB50" s="7">
        <v>49.36</v>
      </c>
      <c r="AC50" s="7">
        <v>4.96</v>
      </c>
    </row>
    <row r="51" spans="1:29">
      <c r="A51" s="9">
        <v>9953</v>
      </c>
      <c r="B51" s="7">
        <v>95.44</v>
      </c>
      <c r="C51" s="7">
        <v>297.42</v>
      </c>
      <c r="D51" s="24">
        <v>88.887180000000001</v>
      </c>
      <c r="E51" s="24"/>
      <c r="F51" s="24"/>
      <c r="G51" s="7"/>
      <c r="T51" s="7">
        <v>32.090000000000003</v>
      </c>
      <c r="U51" s="7">
        <v>292.32</v>
      </c>
      <c r="V51" s="7">
        <v>4.17</v>
      </c>
      <c r="W51" s="7">
        <v>5.48</v>
      </c>
      <c r="X51" s="7">
        <v>25.45</v>
      </c>
      <c r="Y51" s="7">
        <v>60.86</v>
      </c>
      <c r="Z51" s="7">
        <v>5.93</v>
      </c>
      <c r="AA51" s="7">
        <v>14.73</v>
      </c>
      <c r="AB51" s="7">
        <v>48.37</v>
      </c>
      <c r="AC51" s="7">
        <v>4.74</v>
      </c>
    </row>
    <row r="52" spans="1:29">
      <c r="A52" s="9">
        <v>10044</v>
      </c>
      <c r="B52" s="7">
        <v>94.77</v>
      </c>
      <c r="C52" s="7">
        <v>292.77999999999997</v>
      </c>
      <c r="D52" s="24">
        <v>90.769229999999993</v>
      </c>
      <c r="E52" s="24"/>
      <c r="F52" s="24"/>
      <c r="G52" s="7"/>
      <c r="T52" s="7">
        <v>32.369999999999997</v>
      </c>
      <c r="U52" s="7">
        <v>294.98</v>
      </c>
      <c r="V52" s="7">
        <v>4.08</v>
      </c>
      <c r="W52" s="7">
        <v>5.55</v>
      </c>
      <c r="X52" s="7">
        <v>25.54</v>
      </c>
      <c r="Y52" s="7">
        <v>61.26</v>
      </c>
      <c r="Z52" s="7">
        <v>5.9</v>
      </c>
      <c r="AA52" s="7">
        <v>15.86</v>
      </c>
      <c r="AB52" s="7">
        <v>49.16</v>
      </c>
      <c r="AC52" s="7">
        <v>4.5599999999999996</v>
      </c>
    </row>
    <row r="53" spans="1:29">
      <c r="A53" s="9">
        <v>10136</v>
      </c>
      <c r="B53" s="7">
        <v>93.88</v>
      </c>
      <c r="C53" s="7">
        <v>287.2</v>
      </c>
      <c r="D53" s="24">
        <v>91.625640000000004</v>
      </c>
      <c r="E53" s="24"/>
      <c r="F53" s="24"/>
      <c r="G53" s="7"/>
      <c r="T53" s="7">
        <v>32.69</v>
      </c>
      <c r="U53" s="7">
        <v>297.66000000000003</v>
      </c>
      <c r="V53" s="7">
        <v>4</v>
      </c>
      <c r="W53" s="7">
        <v>5.38</v>
      </c>
      <c r="X53" s="7">
        <v>25.63</v>
      </c>
      <c r="Y53" s="7">
        <v>61.95</v>
      </c>
      <c r="Z53" s="7">
        <v>5.89</v>
      </c>
      <c r="AA53" s="7">
        <v>16.829999999999998</v>
      </c>
      <c r="AB53" s="7">
        <v>49.97</v>
      </c>
      <c r="AC53" s="7">
        <v>4.37</v>
      </c>
    </row>
    <row r="54" spans="1:29">
      <c r="A54" s="9">
        <v>10228</v>
      </c>
      <c r="B54" s="7">
        <v>94.31</v>
      </c>
      <c r="C54" s="7">
        <v>289.39999999999998</v>
      </c>
      <c r="D54" s="7"/>
      <c r="E54" s="7"/>
      <c r="F54" s="7"/>
      <c r="G54" s="7"/>
      <c r="T54" s="7">
        <v>32.590000000000003</v>
      </c>
      <c r="U54" s="7">
        <v>300.37</v>
      </c>
      <c r="V54" s="7">
        <v>4.04</v>
      </c>
      <c r="W54" s="7">
        <v>5.35</v>
      </c>
      <c r="X54" s="7">
        <v>25.85</v>
      </c>
      <c r="Y54" s="7">
        <v>62.95</v>
      </c>
      <c r="Z54" s="7">
        <v>5.86</v>
      </c>
      <c r="AA54" s="7">
        <v>17.489999999999998</v>
      </c>
      <c r="AB54" s="7">
        <v>49.48</v>
      </c>
      <c r="AC54" s="7">
        <v>4.6399999999999997</v>
      </c>
    </row>
    <row r="55" spans="1:29">
      <c r="A55" s="9">
        <v>10319</v>
      </c>
      <c r="B55" s="7">
        <v>96.18</v>
      </c>
      <c r="C55" s="7">
        <v>292.98</v>
      </c>
      <c r="D55" s="7"/>
      <c r="E55" s="7"/>
      <c r="F55" s="7"/>
      <c r="G55" s="7"/>
      <c r="T55" s="7">
        <v>32.83</v>
      </c>
      <c r="U55" s="7">
        <v>303.08999999999997</v>
      </c>
      <c r="V55" s="7">
        <v>4.54</v>
      </c>
      <c r="W55" s="7">
        <v>5.33</v>
      </c>
      <c r="X55" s="7">
        <v>25.49</v>
      </c>
      <c r="Y55" s="7">
        <v>63.54</v>
      </c>
      <c r="Z55" s="7">
        <v>5.9</v>
      </c>
      <c r="AA55" s="7">
        <v>19.16</v>
      </c>
      <c r="AB55" s="7">
        <v>50.02</v>
      </c>
      <c r="AC55" s="7">
        <v>4.8</v>
      </c>
    </row>
    <row r="56" spans="1:29">
      <c r="A56" s="9">
        <v>10410</v>
      </c>
      <c r="B56" s="7">
        <v>99.01</v>
      </c>
      <c r="C56" s="7">
        <v>299.70999999999998</v>
      </c>
      <c r="D56" s="7"/>
      <c r="E56" s="7"/>
      <c r="F56" s="7"/>
      <c r="G56" s="7"/>
      <c r="T56" s="7">
        <v>33.04</v>
      </c>
      <c r="U56" s="7">
        <v>305.85000000000002</v>
      </c>
      <c r="V56" s="7">
        <v>5.38</v>
      </c>
      <c r="W56" s="7">
        <v>5.58</v>
      </c>
      <c r="X56" s="7">
        <v>25.62</v>
      </c>
      <c r="Y56" s="7">
        <v>63.03</v>
      </c>
      <c r="Z56" s="7">
        <v>5.84</v>
      </c>
      <c r="AA56" s="7">
        <v>19.420000000000002</v>
      </c>
      <c r="AB56" s="7">
        <v>50.5</v>
      </c>
      <c r="AC56" s="7">
        <v>5.03</v>
      </c>
    </row>
    <row r="57" spans="1:29">
      <c r="A57" s="9">
        <v>10502</v>
      </c>
      <c r="B57" s="7">
        <v>99.16</v>
      </c>
      <c r="C57" s="7">
        <v>302.8</v>
      </c>
      <c r="D57" s="7"/>
      <c r="E57" s="7"/>
      <c r="F57" s="7"/>
      <c r="G57" s="7"/>
      <c r="T57" s="7">
        <v>32.75</v>
      </c>
      <c r="U57" s="7">
        <v>308.63</v>
      </c>
      <c r="V57" s="7">
        <v>5.42</v>
      </c>
      <c r="W57" s="7">
        <v>5.58</v>
      </c>
      <c r="X57" s="7">
        <v>25.8</v>
      </c>
      <c r="Y57" s="7">
        <v>63.76</v>
      </c>
      <c r="Z57" s="7">
        <v>5.92</v>
      </c>
      <c r="AA57" s="7">
        <v>21.68</v>
      </c>
      <c r="AB57" s="7">
        <v>49.59</v>
      </c>
      <c r="AC57" s="7">
        <v>5.36</v>
      </c>
    </row>
    <row r="58" spans="1:29">
      <c r="A58" s="9">
        <v>10594</v>
      </c>
      <c r="B58" s="7">
        <v>101.03</v>
      </c>
      <c r="C58" s="7">
        <v>308.94</v>
      </c>
      <c r="D58" s="7"/>
      <c r="E58" s="7"/>
      <c r="F58" s="7"/>
      <c r="G58" s="7"/>
      <c r="T58" s="7">
        <v>32.700000000000003</v>
      </c>
      <c r="U58" s="7">
        <v>311.43</v>
      </c>
      <c r="V58" s="7">
        <v>5.59</v>
      </c>
      <c r="W58" s="7">
        <v>5.63</v>
      </c>
      <c r="X58" s="7">
        <v>25.74</v>
      </c>
      <c r="Y58" s="7">
        <v>63.46</v>
      </c>
      <c r="Z58" s="7">
        <v>5.88</v>
      </c>
      <c r="AA58" s="7">
        <v>24.24</v>
      </c>
      <c r="AB58" s="7">
        <v>49.43</v>
      </c>
      <c r="AC58" s="7">
        <v>5.54</v>
      </c>
    </row>
    <row r="59" spans="1:29">
      <c r="A59" s="9">
        <v>10684</v>
      </c>
      <c r="B59" s="7">
        <v>105.02</v>
      </c>
      <c r="C59" s="7">
        <v>321.64999999999998</v>
      </c>
      <c r="D59" s="7"/>
      <c r="E59" s="7"/>
      <c r="F59" s="7"/>
      <c r="G59" s="7"/>
      <c r="T59" s="7">
        <v>32.65</v>
      </c>
      <c r="U59" s="7">
        <v>314.26</v>
      </c>
      <c r="V59" s="7">
        <v>6</v>
      </c>
      <c r="W59" s="7">
        <v>5.8</v>
      </c>
      <c r="X59" s="7">
        <v>25.85</v>
      </c>
      <c r="Y59" s="7">
        <v>63.07</v>
      </c>
      <c r="Z59" s="7">
        <v>5.81</v>
      </c>
      <c r="AA59" s="7">
        <v>24.43</v>
      </c>
      <c r="AB59" s="7">
        <v>49.09</v>
      </c>
      <c r="AC59" s="7">
        <v>5.64</v>
      </c>
    </row>
    <row r="60" spans="1:29">
      <c r="A60" s="9">
        <v>10775</v>
      </c>
      <c r="B60" s="7">
        <v>106.72</v>
      </c>
      <c r="C60" s="7">
        <v>323.69</v>
      </c>
      <c r="D60" s="7"/>
      <c r="E60" s="7"/>
      <c r="F60" s="7"/>
      <c r="G60" s="7"/>
      <c r="T60" s="7">
        <v>32.97</v>
      </c>
      <c r="U60" s="7">
        <v>317.12</v>
      </c>
      <c r="V60" s="7">
        <v>6.13</v>
      </c>
      <c r="W60" s="7">
        <v>5.95</v>
      </c>
      <c r="X60" s="7">
        <v>26.16</v>
      </c>
      <c r="Y60" s="7">
        <v>63.61</v>
      </c>
      <c r="Z60" s="7">
        <v>5.9</v>
      </c>
      <c r="AA60" s="7">
        <v>28.12</v>
      </c>
      <c r="AB60" s="7">
        <v>49.69</v>
      </c>
      <c r="AC60" s="7">
        <v>5.84</v>
      </c>
    </row>
    <row r="61" spans="1:29">
      <c r="A61" s="9">
        <v>10867</v>
      </c>
      <c r="B61" s="7">
        <v>100.92</v>
      </c>
      <c r="C61" s="7">
        <v>308.45</v>
      </c>
      <c r="D61" s="7"/>
      <c r="E61" s="7"/>
      <c r="F61" s="7"/>
      <c r="G61" s="7"/>
      <c r="T61" s="7">
        <v>32.72</v>
      </c>
      <c r="U61" s="7">
        <v>319.99</v>
      </c>
      <c r="V61" s="7">
        <v>5.67</v>
      </c>
      <c r="W61" s="7">
        <v>6.11</v>
      </c>
      <c r="X61" s="7">
        <v>25.4</v>
      </c>
      <c r="Y61" s="7">
        <v>63.62</v>
      </c>
      <c r="Z61" s="7">
        <v>5.9</v>
      </c>
      <c r="AA61" s="7">
        <v>21.9</v>
      </c>
      <c r="AB61" s="7">
        <v>48.49</v>
      </c>
      <c r="AC61" s="7">
        <v>5.26</v>
      </c>
    </row>
    <row r="62" spans="1:29">
      <c r="A62" s="9">
        <v>10959</v>
      </c>
      <c r="B62" s="7">
        <v>96.53</v>
      </c>
      <c r="C62" s="7">
        <v>297.27</v>
      </c>
      <c r="D62" s="7"/>
      <c r="E62" s="7"/>
      <c r="F62" s="7"/>
      <c r="G62" s="7"/>
      <c r="T62" s="7">
        <v>32.47</v>
      </c>
      <c r="U62" s="7">
        <v>321.52999999999997</v>
      </c>
      <c r="V62" s="7">
        <v>4.63</v>
      </c>
      <c r="W62" s="7">
        <v>5.92</v>
      </c>
      <c r="X62" s="7">
        <v>25.39</v>
      </c>
      <c r="Y62" s="7">
        <v>62.65</v>
      </c>
      <c r="Z62" s="7">
        <v>5.77</v>
      </c>
      <c r="AA62" s="7">
        <v>21.36</v>
      </c>
      <c r="AB62" s="7">
        <v>47.15</v>
      </c>
      <c r="AC62" s="7">
        <v>4.75</v>
      </c>
    </row>
    <row r="63" spans="1:29">
      <c r="A63" s="9">
        <v>11049</v>
      </c>
      <c r="B63" s="7">
        <v>95.25</v>
      </c>
      <c r="C63" s="7">
        <v>295.58</v>
      </c>
      <c r="D63" s="7"/>
      <c r="E63" s="7"/>
      <c r="F63" s="7"/>
      <c r="G63" s="7"/>
      <c r="T63" s="7">
        <v>32.22</v>
      </c>
      <c r="U63" s="7">
        <v>323.08</v>
      </c>
      <c r="V63" s="7">
        <v>3.71</v>
      </c>
      <c r="W63" s="7">
        <v>5.7</v>
      </c>
      <c r="X63" s="7">
        <v>24.79</v>
      </c>
      <c r="Y63" s="7">
        <v>62.28</v>
      </c>
      <c r="Z63" s="7">
        <v>5.69</v>
      </c>
      <c r="AA63" s="7">
        <v>21.8</v>
      </c>
      <c r="AB63" s="7">
        <v>46.03</v>
      </c>
      <c r="AC63" s="7">
        <v>4.59</v>
      </c>
    </row>
    <row r="64" spans="1:29">
      <c r="A64" s="9">
        <v>11140</v>
      </c>
      <c r="B64" s="7">
        <v>88.35</v>
      </c>
      <c r="C64" s="7">
        <v>281.13</v>
      </c>
      <c r="D64" s="7"/>
      <c r="E64" s="7"/>
      <c r="F64" s="7"/>
      <c r="G64" s="7"/>
      <c r="T64" s="7">
        <v>31.43</v>
      </c>
      <c r="U64" s="7">
        <v>324.69</v>
      </c>
      <c r="V64" s="7">
        <v>3.08</v>
      </c>
      <c r="W64" s="7">
        <v>5.77</v>
      </c>
      <c r="X64" s="7">
        <v>24.56</v>
      </c>
      <c r="Y64" s="7">
        <v>62</v>
      </c>
      <c r="Z64" s="7">
        <v>5.73</v>
      </c>
      <c r="AA64" s="7">
        <v>19.27</v>
      </c>
      <c r="AB64" s="7">
        <v>43.53</v>
      </c>
      <c r="AC64" s="7">
        <v>4.16</v>
      </c>
    </row>
    <row r="65" spans="1:29">
      <c r="A65" s="9">
        <v>11232</v>
      </c>
      <c r="B65" s="7">
        <v>82.77</v>
      </c>
      <c r="C65" s="7">
        <v>268.10000000000002</v>
      </c>
      <c r="D65" s="7"/>
      <c r="E65" s="7"/>
      <c r="F65" s="7"/>
      <c r="G65" s="7"/>
      <c r="T65" s="7">
        <v>30.87</v>
      </c>
      <c r="U65" s="7">
        <v>326.19</v>
      </c>
      <c r="V65" s="7">
        <v>2.92</v>
      </c>
      <c r="W65" s="7">
        <v>5.94</v>
      </c>
      <c r="X65" s="7">
        <v>24.35</v>
      </c>
      <c r="Y65" s="7">
        <v>61.25</v>
      </c>
      <c r="Z65" s="7">
        <v>5.72</v>
      </c>
      <c r="AA65" s="7">
        <v>15.29</v>
      </c>
      <c r="AB65" s="7">
        <v>41.95</v>
      </c>
      <c r="AC65" s="7">
        <v>3.49</v>
      </c>
    </row>
    <row r="66" spans="1:29">
      <c r="A66" s="9">
        <v>11324</v>
      </c>
      <c r="B66" s="7">
        <v>80.66</v>
      </c>
      <c r="C66" s="7">
        <v>268.66000000000003</v>
      </c>
      <c r="D66" s="7"/>
      <c r="E66" s="7"/>
      <c r="F66" s="7"/>
      <c r="G66" s="7"/>
      <c r="T66" s="7">
        <v>30.02</v>
      </c>
      <c r="U66" s="7">
        <v>327.75</v>
      </c>
      <c r="V66" s="7">
        <v>2.67</v>
      </c>
      <c r="W66" s="7">
        <v>6.41</v>
      </c>
      <c r="X66" s="7">
        <v>23.94</v>
      </c>
      <c r="Y66" s="7">
        <v>60.16</v>
      </c>
      <c r="Z66" s="7">
        <v>5.83</v>
      </c>
      <c r="AA66" s="7">
        <v>15.29</v>
      </c>
      <c r="AB66" s="7">
        <v>39.729999999999997</v>
      </c>
      <c r="AC66" s="7">
        <v>3.09</v>
      </c>
    </row>
    <row r="67" spans="1:29">
      <c r="A67" s="9">
        <v>11414</v>
      </c>
      <c r="B67" s="7">
        <v>79.739999999999995</v>
      </c>
      <c r="C67" s="7">
        <v>273.35000000000002</v>
      </c>
      <c r="D67" s="7"/>
      <c r="E67" s="7"/>
      <c r="F67" s="7"/>
      <c r="G67" s="7"/>
      <c r="T67" s="7">
        <v>29.17</v>
      </c>
      <c r="U67" s="7">
        <v>329.65</v>
      </c>
      <c r="V67" s="7">
        <v>2.21</v>
      </c>
      <c r="W67" s="7">
        <v>6.72</v>
      </c>
      <c r="X67" s="7">
        <v>23.3</v>
      </c>
      <c r="Y67" s="7">
        <v>59.01</v>
      </c>
      <c r="Z67" s="7">
        <v>5.88</v>
      </c>
      <c r="AA67" s="7">
        <v>13.07</v>
      </c>
      <c r="AB67" s="7">
        <v>37.86</v>
      </c>
      <c r="AC67" s="7">
        <v>3.01</v>
      </c>
    </row>
    <row r="68" spans="1:29">
      <c r="A68" s="9">
        <v>11505</v>
      </c>
      <c r="B68" s="7">
        <v>74.989999999999995</v>
      </c>
      <c r="C68" s="7">
        <v>262.62</v>
      </c>
      <c r="D68" s="7"/>
      <c r="E68" s="7"/>
      <c r="F68" s="7"/>
      <c r="G68" s="7"/>
      <c r="T68" s="7">
        <v>28.55</v>
      </c>
      <c r="U68" s="7">
        <v>331.56</v>
      </c>
      <c r="V68" s="7">
        <v>2</v>
      </c>
      <c r="W68" s="7">
        <v>7.08</v>
      </c>
      <c r="X68" s="7">
        <v>22.53</v>
      </c>
      <c r="Y68" s="7">
        <v>57.11</v>
      </c>
      <c r="Z68" s="7">
        <v>6.08</v>
      </c>
      <c r="AA68" s="7">
        <v>11.9</v>
      </c>
      <c r="AB68" s="7">
        <v>37.03</v>
      </c>
      <c r="AC68" s="7">
        <v>2.65</v>
      </c>
    </row>
    <row r="69" spans="1:29">
      <c r="A69" s="9">
        <v>11597</v>
      </c>
      <c r="B69" s="7">
        <v>69.09</v>
      </c>
      <c r="C69" s="7">
        <v>249.14</v>
      </c>
      <c r="D69" s="7"/>
      <c r="E69" s="7"/>
      <c r="F69" s="7"/>
      <c r="G69" s="7"/>
      <c r="T69" s="7">
        <v>27.73</v>
      </c>
      <c r="U69" s="7">
        <v>333.47</v>
      </c>
      <c r="V69" s="7">
        <v>3.67</v>
      </c>
      <c r="W69" s="7">
        <v>9.0399999999999991</v>
      </c>
      <c r="X69" s="7">
        <v>21.35</v>
      </c>
      <c r="Y69" s="7">
        <v>52.68</v>
      </c>
      <c r="Z69" s="7">
        <v>6.15</v>
      </c>
      <c r="AA69" s="7">
        <v>8.61</v>
      </c>
      <c r="AB69" s="7">
        <v>35.97</v>
      </c>
      <c r="AC69" s="7">
        <v>2.08</v>
      </c>
    </row>
    <row r="70" spans="1:29">
      <c r="A70" s="9">
        <v>11689</v>
      </c>
      <c r="B70" s="7">
        <v>63.84</v>
      </c>
      <c r="C70" s="7">
        <v>240.16</v>
      </c>
      <c r="D70" s="7"/>
      <c r="E70" s="7"/>
      <c r="F70" s="7"/>
      <c r="G70" s="7"/>
      <c r="T70" s="7">
        <v>26.58</v>
      </c>
      <c r="U70" s="7">
        <v>335.4</v>
      </c>
      <c r="V70" s="7">
        <v>3.8</v>
      </c>
      <c r="W70" s="7">
        <v>9.1300000000000008</v>
      </c>
      <c r="X70" s="7">
        <v>20.56</v>
      </c>
      <c r="Y70" s="7">
        <v>49.62</v>
      </c>
      <c r="Z70" s="7">
        <v>6.21</v>
      </c>
      <c r="AA70" s="7">
        <v>7.41</v>
      </c>
      <c r="AB70" s="7">
        <v>34.33</v>
      </c>
      <c r="AC70" s="7">
        <v>1.93</v>
      </c>
    </row>
    <row r="71" spans="1:29">
      <c r="A71" s="9">
        <v>11780</v>
      </c>
      <c r="B71" s="7">
        <v>58.83</v>
      </c>
      <c r="C71" s="7">
        <v>228.43</v>
      </c>
      <c r="D71" s="7"/>
      <c r="E71" s="7"/>
      <c r="F71" s="7"/>
      <c r="G71" s="7"/>
      <c r="T71" s="7">
        <v>25.75</v>
      </c>
      <c r="U71" s="7">
        <v>337.34</v>
      </c>
      <c r="V71" s="7">
        <v>3.13</v>
      </c>
      <c r="W71" s="7">
        <v>10.46</v>
      </c>
      <c r="X71" s="7">
        <v>19.95</v>
      </c>
      <c r="Y71" s="7">
        <v>47.95</v>
      </c>
      <c r="Z71" s="7">
        <v>6.36</v>
      </c>
      <c r="AA71" s="7">
        <v>5.08</v>
      </c>
      <c r="AB71" s="7">
        <v>33.33</v>
      </c>
      <c r="AC71" s="7">
        <v>1.3</v>
      </c>
    </row>
    <row r="72" spans="1:29">
      <c r="A72" s="9">
        <v>11871</v>
      </c>
      <c r="B72" s="7">
        <v>56.08</v>
      </c>
      <c r="C72" s="7">
        <v>220.46</v>
      </c>
      <c r="D72" s="7"/>
      <c r="E72" s="7"/>
      <c r="F72" s="7"/>
      <c r="G72" s="7"/>
      <c r="T72" s="7">
        <v>25.44</v>
      </c>
      <c r="U72" s="7">
        <v>339.29</v>
      </c>
      <c r="V72" s="7">
        <v>2.29</v>
      </c>
      <c r="W72" s="7">
        <v>10.79</v>
      </c>
      <c r="X72" s="7">
        <v>19.920000000000002</v>
      </c>
      <c r="Y72" s="7">
        <v>46.72</v>
      </c>
      <c r="Z72" s="7">
        <v>6.47</v>
      </c>
      <c r="AA72" s="7">
        <v>6.37</v>
      </c>
      <c r="AB72" s="7">
        <v>33.54</v>
      </c>
      <c r="AC72" s="7">
        <v>1.33</v>
      </c>
    </row>
    <row r="73" spans="1:29">
      <c r="A73" s="9">
        <v>11963</v>
      </c>
      <c r="B73" s="7">
        <v>54.57</v>
      </c>
      <c r="C73" s="7">
        <v>219.12</v>
      </c>
      <c r="D73" s="7"/>
      <c r="E73" s="7"/>
      <c r="F73" s="7"/>
      <c r="G73" s="7"/>
      <c r="T73" s="7">
        <v>24.9</v>
      </c>
      <c r="U73" s="7">
        <v>341.26</v>
      </c>
      <c r="V73" s="7">
        <v>1.71</v>
      </c>
      <c r="W73" s="7">
        <v>7.87</v>
      </c>
      <c r="X73" s="7">
        <v>19.989999999999998</v>
      </c>
      <c r="Y73" s="7">
        <v>46.87</v>
      </c>
      <c r="Z73" s="7">
        <v>6.58</v>
      </c>
      <c r="AA73" s="7">
        <v>6.26</v>
      </c>
      <c r="AB73" s="7">
        <v>32.83</v>
      </c>
      <c r="AC73" s="7">
        <v>1.44</v>
      </c>
    </row>
    <row r="74" spans="1:29">
      <c r="A74" s="9">
        <v>12055</v>
      </c>
      <c r="B74" s="7">
        <v>49.78</v>
      </c>
      <c r="C74" s="7">
        <v>206.38</v>
      </c>
      <c r="D74" s="7"/>
      <c r="E74" s="7"/>
      <c r="F74" s="7"/>
      <c r="G74" s="7"/>
      <c r="T74" s="7">
        <v>24.11</v>
      </c>
      <c r="U74" s="7">
        <v>343.23</v>
      </c>
      <c r="V74" s="7">
        <v>1.92</v>
      </c>
      <c r="W74" s="7">
        <v>8.01</v>
      </c>
      <c r="X74" s="7">
        <v>19.010000000000002</v>
      </c>
      <c r="Y74" s="7">
        <v>44.25</v>
      </c>
      <c r="Z74" s="7">
        <v>7.26</v>
      </c>
      <c r="AA74" s="7">
        <v>5.93</v>
      </c>
      <c r="AB74" s="7">
        <v>31.13</v>
      </c>
      <c r="AC74" s="7">
        <v>0.95</v>
      </c>
    </row>
    <row r="75" spans="1:29">
      <c r="A75" s="9">
        <v>12145</v>
      </c>
      <c r="B75" s="7">
        <v>54.13</v>
      </c>
      <c r="C75" s="7">
        <v>221.26</v>
      </c>
      <c r="D75" s="7"/>
      <c r="E75" s="7"/>
      <c r="F75" s="7"/>
      <c r="G75" s="7"/>
      <c r="T75" s="7">
        <v>24.47</v>
      </c>
      <c r="U75" s="7">
        <v>345.21</v>
      </c>
      <c r="V75" s="7">
        <v>2.21</v>
      </c>
      <c r="W75" s="7">
        <v>9.1199999999999992</v>
      </c>
      <c r="X75" s="7">
        <v>18.86</v>
      </c>
      <c r="Y75" s="7">
        <v>41.15</v>
      </c>
      <c r="Z75" s="7">
        <v>6.52</v>
      </c>
      <c r="AA75" s="7">
        <v>8.01</v>
      </c>
      <c r="AB75" s="7">
        <v>32.35</v>
      </c>
      <c r="AC75" s="7">
        <v>1.47</v>
      </c>
    </row>
    <row r="76" spans="1:29">
      <c r="A76" s="9">
        <v>12236</v>
      </c>
      <c r="B76" s="7">
        <v>61.55</v>
      </c>
      <c r="C76" s="7">
        <v>238.85</v>
      </c>
      <c r="D76" s="7"/>
      <c r="E76" s="7"/>
      <c r="F76" s="7"/>
      <c r="G76" s="7"/>
      <c r="T76" s="7">
        <v>25.77</v>
      </c>
      <c r="U76" s="7">
        <v>347.21</v>
      </c>
      <c r="V76" s="7">
        <v>1.5</v>
      </c>
      <c r="W76" s="7">
        <v>6.62</v>
      </c>
      <c r="X76" s="7">
        <v>18.920000000000002</v>
      </c>
      <c r="Y76" s="7">
        <v>41.45</v>
      </c>
      <c r="Z76" s="7">
        <v>6.56</v>
      </c>
      <c r="AA76" s="7">
        <v>9.9600000000000009</v>
      </c>
      <c r="AB76" s="7">
        <v>35.979999999999997</v>
      </c>
      <c r="AC76" s="7">
        <v>1.94</v>
      </c>
    </row>
    <row r="77" spans="1:29">
      <c r="A77" s="9">
        <v>12328</v>
      </c>
      <c r="B77" s="7">
        <v>58.11</v>
      </c>
      <c r="C77" s="7">
        <v>222.05</v>
      </c>
      <c r="D77" s="7"/>
      <c r="E77" s="7"/>
      <c r="F77" s="7"/>
      <c r="G77" s="7"/>
      <c r="T77" s="7">
        <v>26.17</v>
      </c>
      <c r="U77" s="7">
        <v>349.22</v>
      </c>
      <c r="V77" s="7">
        <v>1.29</v>
      </c>
      <c r="W77" s="7">
        <v>7.49</v>
      </c>
      <c r="X77" s="7">
        <v>19.46</v>
      </c>
      <c r="Y77" s="7">
        <v>41.99</v>
      </c>
      <c r="Z77" s="7">
        <v>6.73</v>
      </c>
      <c r="AA77" s="7">
        <v>9.0299999999999994</v>
      </c>
      <c r="AB77" s="7">
        <v>36.65</v>
      </c>
      <c r="AC77" s="7">
        <v>1.56</v>
      </c>
    </row>
    <row r="78" spans="1:29">
      <c r="A78" s="9">
        <v>12420</v>
      </c>
      <c r="B78" s="7">
        <v>62.88</v>
      </c>
      <c r="C78" s="7">
        <v>234.29</v>
      </c>
      <c r="D78" s="7"/>
      <c r="E78" s="7"/>
      <c r="F78" s="7"/>
      <c r="G78" s="7"/>
      <c r="T78" s="7">
        <v>26.84</v>
      </c>
      <c r="U78" s="7">
        <v>351.24</v>
      </c>
      <c r="V78" s="7">
        <v>1.38</v>
      </c>
      <c r="W78" s="7">
        <v>7.01</v>
      </c>
      <c r="X78" s="7">
        <v>20.34</v>
      </c>
      <c r="Y78" s="7">
        <v>43.37</v>
      </c>
      <c r="Z78" s="7">
        <v>6.93</v>
      </c>
      <c r="AA78" s="7">
        <v>10.08</v>
      </c>
      <c r="AB78" s="7">
        <v>37.75</v>
      </c>
      <c r="AC78" s="7">
        <v>2.1800000000000002</v>
      </c>
    </row>
    <row r="79" spans="1:29">
      <c r="A79" s="9">
        <v>12510</v>
      </c>
      <c r="B79" s="7">
        <v>67.22</v>
      </c>
      <c r="C79" s="7">
        <v>247.72</v>
      </c>
      <c r="D79" s="7"/>
      <c r="E79" s="7"/>
      <c r="F79" s="7"/>
      <c r="G79" s="7"/>
      <c r="T79" s="7">
        <v>27.14</v>
      </c>
      <c r="U79" s="7">
        <v>353.27</v>
      </c>
      <c r="V79" s="7">
        <v>0.96</v>
      </c>
      <c r="W79" s="7">
        <v>6.01</v>
      </c>
      <c r="X79" s="7">
        <v>21.03</v>
      </c>
      <c r="Y79" s="7">
        <v>45.04</v>
      </c>
      <c r="Z79" s="7">
        <v>7.55</v>
      </c>
      <c r="AA79" s="7">
        <v>9.7200000000000006</v>
      </c>
      <c r="AB79" s="7">
        <v>38.119999999999997</v>
      </c>
      <c r="AC79" s="7">
        <v>2.42</v>
      </c>
    </row>
    <row r="80" spans="1:29">
      <c r="A80" s="9">
        <v>12601</v>
      </c>
      <c r="B80" s="7">
        <v>65.5</v>
      </c>
      <c r="C80" s="7">
        <v>237.19</v>
      </c>
      <c r="D80" s="7"/>
      <c r="E80" s="7"/>
      <c r="F80" s="7"/>
      <c r="G80" s="7"/>
      <c r="T80" s="7">
        <v>27.61</v>
      </c>
      <c r="U80" s="7">
        <v>355.31</v>
      </c>
      <c r="V80" s="7">
        <v>0.88</v>
      </c>
      <c r="W80" s="7">
        <v>6.13</v>
      </c>
      <c r="X80" s="7">
        <v>22.01</v>
      </c>
      <c r="Y80" s="7">
        <v>46.63</v>
      </c>
      <c r="Z80" s="7">
        <v>7.82</v>
      </c>
      <c r="AA80" s="7">
        <v>8.91</v>
      </c>
      <c r="AB80" s="7">
        <v>39.35</v>
      </c>
      <c r="AC80" s="7">
        <v>1.86</v>
      </c>
    </row>
    <row r="81" spans="1:29">
      <c r="A81" s="9">
        <v>12693</v>
      </c>
      <c r="B81" s="7">
        <v>65.489999999999995</v>
      </c>
      <c r="C81" s="7">
        <v>237.16</v>
      </c>
      <c r="D81" s="7"/>
      <c r="E81" s="7"/>
      <c r="F81" s="7"/>
      <c r="G81" s="7"/>
      <c r="T81" s="7">
        <v>27.61</v>
      </c>
      <c r="U81" s="7">
        <v>357.37</v>
      </c>
      <c r="V81" s="7">
        <v>0.88</v>
      </c>
      <c r="W81" s="7">
        <v>6.4</v>
      </c>
      <c r="X81" s="7">
        <v>23</v>
      </c>
      <c r="Y81" s="7">
        <v>48.03</v>
      </c>
      <c r="Z81" s="7">
        <v>7.89</v>
      </c>
      <c r="AA81" s="7">
        <v>8.9</v>
      </c>
      <c r="AB81" s="7">
        <v>39.54</v>
      </c>
      <c r="AC81" s="7">
        <v>2.13</v>
      </c>
    </row>
    <row r="82" spans="1:29">
      <c r="A82" s="9">
        <v>12785</v>
      </c>
      <c r="B82" s="7">
        <v>70.36</v>
      </c>
      <c r="C82" s="7">
        <v>252.31</v>
      </c>
      <c r="D82" s="7"/>
      <c r="E82" s="7"/>
      <c r="F82" s="7"/>
      <c r="G82" s="7"/>
      <c r="T82" s="7">
        <v>27.89</v>
      </c>
      <c r="U82" s="7">
        <v>359.44</v>
      </c>
      <c r="V82" s="7">
        <v>0.79</v>
      </c>
      <c r="W82" s="7">
        <v>5.98</v>
      </c>
      <c r="X82" s="7">
        <v>24.03</v>
      </c>
      <c r="Y82" s="7">
        <v>50.16</v>
      </c>
      <c r="Z82" s="7">
        <v>8.3699999999999992</v>
      </c>
      <c r="AA82" s="7">
        <v>8.7200000000000006</v>
      </c>
      <c r="AB82" s="7">
        <v>40.880000000000003</v>
      </c>
      <c r="AC82" s="7">
        <v>2.59</v>
      </c>
    </row>
    <row r="83" spans="1:29">
      <c r="A83" s="9">
        <v>12875</v>
      </c>
      <c r="B83" s="7">
        <v>70.62</v>
      </c>
      <c r="C83" s="7">
        <v>253.14</v>
      </c>
      <c r="D83" s="7"/>
      <c r="E83" s="7"/>
      <c r="F83" s="7"/>
      <c r="G83" s="7"/>
      <c r="T83" s="7">
        <v>27.9</v>
      </c>
      <c r="U83" s="7">
        <v>361.51</v>
      </c>
      <c r="V83" s="7">
        <v>0.75</v>
      </c>
      <c r="W83" s="7">
        <v>6.13</v>
      </c>
      <c r="X83" s="7">
        <v>25.07</v>
      </c>
      <c r="Y83" s="7">
        <v>51.71</v>
      </c>
      <c r="Z83" s="7">
        <v>8.6300000000000008</v>
      </c>
      <c r="AA83" s="7">
        <v>9.3699999999999992</v>
      </c>
      <c r="AB83" s="7">
        <v>41.3</v>
      </c>
      <c r="AC83" s="7">
        <v>2.6</v>
      </c>
    </row>
    <row r="84" spans="1:29">
      <c r="A84" s="9">
        <v>12966</v>
      </c>
      <c r="B84" s="7">
        <v>72.430000000000007</v>
      </c>
      <c r="C84" s="7">
        <v>260.14</v>
      </c>
      <c r="D84" s="7"/>
      <c r="E84" s="7"/>
      <c r="F84" s="7"/>
      <c r="G84" s="7"/>
      <c r="T84" s="7">
        <v>27.84</v>
      </c>
      <c r="U84" s="7">
        <v>363.61</v>
      </c>
      <c r="V84" s="7">
        <v>0.75</v>
      </c>
      <c r="W84" s="7">
        <v>5.67</v>
      </c>
      <c r="X84" s="7">
        <v>26.29</v>
      </c>
      <c r="Y84" s="7">
        <v>53.67</v>
      </c>
      <c r="Z84" s="7">
        <v>9.01</v>
      </c>
      <c r="AA84" s="7">
        <v>10.71</v>
      </c>
      <c r="AB84" s="7">
        <v>41.38</v>
      </c>
      <c r="AC84" s="7">
        <v>2.9</v>
      </c>
    </row>
    <row r="85" spans="1:29">
      <c r="A85" s="9">
        <v>13058</v>
      </c>
      <c r="B85" s="7">
        <v>76.58</v>
      </c>
      <c r="C85" s="7">
        <v>274.58</v>
      </c>
      <c r="D85" s="7"/>
      <c r="E85" s="7"/>
      <c r="F85" s="7"/>
      <c r="G85" s="7"/>
      <c r="T85" s="7">
        <v>27.89</v>
      </c>
      <c r="U85" s="7">
        <v>365.71</v>
      </c>
      <c r="V85" s="7">
        <v>0.75</v>
      </c>
      <c r="W85" s="7">
        <v>5.54</v>
      </c>
      <c r="X85" s="7">
        <v>26.71</v>
      </c>
      <c r="Y85" s="7">
        <v>55.11</v>
      </c>
      <c r="Z85" s="7">
        <v>9.5</v>
      </c>
      <c r="AA85" s="7">
        <v>11.93</v>
      </c>
      <c r="AB85" s="7">
        <v>41.62</v>
      </c>
      <c r="AC85" s="7">
        <v>3.48</v>
      </c>
    </row>
    <row r="86" spans="1:29">
      <c r="A86" s="9">
        <v>13150</v>
      </c>
      <c r="B86" s="7">
        <v>76.81</v>
      </c>
      <c r="C86" s="7">
        <v>275.89999999999998</v>
      </c>
      <c r="D86" s="7"/>
      <c r="E86" s="7"/>
      <c r="F86" s="7"/>
      <c r="G86" s="7"/>
      <c r="T86" s="7">
        <v>27.84</v>
      </c>
      <c r="U86" s="7">
        <v>367.82</v>
      </c>
      <c r="V86" s="7">
        <v>0.75</v>
      </c>
      <c r="W86" s="7">
        <v>5</v>
      </c>
      <c r="X86" s="7">
        <v>27.52</v>
      </c>
      <c r="Y86" s="7">
        <v>55.93</v>
      </c>
      <c r="Z86" s="7">
        <v>9.7100000000000009</v>
      </c>
      <c r="AA86" s="7">
        <v>13.7</v>
      </c>
      <c r="AB86" s="7">
        <v>41.42</v>
      </c>
      <c r="AC86" s="7">
        <v>3.44</v>
      </c>
    </row>
    <row r="87" spans="1:29">
      <c r="A87" s="9">
        <v>13241</v>
      </c>
      <c r="B87" s="7">
        <v>81.14</v>
      </c>
      <c r="C87" s="7">
        <v>293.2</v>
      </c>
      <c r="D87" s="7"/>
      <c r="E87" s="7"/>
      <c r="F87" s="7"/>
      <c r="G87" s="7"/>
      <c r="T87" s="7">
        <v>27.67</v>
      </c>
      <c r="U87" s="7">
        <v>369.95</v>
      </c>
      <c r="V87" s="7">
        <v>0.75</v>
      </c>
      <c r="W87" s="7">
        <v>4.91</v>
      </c>
      <c r="X87" s="7">
        <v>28.96</v>
      </c>
      <c r="Y87" s="7">
        <v>58.45</v>
      </c>
      <c r="Z87" s="7">
        <v>9.75</v>
      </c>
      <c r="AA87" s="7">
        <v>13.58</v>
      </c>
      <c r="AB87" s="7">
        <v>40.85</v>
      </c>
      <c r="AC87" s="7">
        <v>3.72</v>
      </c>
    </row>
    <row r="88" spans="1:29">
      <c r="A88" s="9">
        <v>13332</v>
      </c>
      <c r="B88" s="7">
        <v>84.71</v>
      </c>
      <c r="C88" s="7">
        <v>301.58999999999997</v>
      </c>
      <c r="D88" s="7"/>
      <c r="E88" s="7"/>
      <c r="F88" s="7"/>
      <c r="G88" s="7"/>
      <c r="T88" s="7">
        <v>28.09</v>
      </c>
      <c r="U88" s="7">
        <v>372.09</v>
      </c>
      <c r="V88" s="7">
        <v>0.75</v>
      </c>
      <c r="W88" s="7">
        <v>4.84</v>
      </c>
      <c r="X88" s="7">
        <v>29.55</v>
      </c>
      <c r="Y88" s="7">
        <v>60.13</v>
      </c>
      <c r="Z88" s="7">
        <v>10.36</v>
      </c>
      <c r="AA88" s="7">
        <v>14.57</v>
      </c>
      <c r="AB88" s="7">
        <v>41.92</v>
      </c>
      <c r="AC88" s="7">
        <v>4.16</v>
      </c>
    </row>
    <row r="89" spans="1:29">
      <c r="A89" s="9">
        <v>13424</v>
      </c>
      <c r="B89" s="7">
        <v>88.49</v>
      </c>
      <c r="C89" s="7">
        <v>311.58</v>
      </c>
      <c r="D89" s="7"/>
      <c r="E89" s="7"/>
      <c r="F89" s="7"/>
      <c r="G89" s="7"/>
      <c r="T89" s="7">
        <v>28.4</v>
      </c>
      <c r="U89" s="7">
        <v>374.24</v>
      </c>
      <c r="V89" s="7">
        <v>0.75</v>
      </c>
      <c r="W89" s="7">
        <v>4.54</v>
      </c>
      <c r="X89" s="7">
        <v>30.11</v>
      </c>
      <c r="Y89" s="7">
        <v>61.14</v>
      </c>
      <c r="Z89" s="7">
        <v>10.82</v>
      </c>
      <c r="AA89" s="7">
        <v>15.87</v>
      </c>
      <c r="AB89" s="7">
        <v>42.67</v>
      </c>
      <c r="AC89" s="7">
        <v>4.5</v>
      </c>
    </row>
    <row r="90" spans="1:29">
      <c r="A90" s="9">
        <v>13516</v>
      </c>
      <c r="B90" s="7">
        <v>90.6</v>
      </c>
      <c r="C90" s="7">
        <v>310.52999999999997</v>
      </c>
      <c r="D90" s="7"/>
      <c r="E90" s="7"/>
      <c r="F90" s="7"/>
      <c r="G90" s="7"/>
      <c r="T90" s="7">
        <v>29.17</v>
      </c>
      <c r="U90" s="7">
        <v>376.41</v>
      </c>
      <c r="V90" s="7">
        <v>0.75</v>
      </c>
      <c r="W90" s="7">
        <v>4.49</v>
      </c>
      <c r="X90" s="7">
        <v>30.3</v>
      </c>
      <c r="Y90" s="7">
        <v>62.04</v>
      </c>
      <c r="Z90" s="7">
        <v>10.96</v>
      </c>
      <c r="AA90" s="7">
        <v>16.649999999999999</v>
      </c>
      <c r="AB90" s="7">
        <v>44.72</v>
      </c>
      <c r="AC90" s="7">
        <v>4.9000000000000004</v>
      </c>
    </row>
    <row r="91" spans="1:29">
      <c r="A91" s="9">
        <v>13606</v>
      </c>
      <c r="B91" s="7">
        <v>93.75</v>
      </c>
      <c r="C91" s="7">
        <v>318.41000000000003</v>
      </c>
      <c r="D91" s="7"/>
      <c r="E91" s="7"/>
      <c r="F91" s="7"/>
      <c r="G91" s="7"/>
      <c r="T91" s="7">
        <v>29.44</v>
      </c>
      <c r="U91" s="7">
        <v>378.58</v>
      </c>
      <c r="V91" s="7">
        <v>1</v>
      </c>
      <c r="W91" s="7">
        <v>4.84</v>
      </c>
      <c r="X91" s="7">
        <v>29.93</v>
      </c>
      <c r="Y91" s="7">
        <v>62.11</v>
      </c>
      <c r="Z91" s="7">
        <v>11.12</v>
      </c>
      <c r="AA91" s="7">
        <v>15.19</v>
      </c>
      <c r="AB91" s="7">
        <v>45.17</v>
      </c>
      <c r="AC91" s="7">
        <v>5.0999999999999996</v>
      </c>
    </row>
    <row r="92" spans="1:29">
      <c r="A92" s="9">
        <v>13697</v>
      </c>
      <c r="B92" s="7">
        <v>93.94</v>
      </c>
      <c r="C92" s="7">
        <v>317.20999999999998</v>
      </c>
      <c r="D92" s="7"/>
      <c r="E92" s="7"/>
      <c r="F92" s="7"/>
      <c r="G92" s="7"/>
      <c r="T92" s="7">
        <v>29.62</v>
      </c>
      <c r="U92" s="7">
        <v>380.77</v>
      </c>
      <c r="V92" s="7">
        <v>1</v>
      </c>
      <c r="W92" s="7">
        <v>4.91</v>
      </c>
      <c r="X92" s="7">
        <v>29.28</v>
      </c>
      <c r="Y92" s="7">
        <v>62.01</v>
      </c>
      <c r="Z92" s="7">
        <v>11</v>
      </c>
      <c r="AA92" s="7">
        <v>14.91</v>
      </c>
      <c r="AB92" s="7">
        <v>45.2</v>
      </c>
      <c r="AC92" s="7">
        <v>5.28</v>
      </c>
    </row>
    <row r="93" spans="1:29">
      <c r="A93" s="9">
        <v>13789</v>
      </c>
      <c r="B93" s="7">
        <v>85.3</v>
      </c>
      <c r="C93" s="7">
        <v>294.45999999999998</v>
      </c>
      <c r="D93" s="7"/>
      <c r="E93" s="7"/>
      <c r="F93" s="7"/>
      <c r="G93" s="7"/>
      <c r="T93" s="7">
        <v>28.97</v>
      </c>
      <c r="U93" s="7">
        <v>382.98</v>
      </c>
      <c r="V93" s="7">
        <v>1</v>
      </c>
      <c r="W93" s="7">
        <v>5.52</v>
      </c>
      <c r="X93" s="7">
        <v>28.76</v>
      </c>
      <c r="Y93" s="7">
        <v>60.72</v>
      </c>
      <c r="Z93" s="7">
        <v>11.05</v>
      </c>
      <c r="AA93" s="7">
        <v>10.95</v>
      </c>
      <c r="AB93" s="7">
        <v>42.72</v>
      </c>
      <c r="AC93" s="7">
        <v>4.09</v>
      </c>
    </row>
    <row r="94" spans="1:29">
      <c r="A94" s="9">
        <v>13881</v>
      </c>
      <c r="B94" s="7">
        <v>81.08</v>
      </c>
      <c r="C94" s="7">
        <v>282.02</v>
      </c>
      <c r="D94" s="7"/>
      <c r="E94" s="7"/>
      <c r="F94" s="7"/>
      <c r="G94" s="7"/>
      <c r="T94" s="7">
        <v>28.75</v>
      </c>
      <c r="U94" s="7">
        <v>385.19</v>
      </c>
      <c r="V94" s="7">
        <v>0.96</v>
      </c>
      <c r="W94" s="7">
        <v>5.89</v>
      </c>
      <c r="X94" s="7">
        <v>28.84</v>
      </c>
      <c r="Y94" s="7">
        <v>60.97</v>
      </c>
      <c r="Z94" s="7">
        <v>11.39</v>
      </c>
      <c r="AA94" s="7">
        <v>10.31</v>
      </c>
      <c r="AB94" s="7">
        <v>41.35</v>
      </c>
      <c r="AC94" s="7">
        <v>3.43</v>
      </c>
    </row>
    <row r="95" spans="1:29">
      <c r="A95" s="9">
        <v>13971</v>
      </c>
      <c r="B95" s="7">
        <v>81.96</v>
      </c>
      <c r="C95" s="7">
        <v>286.48</v>
      </c>
      <c r="D95" s="7"/>
      <c r="E95" s="7"/>
      <c r="F95" s="7"/>
      <c r="G95" s="7"/>
      <c r="T95" s="7">
        <v>28.61</v>
      </c>
      <c r="U95" s="7">
        <v>387.42</v>
      </c>
      <c r="V95" s="7">
        <v>0.88</v>
      </c>
      <c r="W95" s="7">
        <v>6.47</v>
      </c>
      <c r="X95" s="7">
        <v>28.93</v>
      </c>
      <c r="Y95" s="7">
        <v>60.57</v>
      </c>
      <c r="Z95" s="7">
        <v>11.77</v>
      </c>
      <c r="AA95" s="7">
        <v>9.59</v>
      </c>
      <c r="AB95" s="7">
        <v>40.44</v>
      </c>
      <c r="AC95" s="7">
        <v>3.05</v>
      </c>
    </row>
    <row r="96" spans="1:29">
      <c r="A96" s="9">
        <v>14062</v>
      </c>
      <c r="B96" s="7">
        <v>87.03</v>
      </c>
      <c r="C96" s="7">
        <v>303.22000000000003</v>
      </c>
      <c r="D96" s="7"/>
      <c r="E96" s="7"/>
      <c r="F96" s="7"/>
      <c r="G96" s="7"/>
      <c r="T96" s="7">
        <v>28.7</v>
      </c>
      <c r="U96" s="7">
        <v>389.66</v>
      </c>
      <c r="V96" s="7">
        <v>0.73</v>
      </c>
      <c r="W96" s="7">
        <v>5.63</v>
      </c>
      <c r="X96" s="7">
        <v>30.24</v>
      </c>
      <c r="Y96" s="7">
        <v>61.68</v>
      </c>
      <c r="Z96" s="7">
        <v>12.19</v>
      </c>
      <c r="AA96" s="7">
        <v>11.35</v>
      </c>
      <c r="AB96" s="7">
        <v>40.450000000000003</v>
      </c>
      <c r="AC96" s="7">
        <v>3.49</v>
      </c>
    </row>
    <row r="97" spans="1:29">
      <c r="A97" s="9">
        <v>14154</v>
      </c>
      <c r="B97" s="7">
        <v>90.13</v>
      </c>
      <c r="C97" s="7">
        <v>315.35000000000002</v>
      </c>
      <c r="D97" s="7"/>
      <c r="E97" s="7"/>
      <c r="F97" s="7"/>
      <c r="G97" s="7"/>
      <c r="T97" s="7">
        <v>28.58</v>
      </c>
      <c r="U97" s="7">
        <v>391.91</v>
      </c>
      <c r="V97" s="7">
        <v>0.67</v>
      </c>
      <c r="W97" s="7">
        <v>5.36</v>
      </c>
      <c r="X97" s="7">
        <v>31.02</v>
      </c>
      <c r="Y97" s="7">
        <v>63.44</v>
      </c>
      <c r="Z97" s="7">
        <v>12.81</v>
      </c>
      <c r="AA97" s="7">
        <v>12.08</v>
      </c>
      <c r="AB97" s="7">
        <v>40.08</v>
      </c>
      <c r="AC97" s="7">
        <v>3.9</v>
      </c>
    </row>
    <row r="98" spans="1:29">
      <c r="A98" s="9">
        <v>14246</v>
      </c>
      <c r="B98" s="7">
        <v>88.59</v>
      </c>
      <c r="C98" s="7">
        <v>312.33999999999997</v>
      </c>
      <c r="D98" s="7"/>
      <c r="E98" s="7"/>
      <c r="F98" s="7"/>
      <c r="G98" s="7"/>
      <c r="T98" s="7">
        <v>28.36</v>
      </c>
      <c r="U98" s="7">
        <v>394.18</v>
      </c>
      <c r="V98" s="7">
        <v>0.56000000000000005</v>
      </c>
      <c r="W98" s="7">
        <v>5.12</v>
      </c>
      <c r="X98" s="7">
        <v>31.48</v>
      </c>
      <c r="Y98" s="7">
        <v>64.09</v>
      </c>
      <c r="Z98" s="7">
        <v>13.11</v>
      </c>
      <c r="AA98" s="7">
        <v>11.79</v>
      </c>
      <c r="AB98" s="7">
        <v>39.65</v>
      </c>
      <c r="AC98" s="7">
        <v>3.68</v>
      </c>
    </row>
    <row r="99" spans="1:29">
      <c r="A99" s="9">
        <v>14336</v>
      </c>
      <c r="B99" s="7">
        <v>86.76</v>
      </c>
      <c r="C99" s="7">
        <v>307.79000000000002</v>
      </c>
      <c r="D99" s="7"/>
      <c r="E99" s="7"/>
      <c r="F99" s="7"/>
      <c r="G99" s="7"/>
      <c r="T99" s="7">
        <v>28.19</v>
      </c>
      <c r="U99" s="7">
        <v>396.46</v>
      </c>
      <c r="V99" s="7">
        <v>0.56000000000000005</v>
      </c>
      <c r="W99" s="7">
        <v>5.15</v>
      </c>
      <c r="X99" s="7">
        <v>32.590000000000003</v>
      </c>
      <c r="Y99" s="7">
        <v>65.23</v>
      </c>
      <c r="Z99" s="7">
        <v>14.1</v>
      </c>
      <c r="AA99" s="7">
        <v>10.78</v>
      </c>
      <c r="AB99" s="7">
        <v>39.22</v>
      </c>
      <c r="AC99" s="7">
        <v>3.42</v>
      </c>
    </row>
    <row r="100" spans="1:29">
      <c r="A100" s="9">
        <v>14427</v>
      </c>
      <c r="B100" s="7">
        <v>90.37</v>
      </c>
      <c r="C100" s="7">
        <v>319.32</v>
      </c>
      <c r="D100" s="7"/>
      <c r="E100" s="7"/>
      <c r="F100" s="7"/>
      <c r="G100" s="7"/>
      <c r="T100" s="7">
        <v>28.3</v>
      </c>
      <c r="U100" s="7">
        <v>398.75</v>
      </c>
      <c r="V100" s="7">
        <v>0.6</v>
      </c>
      <c r="W100" s="7">
        <v>4.84</v>
      </c>
      <c r="X100" s="7">
        <v>34.65</v>
      </c>
      <c r="Y100" s="7">
        <v>67.81</v>
      </c>
      <c r="Z100" s="7">
        <v>15.11</v>
      </c>
      <c r="AA100" s="7">
        <v>11.55</v>
      </c>
      <c r="AB100" s="7">
        <v>39.47</v>
      </c>
      <c r="AC100" s="7">
        <v>3.92</v>
      </c>
    </row>
    <row r="101" spans="1:29">
      <c r="A101" s="9">
        <v>14519</v>
      </c>
      <c r="B101" s="7">
        <v>98.15</v>
      </c>
      <c r="C101" s="7">
        <v>339.96</v>
      </c>
      <c r="D101" s="7"/>
      <c r="E101" s="7"/>
      <c r="F101" s="7"/>
      <c r="G101" s="7"/>
      <c r="T101" s="7">
        <v>28.87</v>
      </c>
      <c r="U101" s="7">
        <v>401.06</v>
      </c>
      <c r="V101" s="7">
        <v>0.63</v>
      </c>
      <c r="W101" s="7">
        <v>4.88</v>
      </c>
      <c r="X101" s="7">
        <v>35.81</v>
      </c>
      <c r="Y101" s="7">
        <v>70.180000000000007</v>
      </c>
      <c r="Z101" s="7">
        <v>15.66</v>
      </c>
      <c r="AA101" s="7">
        <v>12.14</v>
      </c>
      <c r="AB101" s="7">
        <v>40.9</v>
      </c>
      <c r="AC101" s="7">
        <v>4.8099999999999996</v>
      </c>
    </row>
    <row r="102" spans="1:29">
      <c r="A102" s="9">
        <v>14611</v>
      </c>
      <c r="B102" s="7">
        <v>95.49</v>
      </c>
      <c r="C102" s="7">
        <v>330.14</v>
      </c>
      <c r="D102" s="7"/>
      <c r="E102" s="7"/>
      <c r="F102" s="7"/>
      <c r="G102" s="7"/>
      <c r="T102" s="7">
        <v>28.92</v>
      </c>
      <c r="U102" s="7">
        <v>403.38</v>
      </c>
      <c r="V102" s="7">
        <v>0.56000000000000005</v>
      </c>
      <c r="W102" s="7">
        <v>4.8600000000000003</v>
      </c>
      <c r="X102" s="7">
        <v>36.840000000000003</v>
      </c>
      <c r="Y102" s="7">
        <v>71.94</v>
      </c>
      <c r="Z102" s="7">
        <v>16.170000000000002</v>
      </c>
      <c r="AA102" s="7">
        <v>11.91</v>
      </c>
      <c r="AB102" s="7">
        <v>40.68</v>
      </c>
      <c r="AC102" s="7">
        <v>4.91</v>
      </c>
    </row>
    <row r="103" spans="1:29">
      <c r="A103" s="9">
        <v>14702</v>
      </c>
      <c r="B103" s="7">
        <v>96.82</v>
      </c>
      <c r="C103" s="7">
        <v>334.66</v>
      </c>
      <c r="D103" s="7"/>
      <c r="E103" s="7"/>
      <c r="F103" s="7"/>
      <c r="G103" s="7"/>
      <c r="T103" s="7">
        <v>28.93</v>
      </c>
      <c r="U103" s="7">
        <v>405.71</v>
      </c>
      <c r="V103" s="7">
        <v>0.56000000000000005</v>
      </c>
      <c r="W103" s="7">
        <v>4.74</v>
      </c>
      <c r="X103" s="7">
        <v>38.15</v>
      </c>
      <c r="Y103" s="7">
        <v>73.569999999999993</v>
      </c>
      <c r="Z103" s="7">
        <v>17.059999999999999</v>
      </c>
      <c r="AA103" s="7">
        <v>10.7</v>
      </c>
      <c r="AB103" s="7">
        <v>40.33</v>
      </c>
      <c r="AC103" s="7">
        <v>4.97</v>
      </c>
    </row>
    <row r="104" spans="1:29">
      <c r="A104" s="9">
        <v>14793</v>
      </c>
      <c r="B104" s="7">
        <v>100.92</v>
      </c>
      <c r="C104" s="7">
        <v>348.32</v>
      </c>
      <c r="D104" s="7"/>
      <c r="E104" s="7"/>
      <c r="F104" s="7"/>
      <c r="G104" s="7"/>
      <c r="T104" s="7">
        <v>28.97</v>
      </c>
      <c r="U104" s="7">
        <v>408.06</v>
      </c>
      <c r="V104" s="7">
        <v>0.56000000000000005</v>
      </c>
      <c r="W104" s="7">
        <v>4.8</v>
      </c>
      <c r="X104" s="7">
        <v>39.49</v>
      </c>
      <c r="Y104" s="7">
        <v>75.62</v>
      </c>
      <c r="Z104" s="7">
        <v>18.04</v>
      </c>
      <c r="AA104" s="7">
        <v>10.15</v>
      </c>
      <c r="AB104" s="7">
        <v>40.090000000000003</v>
      </c>
      <c r="AC104" s="7">
        <v>5.39</v>
      </c>
    </row>
    <row r="105" spans="1:29">
      <c r="A105" s="9">
        <v>14885</v>
      </c>
      <c r="B105" s="7">
        <v>106.92</v>
      </c>
      <c r="C105" s="7">
        <v>363.54</v>
      </c>
      <c r="D105" s="7"/>
      <c r="E105" s="7"/>
      <c r="F105" s="7"/>
      <c r="G105" s="7"/>
      <c r="T105" s="7">
        <v>29.41</v>
      </c>
      <c r="U105" s="7">
        <v>410.42</v>
      </c>
      <c r="V105" s="7">
        <v>0.56000000000000005</v>
      </c>
      <c r="W105" s="7">
        <v>4.5599999999999996</v>
      </c>
      <c r="X105" s="7">
        <v>41.57</v>
      </c>
      <c r="Y105" s="7">
        <v>78.09</v>
      </c>
      <c r="Z105" s="7">
        <v>18.73</v>
      </c>
      <c r="AA105" s="7">
        <v>10.55</v>
      </c>
      <c r="AB105" s="7">
        <v>40.99</v>
      </c>
      <c r="AC105" s="7">
        <v>5.75</v>
      </c>
    </row>
    <row r="106" spans="1:29">
      <c r="A106" s="9">
        <v>14977</v>
      </c>
      <c r="B106" s="7">
        <v>110.65</v>
      </c>
      <c r="C106" s="7">
        <v>371.18</v>
      </c>
      <c r="D106" s="7"/>
      <c r="E106" s="7"/>
      <c r="F106" s="7"/>
      <c r="G106" s="7"/>
      <c r="T106" s="7">
        <v>29.81</v>
      </c>
      <c r="U106" s="7">
        <v>412.79</v>
      </c>
      <c r="V106" s="7">
        <v>0.56000000000000005</v>
      </c>
      <c r="W106" s="7">
        <v>4.38</v>
      </c>
      <c r="X106" s="7">
        <v>43.78</v>
      </c>
      <c r="Y106" s="7">
        <v>81.680000000000007</v>
      </c>
      <c r="Z106" s="7">
        <v>19.28</v>
      </c>
      <c r="AA106" s="7">
        <v>10.050000000000001</v>
      </c>
      <c r="AB106" s="7">
        <v>41.78</v>
      </c>
      <c r="AC106" s="7">
        <v>5.95</v>
      </c>
    </row>
    <row r="107" spans="1:29">
      <c r="A107" s="9">
        <v>15067</v>
      </c>
      <c r="B107" s="7">
        <v>120.35</v>
      </c>
      <c r="C107" s="7">
        <v>391.93</v>
      </c>
      <c r="D107" s="7"/>
      <c r="E107" s="7"/>
      <c r="F107" s="7"/>
      <c r="G107" s="7"/>
      <c r="T107" s="7">
        <v>30.71</v>
      </c>
      <c r="U107" s="7">
        <v>415.18</v>
      </c>
      <c r="V107" s="7">
        <v>0.56000000000000005</v>
      </c>
      <c r="W107" s="7">
        <v>4.33</v>
      </c>
      <c r="X107" s="7">
        <v>45.18</v>
      </c>
      <c r="Y107" s="7">
        <v>83.96</v>
      </c>
      <c r="Z107" s="7">
        <v>19.25</v>
      </c>
      <c r="AA107" s="7">
        <v>9.6</v>
      </c>
      <c r="AB107" s="7">
        <v>43.89</v>
      </c>
      <c r="AC107" s="7">
        <v>6.27</v>
      </c>
    </row>
    <row r="108" spans="1:29">
      <c r="A108" s="9">
        <v>15158</v>
      </c>
      <c r="B108" s="7">
        <v>131.4</v>
      </c>
      <c r="C108" s="7">
        <v>412.57</v>
      </c>
      <c r="D108" s="7"/>
      <c r="E108" s="7"/>
      <c r="F108" s="7"/>
      <c r="G108" s="7"/>
      <c r="T108" s="7">
        <v>31.85</v>
      </c>
      <c r="U108" s="7">
        <v>417.58</v>
      </c>
      <c r="V108" s="7">
        <v>0.5</v>
      </c>
      <c r="W108" s="7">
        <v>4.28</v>
      </c>
      <c r="X108" s="7">
        <v>46.35</v>
      </c>
      <c r="Y108" s="7">
        <v>86.25</v>
      </c>
      <c r="Z108" s="7">
        <v>19.18</v>
      </c>
      <c r="AA108" s="7">
        <v>10.23</v>
      </c>
      <c r="AB108" s="7">
        <v>46.59</v>
      </c>
      <c r="AC108" s="7">
        <v>6.68</v>
      </c>
    </row>
    <row r="109" spans="1:29">
      <c r="A109" s="9">
        <v>15250</v>
      </c>
      <c r="B109" s="7">
        <v>138.80000000000001</v>
      </c>
      <c r="C109" s="7">
        <v>426.38</v>
      </c>
      <c r="D109" s="7"/>
      <c r="E109" s="7"/>
      <c r="F109" s="7"/>
      <c r="G109" s="7"/>
      <c r="T109" s="7">
        <v>32.549999999999997</v>
      </c>
      <c r="U109" s="7">
        <v>420</v>
      </c>
      <c r="V109" s="7">
        <v>0.52</v>
      </c>
      <c r="W109" s="7">
        <v>4.28</v>
      </c>
      <c r="X109" s="7">
        <v>47.97</v>
      </c>
      <c r="Y109" s="7">
        <v>87.48</v>
      </c>
      <c r="Z109" s="7">
        <v>19.5</v>
      </c>
      <c r="AA109" s="7">
        <v>9.4</v>
      </c>
      <c r="AB109" s="7">
        <v>47.9</v>
      </c>
      <c r="AC109" s="7">
        <v>7.37</v>
      </c>
    </row>
    <row r="110" spans="1:29">
      <c r="A110" s="9">
        <v>15342</v>
      </c>
      <c r="B110" s="7">
        <v>148.12</v>
      </c>
      <c r="C110" s="7">
        <v>441.54</v>
      </c>
      <c r="D110" s="7"/>
      <c r="E110" s="7"/>
      <c r="F110" s="7"/>
      <c r="G110" s="7"/>
      <c r="T110" s="7">
        <v>33.549999999999997</v>
      </c>
      <c r="U110" s="7">
        <v>422.43</v>
      </c>
      <c r="V110" s="7">
        <v>0.62</v>
      </c>
      <c r="W110" s="7">
        <v>4.29</v>
      </c>
      <c r="X110" s="7">
        <v>50.5</v>
      </c>
      <c r="Y110" s="7">
        <v>90.14</v>
      </c>
      <c r="Z110" s="7">
        <v>19.899999999999999</v>
      </c>
      <c r="AA110" s="7">
        <v>8.59</v>
      </c>
      <c r="AB110" s="7">
        <v>49.93</v>
      </c>
    </row>
    <row r="111" spans="1:29">
      <c r="A111" s="9">
        <v>15432</v>
      </c>
      <c r="B111" s="7">
        <v>152.57</v>
      </c>
      <c r="C111" s="7">
        <v>446.44</v>
      </c>
      <c r="D111" s="7"/>
      <c r="E111" s="7"/>
      <c r="F111" s="7"/>
      <c r="G111" s="7"/>
      <c r="T111" s="7">
        <v>34.18</v>
      </c>
      <c r="U111" s="7">
        <v>424.87</v>
      </c>
      <c r="V111" s="7">
        <v>0.64</v>
      </c>
      <c r="W111" s="7">
        <v>4.26</v>
      </c>
      <c r="X111" s="7">
        <v>53.55</v>
      </c>
      <c r="Y111" s="7">
        <v>93.76</v>
      </c>
      <c r="Z111" s="7">
        <v>20.420000000000002</v>
      </c>
      <c r="AA111" s="7">
        <v>8.0299999999999994</v>
      </c>
      <c r="AB111" s="7">
        <v>50.93</v>
      </c>
    </row>
    <row r="112" spans="1:29">
      <c r="A112" s="9">
        <v>15523</v>
      </c>
      <c r="B112" s="7">
        <v>161.11000000000001</v>
      </c>
      <c r="C112" s="7">
        <v>466.52</v>
      </c>
      <c r="D112" s="7"/>
      <c r="E112" s="7"/>
      <c r="F112" s="7"/>
      <c r="G112" s="7"/>
      <c r="T112" s="7">
        <v>34.53</v>
      </c>
      <c r="U112" s="7">
        <v>427.33</v>
      </c>
      <c r="V112" s="7">
        <v>0.69</v>
      </c>
      <c r="W112" s="7">
        <v>4.3</v>
      </c>
      <c r="X112" s="7">
        <v>57.84</v>
      </c>
      <c r="Y112" s="7">
        <v>99.51</v>
      </c>
      <c r="Z112" s="7">
        <v>21.3</v>
      </c>
      <c r="AA112" s="7">
        <v>8.64</v>
      </c>
      <c r="AB112" s="7">
        <v>51.17</v>
      </c>
    </row>
    <row r="113" spans="1:28">
      <c r="A113" s="9">
        <v>15615</v>
      </c>
      <c r="B113" s="7">
        <v>172.57</v>
      </c>
      <c r="C113" s="7">
        <v>492.72</v>
      </c>
      <c r="D113" s="7"/>
      <c r="E113" s="7"/>
      <c r="F113" s="7"/>
      <c r="G113" s="7"/>
      <c r="T113" s="7">
        <v>35.020000000000003</v>
      </c>
      <c r="U113" s="7">
        <v>429.8</v>
      </c>
      <c r="V113" s="7">
        <v>0.69</v>
      </c>
      <c r="W113" s="7">
        <v>4.24</v>
      </c>
      <c r="X113" s="7">
        <v>62.62</v>
      </c>
      <c r="Y113" s="7">
        <v>106.34</v>
      </c>
      <c r="Z113" s="7">
        <v>22.25</v>
      </c>
      <c r="AA113" s="7">
        <v>9.44</v>
      </c>
      <c r="AB113" s="7">
        <v>51.82</v>
      </c>
    </row>
    <row r="114" spans="1:28">
      <c r="A114" s="9">
        <v>15707</v>
      </c>
      <c r="B114" s="7">
        <v>182.22</v>
      </c>
      <c r="C114" s="7">
        <v>510.87</v>
      </c>
      <c r="D114" s="7"/>
      <c r="E114" s="7"/>
      <c r="F114" s="7"/>
      <c r="G114" s="7"/>
      <c r="T114" s="7">
        <v>35.67</v>
      </c>
      <c r="U114" s="7">
        <v>432.28</v>
      </c>
      <c r="V114" s="7">
        <v>0.69</v>
      </c>
      <c r="W114" s="7">
        <v>4.16</v>
      </c>
      <c r="X114" s="7">
        <v>67.12</v>
      </c>
      <c r="Y114" s="7">
        <v>114.83</v>
      </c>
      <c r="Z114" s="7">
        <v>23.82</v>
      </c>
      <c r="AA114" s="7">
        <v>10.62</v>
      </c>
      <c r="AB114" s="7">
        <v>52.94</v>
      </c>
    </row>
    <row r="115" spans="1:28">
      <c r="A115" s="9">
        <v>15797</v>
      </c>
      <c r="B115" s="7">
        <v>188.69</v>
      </c>
      <c r="C115" s="7">
        <v>522</v>
      </c>
      <c r="D115" s="7"/>
      <c r="E115" s="7"/>
      <c r="F115" s="7"/>
      <c r="G115" s="7"/>
      <c r="T115" s="7">
        <v>36.15</v>
      </c>
      <c r="U115" s="7">
        <v>434.78</v>
      </c>
      <c r="V115" s="7">
        <v>0.69</v>
      </c>
      <c r="W115" s="7">
        <v>3.96</v>
      </c>
      <c r="X115" s="7">
        <v>72.8</v>
      </c>
      <c r="Y115" s="7">
        <v>119.9</v>
      </c>
      <c r="Z115" s="7">
        <v>23.74</v>
      </c>
      <c r="AA115" s="7">
        <v>11.81</v>
      </c>
      <c r="AB115" s="7">
        <v>53.6</v>
      </c>
    </row>
    <row r="116" spans="1:28">
      <c r="A116" s="9">
        <v>15888</v>
      </c>
      <c r="B116" s="7">
        <v>195.56</v>
      </c>
      <c r="C116" s="7">
        <v>539.30999999999995</v>
      </c>
      <c r="D116" s="7"/>
      <c r="E116" s="7"/>
      <c r="F116" s="7"/>
      <c r="G116" s="7"/>
      <c r="T116" s="7">
        <v>36.26</v>
      </c>
      <c r="U116" s="7">
        <v>437.3</v>
      </c>
      <c r="V116" s="7">
        <v>0.69</v>
      </c>
      <c r="W116" s="7">
        <v>3.81</v>
      </c>
      <c r="X116" s="7">
        <v>73.72</v>
      </c>
      <c r="Y116" s="7">
        <v>128.78</v>
      </c>
      <c r="Z116" s="7">
        <v>25.55</v>
      </c>
      <c r="AA116" s="7">
        <v>12.03</v>
      </c>
      <c r="AB116" s="7">
        <v>53.22</v>
      </c>
    </row>
    <row r="117" spans="1:28">
      <c r="A117" s="9">
        <v>15980</v>
      </c>
      <c r="B117" s="7">
        <v>202.31</v>
      </c>
      <c r="C117" s="7">
        <v>554.54999999999995</v>
      </c>
      <c r="D117" s="7"/>
      <c r="E117" s="7"/>
      <c r="F117" s="7"/>
      <c r="G117" s="7"/>
      <c r="T117" s="7">
        <v>36.479999999999997</v>
      </c>
      <c r="U117" s="7">
        <v>439.83</v>
      </c>
      <c r="V117" s="7">
        <v>0.69</v>
      </c>
      <c r="W117" s="7">
        <v>3.82</v>
      </c>
      <c r="X117" s="7">
        <v>76.98</v>
      </c>
      <c r="Y117" s="7">
        <v>130.91</v>
      </c>
      <c r="Z117" s="7">
        <v>25.96</v>
      </c>
      <c r="AA117" s="7">
        <v>11.56</v>
      </c>
      <c r="AB117" s="7">
        <v>53.17</v>
      </c>
    </row>
    <row r="118" spans="1:28">
      <c r="A118" s="9">
        <v>16072</v>
      </c>
      <c r="B118" s="7">
        <v>205.77</v>
      </c>
      <c r="C118" s="7">
        <v>559.05999999999995</v>
      </c>
      <c r="D118" s="7"/>
      <c r="E118" s="7"/>
      <c r="F118" s="7"/>
      <c r="G118" s="7"/>
      <c r="T118" s="7">
        <v>36.81</v>
      </c>
      <c r="U118" s="7">
        <v>442.37</v>
      </c>
      <c r="V118" s="7">
        <v>0.69</v>
      </c>
      <c r="W118" s="7">
        <v>3.76</v>
      </c>
      <c r="X118" s="7">
        <v>80.19</v>
      </c>
      <c r="Y118" s="7">
        <v>136.24</v>
      </c>
      <c r="Z118" s="7">
        <v>27.04</v>
      </c>
      <c r="AA118" s="7">
        <v>11.91</v>
      </c>
      <c r="AB118" s="7">
        <v>53.44</v>
      </c>
    </row>
    <row r="119" spans="1:28">
      <c r="A119" s="9">
        <v>16163</v>
      </c>
      <c r="B119" s="7">
        <v>208.28</v>
      </c>
      <c r="C119" s="7">
        <v>562.33000000000004</v>
      </c>
      <c r="D119" s="7"/>
      <c r="E119" s="7"/>
      <c r="F119" s="7"/>
      <c r="G119" s="7"/>
      <c r="T119" s="7">
        <v>37.04</v>
      </c>
      <c r="U119" s="7">
        <v>444.93</v>
      </c>
      <c r="V119" s="7">
        <v>0.74</v>
      </c>
      <c r="W119" s="7">
        <v>3.68</v>
      </c>
      <c r="X119" s="7">
        <v>83.03</v>
      </c>
      <c r="Y119" s="7">
        <v>143.16</v>
      </c>
      <c r="Z119" s="7">
        <v>28.93</v>
      </c>
      <c r="AA119" s="7">
        <v>12.22</v>
      </c>
      <c r="AB119" s="7">
        <v>53.7</v>
      </c>
    </row>
    <row r="120" spans="1:28">
      <c r="A120" s="9">
        <v>16254</v>
      </c>
      <c r="B120" s="7">
        <v>211.9</v>
      </c>
      <c r="C120" s="7">
        <v>571.49</v>
      </c>
      <c r="D120" s="7"/>
      <c r="E120" s="7"/>
      <c r="F120" s="7"/>
      <c r="G120" s="7"/>
      <c r="T120" s="7">
        <v>37.08</v>
      </c>
      <c r="U120" s="7">
        <v>447.5</v>
      </c>
      <c r="V120" s="7">
        <v>0.75</v>
      </c>
      <c r="W120" s="7">
        <v>3.57</v>
      </c>
      <c r="X120" s="7">
        <v>88.13</v>
      </c>
      <c r="Y120" s="7">
        <v>149.06</v>
      </c>
      <c r="Z120" s="7">
        <v>29.92</v>
      </c>
      <c r="AA120" s="7">
        <v>12.8</v>
      </c>
      <c r="AB120" s="7">
        <v>53.66</v>
      </c>
    </row>
    <row r="121" spans="1:28">
      <c r="A121" s="9">
        <v>16346</v>
      </c>
      <c r="B121" s="7">
        <v>216.63</v>
      </c>
      <c r="C121" s="7">
        <v>583.66</v>
      </c>
      <c r="D121" s="7"/>
      <c r="E121" s="7"/>
      <c r="F121" s="7"/>
      <c r="G121" s="7"/>
      <c r="T121" s="7">
        <v>37.119999999999997</v>
      </c>
      <c r="U121" s="7">
        <v>450.09</v>
      </c>
      <c r="V121" s="7">
        <v>0.75</v>
      </c>
      <c r="W121" s="7">
        <v>3.55</v>
      </c>
      <c r="X121" s="7">
        <v>91.52</v>
      </c>
      <c r="Y121" s="7">
        <v>158.54</v>
      </c>
      <c r="Z121" s="7">
        <v>31.98</v>
      </c>
      <c r="AA121" s="7">
        <v>12.94</v>
      </c>
      <c r="AB121" s="7">
        <v>53.87</v>
      </c>
    </row>
    <row r="122" spans="1:28">
      <c r="A122" s="9">
        <v>16438</v>
      </c>
      <c r="B122" s="7">
        <v>220.99</v>
      </c>
      <c r="C122" s="7">
        <v>595.54999999999995</v>
      </c>
      <c r="D122" s="7"/>
      <c r="E122" s="7"/>
      <c r="F122" s="7"/>
      <c r="G122" s="7"/>
      <c r="T122" s="7">
        <v>37.11</v>
      </c>
      <c r="U122" s="7">
        <v>452.7</v>
      </c>
      <c r="V122" s="7">
        <v>0.75</v>
      </c>
      <c r="W122" s="7">
        <v>3.46</v>
      </c>
      <c r="X122" s="7">
        <v>95.45</v>
      </c>
      <c r="Y122" s="7">
        <v>165.67</v>
      </c>
      <c r="Z122" s="7">
        <v>32.89</v>
      </c>
      <c r="AA122" s="7">
        <v>13.79</v>
      </c>
      <c r="AB122" s="7">
        <v>54.2</v>
      </c>
    </row>
    <row r="123" spans="1:28">
      <c r="A123" s="9">
        <v>16528</v>
      </c>
      <c r="B123" s="7">
        <v>220.85</v>
      </c>
      <c r="C123" s="7">
        <v>588.95000000000005</v>
      </c>
      <c r="D123" s="7"/>
      <c r="E123" s="7"/>
      <c r="F123" s="7"/>
      <c r="G123" s="7"/>
      <c r="T123" s="7">
        <v>37.5</v>
      </c>
      <c r="U123" s="7">
        <v>455.31</v>
      </c>
      <c r="V123" s="7">
        <v>0.75</v>
      </c>
      <c r="W123" s="7">
        <v>3.36</v>
      </c>
      <c r="X123" s="7">
        <v>97</v>
      </c>
      <c r="Y123" s="7">
        <v>171.3</v>
      </c>
      <c r="Z123" s="7">
        <v>34.29</v>
      </c>
      <c r="AA123" s="7">
        <v>14.73</v>
      </c>
      <c r="AB123" s="7">
        <v>54.7</v>
      </c>
    </row>
    <row r="124" spans="1:28">
      <c r="A124" s="9">
        <v>16619</v>
      </c>
      <c r="B124" s="7">
        <v>207.8</v>
      </c>
      <c r="C124" s="7">
        <v>546.92999999999995</v>
      </c>
      <c r="D124" s="7"/>
      <c r="E124" s="7"/>
      <c r="F124" s="7"/>
      <c r="G124" s="7"/>
      <c r="T124" s="7">
        <v>37.99</v>
      </c>
      <c r="U124" s="7">
        <v>457.95</v>
      </c>
      <c r="V124" s="7">
        <v>0.75</v>
      </c>
      <c r="W124" s="7">
        <v>3.26</v>
      </c>
      <c r="X124" s="7">
        <v>100</v>
      </c>
      <c r="Y124" s="7">
        <v>177.07</v>
      </c>
      <c r="Z124" s="7">
        <v>35.11</v>
      </c>
      <c r="AA124" s="7">
        <v>15.15</v>
      </c>
      <c r="AB124" s="7">
        <v>54.5</v>
      </c>
    </row>
    <row r="125" spans="1:28">
      <c r="A125" s="9">
        <v>16711</v>
      </c>
      <c r="B125" s="7">
        <v>198.81</v>
      </c>
      <c r="C125" s="7">
        <v>509.24</v>
      </c>
      <c r="D125" s="7"/>
      <c r="E125" s="7"/>
      <c r="F125" s="7"/>
      <c r="G125" s="7"/>
      <c r="T125" s="7">
        <v>39.04</v>
      </c>
      <c r="U125" s="7">
        <v>460.6</v>
      </c>
      <c r="V125" s="7">
        <v>0.75</v>
      </c>
      <c r="W125" s="7">
        <v>3.2</v>
      </c>
      <c r="X125" s="7">
        <v>100.69</v>
      </c>
      <c r="Y125" s="7">
        <v>182.01</v>
      </c>
      <c r="Z125" s="7">
        <v>35.770000000000003</v>
      </c>
      <c r="AA125" s="7">
        <v>16.96</v>
      </c>
      <c r="AB125" s="7">
        <v>54.9</v>
      </c>
    </row>
    <row r="126" spans="1:28">
      <c r="A126" s="9">
        <v>16803</v>
      </c>
      <c r="B126" s="7">
        <v>198.18</v>
      </c>
      <c r="C126" s="7">
        <v>488.02</v>
      </c>
      <c r="D126" s="7"/>
      <c r="E126" s="7"/>
      <c r="F126" s="7"/>
      <c r="G126" s="7"/>
      <c r="T126" s="7">
        <v>40.53</v>
      </c>
      <c r="U126" s="7">
        <v>463.26</v>
      </c>
      <c r="V126" s="7">
        <v>0.75</v>
      </c>
      <c r="W126" s="7">
        <v>3.01</v>
      </c>
      <c r="X126" s="7">
        <v>102.28</v>
      </c>
      <c r="Y126" s="7">
        <v>183.38</v>
      </c>
      <c r="Z126" s="7">
        <v>35.94</v>
      </c>
      <c r="AA126" s="7">
        <v>17.87</v>
      </c>
      <c r="AB126" s="7">
        <v>55.6</v>
      </c>
    </row>
    <row r="127" spans="1:28">
      <c r="A127" s="9">
        <v>16893</v>
      </c>
      <c r="B127" s="7">
        <v>198.43</v>
      </c>
      <c r="C127" s="7">
        <v>471.71</v>
      </c>
      <c r="D127" s="7"/>
      <c r="E127" s="7"/>
      <c r="F127" s="7"/>
      <c r="G127" s="7"/>
      <c r="T127" s="7">
        <v>42.06</v>
      </c>
      <c r="U127" s="7">
        <v>465.94</v>
      </c>
      <c r="V127" s="7">
        <v>0.75</v>
      </c>
      <c r="W127" s="7">
        <v>2.96</v>
      </c>
      <c r="X127" s="7">
        <v>104.85</v>
      </c>
      <c r="Y127" s="7">
        <v>189.42</v>
      </c>
      <c r="Z127" s="7">
        <v>36.020000000000003</v>
      </c>
      <c r="AA127" s="7">
        <v>18.649999999999999</v>
      </c>
      <c r="AB127" s="7">
        <v>57.4</v>
      </c>
    </row>
    <row r="128" spans="1:28">
      <c r="A128" s="9">
        <v>16984</v>
      </c>
      <c r="B128" s="7">
        <v>217.12</v>
      </c>
      <c r="C128" s="7">
        <v>479.68</v>
      </c>
      <c r="D128" s="7"/>
      <c r="E128" s="7"/>
      <c r="F128" s="7"/>
      <c r="G128" s="7"/>
      <c r="T128" s="7">
        <v>45.26</v>
      </c>
      <c r="U128" s="7">
        <v>468.64</v>
      </c>
      <c r="V128" s="7">
        <v>0.8</v>
      </c>
      <c r="W128" s="7">
        <v>3.03</v>
      </c>
      <c r="X128" s="7">
        <v>105.66</v>
      </c>
      <c r="Y128" s="7">
        <v>192.71</v>
      </c>
      <c r="Z128" s="7">
        <v>36.35</v>
      </c>
      <c r="AA128" s="7">
        <v>16.95</v>
      </c>
      <c r="AB128" s="7">
        <v>65</v>
      </c>
    </row>
    <row r="129" spans="1:29">
      <c r="A129" s="9">
        <v>17076</v>
      </c>
      <c r="B129" s="7">
        <v>225.82</v>
      </c>
      <c r="C129" s="7">
        <v>473.73</v>
      </c>
      <c r="D129" s="7"/>
      <c r="E129" s="7"/>
      <c r="F129" s="7"/>
      <c r="G129" s="7"/>
      <c r="T129" s="7">
        <v>47.66</v>
      </c>
      <c r="U129" s="7">
        <v>471.35</v>
      </c>
      <c r="V129" s="7">
        <v>0.94</v>
      </c>
      <c r="W129" s="7">
        <v>3.15</v>
      </c>
      <c r="X129" s="7">
        <v>106.38</v>
      </c>
      <c r="Y129" s="7">
        <v>194.09</v>
      </c>
      <c r="Z129" s="7">
        <v>36.19</v>
      </c>
      <c r="AA129" s="7">
        <v>14.86</v>
      </c>
      <c r="AB129" s="7">
        <v>71.3</v>
      </c>
    </row>
    <row r="130" spans="1:29">
      <c r="A130" s="9">
        <v>17168</v>
      </c>
      <c r="B130" s="7">
        <v>225.1</v>
      </c>
      <c r="C130" s="7">
        <v>466.05</v>
      </c>
      <c r="D130" s="7"/>
      <c r="E130" s="7"/>
      <c r="F130" s="7"/>
      <c r="G130" s="7"/>
      <c r="T130" s="7">
        <v>48.3</v>
      </c>
      <c r="U130" s="7">
        <v>474.07</v>
      </c>
      <c r="V130" s="7">
        <v>1</v>
      </c>
      <c r="W130" s="7">
        <v>3.13</v>
      </c>
      <c r="X130" s="7">
        <v>108.07</v>
      </c>
      <c r="Y130" s="7">
        <v>196.69</v>
      </c>
      <c r="Z130" s="7">
        <v>36.520000000000003</v>
      </c>
      <c r="AA130" s="7">
        <v>15.39</v>
      </c>
      <c r="AB130" s="7">
        <v>74.3</v>
      </c>
      <c r="AC130" s="7">
        <v>15.2</v>
      </c>
    </row>
    <row r="131" spans="1:29">
      <c r="A131" s="9">
        <v>17258</v>
      </c>
      <c r="B131" s="7">
        <v>229.3</v>
      </c>
      <c r="C131" s="7">
        <v>469.88</v>
      </c>
      <c r="D131" s="7"/>
      <c r="E131" s="7"/>
      <c r="F131" s="7"/>
      <c r="G131" s="7"/>
      <c r="T131" s="7">
        <v>48.8</v>
      </c>
      <c r="U131" s="7">
        <v>476.81</v>
      </c>
      <c r="V131" s="7">
        <v>1</v>
      </c>
      <c r="W131" s="7">
        <v>3.16</v>
      </c>
      <c r="X131" s="7">
        <v>109.66</v>
      </c>
      <c r="Y131" s="7">
        <v>199.58</v>
      </c>
      <c r="Z131" s="7">
        <v>36.76</v>
      </c>
      <c r="AA131" s="7">
        <v>14.59</v>
      </c>
      <c r="AB131" s="7">
        <v>74.900000000000006</v>
      </c>
      <c r="AC131" s="7">
        <v>15.5</v>
      </c>
    </row>
    <row r="132" spans="1:29">
      <c r="A132" s="9">
        <v>17349</v>
      </c>
      <c r="B132" s="7">
        <v>233.6</v>
      </c>
      <c r="C132" s="7">
        <v>470.02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>
        <v>49.7</v>
      </c>
      <c r="U132" s="7">
        <v>479.57</v>
      </c>
      <c r="V132" s="7">
        <v>1.01</v>
      </c>
      <c r="W132" s="7">
        <v>3.18</v>
      </c>
      <c r="X132" s="7">
        <v>110.54</v>
      </c>
      <c r="Y132" s="7">
        <v>201.77</v>
      </c>
      <c r="Z132" s="7">
        <v>37.01</v>
      </c>
      <c r="AA132" s="7">
        <v>15.43</v>
      </c>
      <c r="AB132" s="7">
        <v>76.8</v>
      </c>
      <c r="AC132" s="7">
        <v>15.3</v>
      </c>
    </row>
    <row r="133" spans="1:29">
      <c r="A133" s="9">
        <v>17441</v>
      </c>
      <c r="B133" s="7">
        <v>244</v>
      </c>
      <c r="C133" s="7">
        <v>475.63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>
        <v>51.3</v>
      </c>
      <c r="U133" s="7">
        <v>482.34</v>
      </c>
      <c r="V133" s="7">
        <v>1.1299999999999999</v>
      </c>
      <c r="W133" s="7">
        <v>3.35</v>
      </c>
      <c r="X133" s="7">
        <v>111.04</v>
      </c>
      <c r="Y133" s="7">
        <v>203.56</v>
      </c>
      <c r="Z133" s="7">
        <v>37.090000000000003</v>
      </c>
      <c r="AA133" s="7">
        <v>15.25</v>
      </c>
      <c r="AB133" s="7">
        <v>80.099999999999994</v>
      </c>
      <c r="AC133" s="7">
        <v>16.399999999999999</v>
      </c>
    </row>
    <row r="134" spans="1:29">
      <c r="A134" s="9">
        <v>17533</v>
      </c>
      <c r="B134" s="7">
        <v>250</v>
      </c>
      <c r="C134" s="7">
        <v>479.85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>
        <v>52.1</v>
      </c>
      <c r="U134" s="7">
        <v>484.43</v>
      </c>
      <c r="V134" s="7">
        <v>1.35</v>
      </c>
      <c r="W134" s="7">
        <v>3.52</v>
      </c>
      <c r="X134" s="7">
        <v>110.74</v>
      </c>
      <c r="Y134" s="7">
        <v>204.11</v>
      </c>
      <c r="Z134" s="7">
        <v>37.01</v>
      </c>
      <c r="AA134" s="7">
        <v>14.41</v>
      </c>
      <c r="AB134" s="7">
        <v>81.8</v>
      </c>
      <c r="AC134" s="7">
        <v>17.600000000000001</v>
      </c>
    </row>
    <row r="135" spans="1:29">
      <c r="A135" s="9">
        <v>17624</v>
      </c>
      <c r="B135" s="7">
        <v>257.5</v>
      </c>
      <c r="C135" s="7">
        <v>488.62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>
        <v>52.7</v>
      </c>
      <c r="U135" s="7">
        <v>487.14</v>
      </c>
      <c r="V135" s="7">
        <v>1.38</v>
      </c>
      <c r="W135" s="7">
        <v>3.47</v>
      </c>
      <c r="X135" s="7">
        <v>110.03</v>
      </c>
      <c r="Y135" s="7">
        <v>203.01</v>
      </c>
      <c r="Z135" s="7">
        <v>37.090000000000003</v>
      </c>
      <c r="AA135" s="7">
        <v>16.12</v>
      </c>
      <c r="AB135" s="7">
        <v>82.5</v>
      </c>
      <c r="AC135" s="7">
        <v>17</v>
      </c>
    </row>
    <row r="136" spans="1:29">
      <c r="A136" s="9">
        <v>17715</v>
      </c>
      <c r="B136" s="7">
        <v>264.5</v>
      </c>
      <c r="C136" s="7">
        <v>492.55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>
        <v>53.7</v>
      </c>
      <c r="U136" s="7">
        <v>490.76</v>
      </c>
      <c r="V136" s="7">
        <v>1.46</v>
      </c>
      <c r="W136" s="7">
        <v>3.37</v>
      </c>
      <c r="X136" s="7">
        <v>110.08</v>
      </c>
      <c r="Y136" s="7">
        <v>203.28</v>
      </c>
      <c r="Z136" s="7">
        <v>37.67</v>
      </c>
      <c r="AA136" s="7">
        <v>16.04</v>
      </c>
      <c r="AB136" s="7">
        <v>84.1</v>
      </c>
      <c r="AC136" s="7">
        <v>17.399999999999999</v>
      </c>
    </row>
    <row r="137" spans="1:29">
      <c r="A137" s="9">
        <v>17807</v>
      </c>
      <c r="B137" s="7">
        <v>265.89999999999998</v>
      </c>
      <c r="C137" s="7">
        <v>497.94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>
        <v>53.4</v>
      </c>
      <c r="U137" s="7">
        <v>492.1</v>
      </c>
      <c r="V137" s="7">
        <v>1.56</v>
      </c>
      <c r="W137" s="7">
        <v>3.5</v>
      </c>
      <c r="X137" s="7">
        <v>109.54</v>
      </c>
      <c r="Y137" s="7">
        <v>202.87</v>
      </c>
      <c r="Z137" s="7">
        <v>39.07</v>
      </c>
      <c r="AA137" s="7">
        <v>15.56</v>
      </c>
      <c r="AB137" s="7">
        <v>83</v>
      </c>
      <c r="AC137" s="7">
        <v>18.399999999999999</v>
      </c>
    </row>
    <row r="138" spans="1:29">
      <c r="A138" s="9">
        <v>17899</v>
      </c>
      <c r="B138" s="7">
        <v>260.5</v>
      </c>
      <c r="C138" s="7">
        <v>492.44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>
        <v>52.9</v>
      </c>
      <c r="U138" s="7">
        <v>493.9</v>
      </c>
      <c r="V138" s="7">
        <v>1.56</v>
      </c>
      <c r="W138" s="7">
        <v>3.46</v>
      </c>
      <c r="X138" s="7">
        <v>109.13</v>
      </c>
      <c r="Y138" s="7">
        <v>202.18</v>
      </c>
      <c r="Z138" s="7">
        <v>38.82</v>
      </c>
      <c r="AA138" s="7">
        <v>15.01</v>
      </c>
      <c r="AB138" s="7">
        <v>80.7</v>
      </c>
      <c r="AC138" s="7">
        <v>17.100000000000001</v>
      </c>
    </row>
    <row r="139" spans="1:29">
      <c r="A139" s="9">
        <v>17989</v>
      </c>
      <c r="B139" s="7">
        <v>257</v>
      </c>
      <c r="C139" s="7">
        <v>490.46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>
        <v>52.4</v>
      </c>
      <c r="U139" s="7">
        <v>497.4</v>
      </c>
      <c r="V139" s="7">
        <v>1.56</v>
      </c>
      <c r="W139" s="7">
        <v>3.45</v>
      </c>
      <c r="X139" s="7">
        <v>109.22</v>
      </c>
      <c r="Y139" s="7">
        <v>202.73</v>
      </c>
      <c r="Z139" s="7">
        <v>37.83</v>
      </c>
      <c r="AA139" s="7">
        <v>14.55</v>
      </c>
      <c r="AB139" s="7">
        <v>78.599999999999994</v>
      </c>
      <c r="AC139" s="7">
        <v>16.399999999999999</v>
      </c>
    </row>
    <row r="140" spans="1:29">
      <c r="A140" s="9">
        <v>18080</v>
      </c>
      <c r="B140" s="7">
        <v>258.89999999999998</v>
      </c>
      <c r="C140" s="7">
        <v>495.03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>
        <v>52.3</v>
      </c>
      <c r="U140" s="7">
        <v>503.1</v>
      </c>
      <c r="V140" s="7">
        <v>1.46</v>
      </c>
      <c r="W140" s="7">
        <v>3.46</v>
      </c>
      <c r="X140" s="7">
        <v>108.9</v>
      </c>
      <c r="Y140" s="7">
        <v>202.32</v>
      </c>
      <c r="Z140" s="7">
        <v>36.520000000000003</v>
      </c>
      <c r="AA140" s="7">
        <v>15.18</v>
      </c>
      <c r="AB140" s="7">
        <v>77.900000000000006</v>
      </c>
      <c r="AC140" s="7">
        <v>15.5</v>
      </c>
    </row>
    <row r="141" spans="1:29">
      <c r="A141" s="9">
        <v>18172</v>
      </c>
      <c r="B141" s="7">
        <v>256.8</v>
      </c>
      <c r="C141" s="7">
        <v>491.01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>
        <v>52.3</v>
      </c>
      <c r="U141" s="7">
        <v>508.7</v>
      </c>
      <c r="V141" s="7">
        <v>1.36</v>
      </c>
      <c r="W141" s="7">
        <v>3.36</v>
      </c>
      <c r="X141" s="7">
        <v>109.05</v>
      </c>
      <c r="Y141" s="7">
        <v>202.32</v>
      </c>
      <c r="Z141" s="7">
        <v>35.53</v>
      </c>
      <c r="AA141" s="7">
        <v>16.18</v>
      </c>
      <c r="AB141" s="7">
        <v>77.7</v>
      </c>
      <c r="AC141" s="7">
        <v>15.2</v>
      </c>
    </row>
    <row r="142" spans="1:29">
      <c r="A142" s="9">
        <v>18264</v>
      </c>
      <c r="B142" s="7">
        <v>267.60000000000002</v>
      </c>
      <c r="C142" s="7">
        <v>512.64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52.2</v>
      </c>
      <c r="U142" s="7">
        <v>515</v>
      </c>
      <c r="V142" s="7">
        <v>1.31</v>
      </c>
      <c r="W142" s="7">
        <v>3.24</v>
      </c>
      <c r="X142" s="7">
        <v>110.2</v>
      </c>
      <c r="Y142" s="7">
        <v>203.97</v>
      </c>
      <c r="Z142" s="7">
        <v>35.44</v>
      </c>
      <c r="AA142" s="7">
        <v>17.149999999999999</v>
      </c>
      <c r="AB142" s="7">
        <v>77.900000000000006</v>
      </c>
      <c r="AC142" s="7">
        <v>15.4</v>
      </c>
    </row>
    <row r="143" spans="1:29">
      <c r="A143" s="9">
        <v>18354</v>
      </c>
      <c r="B143" s="7">
        <v>277.10000000000002</v>
      </c>
      <c r="C143" s="7">
        <v>525.80999999999995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52.7</v>
      </c>
      <c r="U143" s="7">
        <v>520.79999999999995</v>
      </c>
      <c r="V143" s="7">
        <v>1.31</v>
      </c>
      <c r="W143" s="7">
        <v>3.23</v>
      </c>
      <c r="X143" s="7">
        <v>111.75</v>
      </c>
      <c r="Y143" s="7">
        <v>206.58</v>
      </c>
      <c r="Z143" s="7">
        <v>35.61</v>
      </c>
      <c r="AA143" s="7">
        <v>18.34</v>
      </c>
      <c r="AB143" s="7">
        <v>78.900000000000006</v>
      </c>
      <c r="AC143" s="7">
        <v>17.5</v>
      </c>
    </row>
    <row r="144" spans="1:29">
      <c r="A144" s="9">
        <v>18445</v>
      </c>
      <c r="B144" s="7">
        <v>294.8</v>
      </c>
      <c r="C144" s="7">
        <v>543.91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54.2</v>
      </c>
      <c r="U144" s="7">
        <v>526.6</v>
      </c>
      <c r="V144" s="7">
        <v>1.46</v>
      </c>
      <c r="W144" s="7">
        <v>3.32</v>
      </c>
      <c r="X144" s="7">
        <v>112.95</v>
      </c>
      <c r="Y144" s="7">
        <v>208.09</v>
      </c>
      <c r="Z144" s="7">
        <v>35.69</v>
      </c>
      <c r="AA144" s="7">
        <v>18.3</v>
      </c>
      <c r="AB144" s="7">
        <v>83.4</v>
      </c>
      <c r="AC144" s="7">
        <v>19.8</v>
      </c>
    </row>
    <row r="145" spans="1:29">
      <c r="A145" s="9">
        <v>18537</v>
      </c>
      <c r="B145" s="7">
        <v>306.3</v>
      </c>
      <c r="C145" s="7">
        <v>555.9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55.1</v>
      </c>
      <c r="U145" s="7">
        <v>532.5</v>
      </c>
      <c r="V145" s="7">
        <v>1.71</v>
      </c>
      <c r="W145" s="7">
        <v>3.22</v>
      </c>
      <c r="X145" s="7">
        <v>113.93</v>
      </c>
      <c r="Y145" s="7">
        <v>209.32</v>
      </c>
      <c r="Z145" s="7">
        <v>35.86</v>
      </c>
      <c r="AA145" s="7">
        <v>19.82</v>
      </c>
      <c r="AB145" s="7">
        <v>87.1</v>
      </c>
      <c r="AC145" s="7">
        <v>20</v>
      </c>
    </row>
    <row r="146" spans="1:29">
      <c r="A146" s="9">
        <v>18629</v>
      </c>
      <c r="B146" s="7">
        <v>320.39999999999998</v>
      </c>
      <c r="C146" s="7">
        <v>564.09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56.8</v>
      </c>
      <c r="U146" s="7">
        <v>538.5</v>
      </c>
      <c r="V146" s="7">
        <v>1.95</v>
      </c>
      <c r="W146" s="7">
        <v>3.17</v>
      </c>
      <c r="X146" s="7">
        <v>115.08</v>
      </c>
      <c r="Y146" s="7">
        <v>211.11</v>
      </c>
      <c r="Z146" s="7">
        <v>37.17</v>
      </c>
      <c r="AA146" s="7">
        <v>21.61</v>
      </c>
      <c r="AB146" s="7">
        <v>92.1</v>
      </c>
      <c r="AC146" s="7">
        <v>19.8</v>
      </c>
    </row>
    <row r="147" spans="1:29">
      <c r="A147" s="9">
        <v>18719</v>
      </c>
      <c r="B147" s="7">
        <v>328.3</v>
      </c>
      <c r="C147" s="7">
        <v>575.97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57</v>
      </c>
      <c r="U147" s="7">
        <v>544.6</v>
      </c>
      <c r="V147" s="7">
        <v>2.19</v>
      </c>
      <c r="W147" s="7">
        <v>3.35</v>
      </c>
      <c r="X147" s="7">
        <v>116.19</v>
      </c>
      <c r="Y147" s="7">
        <v>212.75</v>
      </c>
      <c r="Z147" s="7">
        <v>38</v>
      </c>
      <c r="AA147" s="7">
        <v>21.8</v>
      </c>
      <c r="AB147" s="7">
        <v>91.9</v>
      </c>
      <c r="AC147" s="7">
        <v>20.100000000000001</v>
      </c>
    </row>
    <row r="148" spans="1:29">
      <c r="A148" s="9">
        <v>18810</v>
      </c>
      <c r="B148" s="7">
        <v>335</v>
      </c>
      <c r="C148" s="7">
        <v>587.72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>
        <v>57</v>
      </c>
      <c r="U148" s="7">
        <v>550.70000000000005</v>
      </c>
      <c r="V148" s="7">
        <v>2.25</v>
      </c>
      <c r="W148" s="7">
        <v>3.53</v>
      </c>
      <c r="X148" s="7">
        <v>117.76</v>
      </c>
      <c r="Y148" s="7">
        <v>215.64</v>
      </c>
      <c r="Z148" s="7">
        <v>38.49</v>
      </c>
      <c r="AA148" s="7">
        <v>22.77</v>
      </c>
      <c r="AB148" s="7">
        <v>90.3</v>
      </c>
      <c r="AC148" s="7">
        <v>20.6</v>
      </c>
    </row>
    <row r="149" spans="1:29">
      <c r="A149" s="9">
        <v>18902</v>
      </c>
      <c r="B149" s="7">
        <v>339.2</v>
      </c>
      <c r="C149" s="7">
        <v>588.89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>
        <v>57.6</v>
      </c>
      <c r="U149" s="7">
        <v>556.9</v>
      </c>
      <c r="V149" s="7">
        <v>2.2599999999999998</v>
      </c>
      <c r="W149" s="7">
        <v>3.5</v>
      </c>
      <c r="X149" s="7">
        <v>119.89</v>
      </c>
      <c r="Y149" s="7">
        <v>219.48</v>
      </c>
      <c r="Z149" s="7">
        <v>38.909999999999997</v>
      </c>
      <c r="AA149" s="7">
        <v>23.16</v>
      </c>
      <c r="AB149" s="7">
        <v>90.2</v>
      </c>
      <c r="AC149" s="7">
        <v>20.6</v>
      </c>
    </row>
    <row r="150" spans="1:29">
      <c r="A150" s="9">
        <v>18994</v>
      </c>
      <c r="B150" s="7">
        <v>341.9</v>
      </c>
      <c r="C150" s="7">
        <v>593.58000000000004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>
        <v>57.6</v>
      </c>
      <c r="U150" s="7">
        <v>563.29999999999995</v>
      </c>
      <c r="V150" s="7">
        <v>2.38</v>
      </c>
      <c r="W150" s="7">
        <v>3.5</v>
      </c>
      <c r="X150" s="7">
        <v>121.31</v>
      </c>
      <c r="Y150" s="7">
        <v>222.64</v>
      </c>
      <c r="Z150" s="7">
        <v>39.4</v>
      </c>
      <c r="AA150" s="7">
        <v>23.92</v>
      </c>
      <c r="AB150" s="7">
        <v>89.4</v>
      </c>
      <c r="AC150" s="7">
        <v>20.7</v>
      </c>
    </row>
    <row r="151" spans="1:29">
      <c r="A151" s="9">
        <v>19085</v>
      </c>
      <c r="B151" s="7">
        <v>342.1</v>
      </c>
      <c r="C151" s="7">
        <v>593.91999999999996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>
        <v>57.6</v>
      </c>
      <c r="U151" s="7">
        <v>569.6</v>
      </c>
      <c r="V151" s="7">
        <v>2.3199999999999998</v>
      </c>
      <c r="W151" s="7">
        <v>3.5</v>
      </c>
      <c r="X151" s="7">
        <v>122.37</v>
      </c>
      <c r="Y151" s="7">
        <v>224.83</v>
      </c>
      <c r="Z151" s="7">
        <v>39.630000000000003</v>
      </c>
      <c r="AA151" s="7">
        <v>23.95</v>
      </c>
      <c r="AB151" s="7">
        <v>88.5</v>
      </c>
      <c r="AC151" s="7">
        <v>21.2</v>
      </c>
    </row>
    <row r="152" spans="1:29">
      <c r="A152" s="9">
        <v>19176</v>
      </c>
      <c r="B152" s="7">
        <v>347.8</v>
      </c>
      <c r="C152" s="7">
        <v>600.69000000000005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57.9</v>
      </c>
      <c r="U152" s="7">
        <v>576</v>
      </c>
      <c r="V152" s="7">
        <v>2.31</v>
      </c>
      <c r="W152" s="7">
        <v>3.5</v>
      </c>
      <c r="X152" s="7">
        <v>123.64</v>
      </c>
      <c r="Y152" s="7">
        <v>227.58</v>
      </c>
      <c r="Z152" s="7">
        <v>40.03</v>
      </c>
      <c r="AA152" s="7">
        <v>25.01</v>
      </c>
      <c r="AB152" s="7">
        <v>88.8</v>
      </c>
      <c r="AC152" s="7">
        <v>18</v>
      </c>
    </row>
    <row r="153" spans="1:29">
      <c r="A153" s="9">
        <v>19268</v>
      </c>
      <c r="B153" s="7">
        <v>360</v>
      </c>
      <c r="C153" s="7">
        <v>614.33000000000004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>
        <v>58.6</v>
      </c>
      <c r="U153" s="7">
        <v>582.4</v>
      </c>
      <c r="V153" s="7">
        <v>2.31</v>
      </c>
      <c r="W153" s="7">
        <v>3.54</v>
      </c>
      <c r="X153" s="7">
        <v>124.72</v>
      </c>
      <c r="Y153" s="7">
        <v>230.46</v>
      </c>
      <c r="Z153" s="7">
        <v>40.5</v>
      </c>
      <c r="AA153" s="7">
        <v>25.11</v>
      </c>
      <c r="AB153" s="7">
        <v>87.7</v>
      </c>
      <c r="AC153" s="7">
        <v>20.3</v>
      </c>
    </row>
    <row r="154" spans="1:29">
      <c r="A154" s="9">
        <v>19360</v>
      </c>
      <c r="B154" s="7">
        <v>366.1</v>
      </c>
      <c r="C154" s="7">
        <v>622.62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>
        <v>58.8</v>
      </c>
      <c r="U154" s="7">
        <v>589</v>
      </c>
      <c r="V154" s="7">
        <v>2.33</v>
      </c>
      <c r="W154" s="7">
        <v>3.51</v>
      </c>
      <c r="X154" s="7">
        <v>125.33</v>
      </c>
      <c r="Y154" s="7">
        <v>232.24</v>
      </c>
      <c r="Z154" s="7">
        <v>40.729999999999997</v>
      </c>
      <c r="AA154" s="7">
        <v>26.01</v>
      </c>
      <c r="AB154" s="7">
        <v>87.2</v>
      </c>
      <c r="AC154" s="7">
        <v>21.7</v>
      </c>
    </row>
    <row r="155" spans="1:29">
      <c r="A155" s="9">
        <v>19450</v>
      </c>
      <c r="B155" s="7">
        <v>369.4</v>
      </c>
      <c r="C155" s="7">
        <v>628.23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>
        <v>58.8</v>
      </c>
      <c r="U155" s="7">
        <v>595.6</v>
      </c>
      <c r="V155" s="7">
        <v>2.62</v>
      </c>
      <c r="W155" s="7">
        <v>3.65</v>
      </c>
      <c r="X155" s="7">
        <v>126.05</v>
      </c>
      <c r="Y155" s="7">
        <v>234.44</v>
      </c>
      <c r="Z155" s="7">
        <v>40.93</v>
      </c>
      <c r="AA155" s="7">
        <v>24.5</v>
      </c>
      <c r="AB155" s="7">
        <v>87</v>
      </c>
      <c r="AC155" s="7">
        <v>21.7</v>
      </c>
    </row>
    <row r="156" spans="1:29">
      <c r="A156" s="9">
        <v>19541</v>
      </c>
      <c r="B156" s="7">
        <v>368.4</v>
      </c>
      <c r="C156" s="7">
        <v>624.41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>
        <v>59</v>
      </c>
      <c r="U156" s="7">
        <v>602.29999999999995</v>
      </c>
      <c r="V156" s="7">
        <v>2.75</v>
      </c>
      <c r="W156" s="7">
        <v>3.86</v>
      </c>
      <c r="X156" s="7">
        <v>126.22</v>
      </c>
      <c r="Y156" s="7">
        <v>235.81</v>
      </c>
      <c r="Z156" s="7">
        <v>41.27</v>
      </c>
      <c r="AA156" s="7">
        <v>23.98</v>
      </c>
      <c r="AB156" s="7">
        <v>87.9</v>
      </c>
      <c r="AC156" s="7">
        <v>22.5</v>
      </c>
    </row>
    <row r="157" spans="1:29">
      <c r="A157" s="9">
        <v>19633</v>
      </c>
      <c r="B157" s="7">
        <v>363.1</v>
      </c>
      <c r="C157" s="7">
        <v>618.57000000000005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>
        <v>58.7</v>
      </c>
      <c r="U157" s="7">
        <v>609.1</v>
      </c>
      <c r="V157" s="7">
        <v>2.37</v>
      </c>
      <c r="W157" s="7">
        <v>3.82</v>
      </c>
      <c r="X157" s="7">
        <v>126.37</v>
      </c>
      <c r="Y157" s="7">
        <v>237.32</v>
      </c>
      <c r="Z157" s="7">
        <v>41.17</v>
      </c>
      <c r="AA157" s="7">
        <v>24.43</v>
      </c>
      <c r="AB157" s="7">
        <v>87.4</v>
      </c>
      <c r="AC157" s="7">
        <v>21.8</v>
      </c>
    </row>
    <row r="158" spans="1:29">
      <c r="A158" s="9">
        <v>19725</v>
      </c>
      <c r="B158" s="7">
        <v>362.5</v>
      </c>
      <c r="C158" s="7">
        <v>610.27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>
        <v>59.4</v>
      </c>
      <c r="U158" s="7">
        <v>616</v>
      </c>
      <c r="V158" s="7">
        <v>2.04</v>
      </c>
      <c r="W158" s="7">
        <v>3.71</v>
      </c>
      <c r="X158" s="7">
        <v>126.54</v>
      </c>
      <c r="Y158" s="7">
        <v>239.25</v>
      </c>
      <c r="Z158" s="7">
        <v>41.27</v>
      </c>
      <c r="AA158" s="7">
        <v>26.02</v>
      </c>
      <c r="AB158" s="7">
        <v>87.8</v>
      </c>
      <c r="AC158" s="7">
        <v>21</v>
      </c>
    </row>
    <row r="159" spans="1:29">
      <c r="A159" s="9">
        <v>19815</v>
      </c>
      <c r="B159" s="7">
        <v>362.3</v>
      </c>
      <c r="C159" s="7">
        <v>607.89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>
        <v>59.6</v>
      </c>
      <c r="U159" s="7">
        <v>618.29999999999995</v>
      </c>
      <c r="V159" s="7">
        <v>1.63</v>
      </c>
      <c r="W159" s="7">
        <v>3.47</v>
      </c>
      <c r="X159" s="7">
        <v>127.18</v>
      </c>
      <c r="Y159" s="7">
        <v>241.44</v>
      </c>
      <c r="Z159" s="7">
        <v>41.27</v>
      </c>
      <c r="AA159" s="7">
        <v>28.44</v>
      </c>
      <c r="AB159" s="7">
        <v>87.8</v>
      </c>
      <c r="AC159" s="7">
        <v>20.8</v>
      </c>
    </row>
    <row r="160" spans="1:29">
      <c r="A160" s="9">
        <v>19906</v>
      </c>
      <c r="B160" s="7">
        <v>366.7</v>
      </c>
      <c r="C160" s="7">
        <v>616.29999999999995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>
        <v>59.5</v>
      </c>
      <c r="U160" s="7">
        <v>622.9</v>
      </c>
      <c r="V160" s="7">
        <v>1.36</v>
      </c>
      <c r="W160" s="7">
        <v>3.5</v>
      </c>
      <c r="X160" s="7">
        <v>128.38</v>
      </c>
      <c r="Y160" s="7">
        <v>244.74</v>
      </c>
      <c r="Z160" s="7">
        <v>41.27</v>
      </c>
      <c r="AA160" s="7">
        <v>30.77</v>
      </c>
      <c r="AB160" s="7">
        <v>87.6</v>
      </c>
      <c r="AC160" s="7">
        <v>21.5</v>
      </c>
    </row>
    <row r="161" spans="1:29">
      <c r="A161" s="9">
        <v>19998</v>
      </c>
      <c r="B161" s="7">
        <v>375.6</v>
      </c>
      <c r="C161" s="7">
        <v>628.09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>
        <v>59.8</v>
      </c>
      <c r="U161" s="7">
        <v>627.5</v>
      </c>
      <c r="V161" s="7">
        <v>1.31</v>
      </c>
      <c r="W161" s="7">
        <v>3.46</v>
      </c>
      <c r="X161" s="7">
        <v>129.72</v>
      </c>
      <c r="Y161" s="7">
        <v>247.34</v>
      </c>
      <c r="Z161" s="7">
        <v>41.53</v>
      </c>
      <c r="AA161" s="7">
        <v>33.53</v>
      </c>
      <c r="AB161" s="7">
        <v>87.1</v>
      </c>
      <c r="AC161" s="7">
        <v>21.5</v>
      </c>
    </row>
    <row r="162" spans="1:29">
      <c r="A162" s="9">
        <v>20090</v>
      </c>
      <c r="B162" s="7">
        <v>388.2</v>
      </c>
      <c r="C162" s="7">
        <v>643.78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>
        <v>60.3</v>
      </c>
      <c r="U162" s="7">
        <v>632.20000000000005</v>
      </c>
      <c r="V162" s="7">
        <v>1.61</v>
      </c>
      <c r="W162" s="7">
        <v>3.45</v>
      </c>
      <c r="X162" s="7">
        <v>131.07</v>
      </c>
      <c r="Y162" s="7">
        <v>250.09</v>
      </c>
      <c r="Z162" s="7">
        <v>41.53</v>
      </c>
      <c r="AA162" s="7">
        <v>36.299999999999997</v>
      </c>
      <c r="AB162" s="7">
        <v>87.5</v>
      </c>
      <c r="AC162" s="7">
        <v>21.5</v>
      </c>
    </row>
    <row r="163" spans="1:29">
      <c r="A163" s="9">
        <v>20180</v>
      </c>
      <c r="B163" s="7">
        <v>396.2</v>
      </c>
      <c r="C163" s="7">
        <v>652.72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>
        <v>60.7</v>
      </c>
      <c r="U163" s="7">
        <v>636.9</v>
      </c>
      <c r="V163" s="7">
        <v>1.97</v>
      </c>
      <c r="W163" s="7">
        <v>3.49</v>
      </c>
      <c r="X163" s="7">
        <v>131.88</v>
      </c>
      <c r="Y163" s="7">
        <v>251.74</v>
      </c>
      <c r="Z163" s="7">
        <v>41.67</v>
      </c>
      <c r="AA163" s="7">
        <v>38.380000000000003</v>
      </c>
      <c r="AB163" s="7">
        <v>87.8</v>
      </c>
      <c r="AC163" s="7">
        <v>23.5</v>
      </c>
    </row>
    <row r="164" spans="1:29">
      <c r="A164" s="9">
        <v>20271</v>
      </c>
      <c r="B164" s="7">
        <v>404.8</v>
      </c>
      <c r="C164" s="7">
        <v>663.61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>
        <v>61</v>
      </c>
      <c r="U164" s="7">
        <v>641.70000000000005</v>
      </c>
      <c r="V164" s="7">
        <v>2.33</v>
      </c>
      <c r="W164" s="7">
        <v>3.52</v>
      </c>
      <c r="X164" s="7">
        <v>132.4</v>
      </c>
      <c r="Y164" s="7">
        <v>252.97</v>
      </c>
      <c r="Z164" s="7">
        <v>41.7</v>
      </c>
      <c r="AA164" s="7">
        <v>43.15</v>
      </c>
      <c r="AB164" s="7">
        <v>88.1</v>
      </c>
      <c r="AC164" s="7">
        <v>25.4</v>
      </c>
    </row>
    <row r="165" spans="1:29">
      <c r="A165" s="9">
        <v>20363</v>
      </c>
      <c r="B165" s="7">
        <v>411</v>
      </c>
      <c r="C165" s="7">
        <v>669.38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>
        <v>61.4</v>
      </c>
      <c r="U165" s="7">
        <v>646.5</v>
      </c>
      <c r="V165" s="7">
        <v>2.83</v>
      </c>
      <c r="W165" s="7">
        <v>3.59</v>
      </c>
      <c r="X165" s="7">
        <v>132.63999999999999</v>
      </c>
      <c r="Y165" s="7">
        <v>253.93</v>
      </c>
      <c r="Z165" s="7">
        <v>41.83</v>
      </c>
      <c r="AA165" s="7">
        <v>44.14</v>
      </c>
      <c r="AB165" s="7">
        <v>88.4</v>
      </c>
      <c r="AC165" s="7">
        <v>26.7</v>
      </c>
    </row>
    <row r="166" spans="1:29">
      <c r="A166" s="9">
        <v>20455</v>
      </c>
      <c r="B166" s="7">
        <v>412.8</v>
      </c>
      <c r="C166" s="7">
        <v>666.88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>
        <v>61.9</v>
      </c>
      <c r="U166" s="7">
        <v>651.29999999999995</v>
      </c>
      <c r="V166" s="7">
        <v>3</v>
      </c>
      <c r="W166" s="7">
        <v>3.6</v>
      </c>
      <c r="X166" s="7">
        <v>133.11000000000001</v>
      </c>
      <c r="Y166" s="7">
        <v>254.62</v>
      </c>
      <c r="Z166" s="7">
        <v>42.07</v>
      </c>
      <c r="AA166" s="7">
        <v>45.36</v>
      </c>
      <c r="AB166" s="7">
        <v>89.2</v>
      </c>
      <c r="AC166" s="7">
        <v>25.9</v>
      </c>
    </row>
    <row r="167" spans="1:29">
      <c r="A167" s="9">
        <v>20546</v>
      </c>
      <c r="B167" s="7">
        <v>418.4</v>
      </c>
      <c r="C167" s="7">
        <v>670.51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>
        <v>62.4</v>
      </c>
      <c r="U167" s="7">
        <v>656.2</v>
      </c>
      <c r="V167" s="7">
        <v>3.26</v>
      </c>
      <c r="W167" s="7">
        <v>3.68</v>
      </c>
      <c r="X167" s="7">
        <v>133.38</v>
      </c>
      <c r="Y167" s="7">
        <v>255.85</v>
      </c>
      <c r="Z167" s="7">
        <v>42.1</v>
      </c>
      <c r="AA167" s="7">
        <v>46.95</v>
      </c>
      <c r="AB167" s="7">
        <v>90.6</v>
      </c>
      <c r="AC167" s="7">
        <v>26.4</v>
      </c>
    </row>
    <row r="168" spans="1:29">
      <c r="A168" s="9">
        <v>20637</v>
      </c>
      <c r="B168" s="7">
        <v>423.5</v>
      </c>
      <c r="C168" s="7">
        <v>671.16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>
        <v>63.1</v>
      </c>
      <c r="U168" s="7">
        <v>661.6</v>
      </c>
      <c r="V168" s="7">
        <v>3.35</v>
      </c>
      <c r="W168" s="7">
        <v>3.8</v>
      </c>
      <c r="X168" s="7">
        <v>133.47999999999999</v>
      </c>
      <c r="Y168" s="7">
        <v>256.95</v>
      </c>
      <c r="Z168" s="7">
        <v>42.13</v>
      </c>
      <c r="AA168" s="7">
        <v>48.04</v>
      </c>
      <c r="AB168" s="7">
        <v>91.1</v>
      </c>
      <c r="AC168" s="7">
        <v>27.3</v>
      </c>
    </row>
    <row r="169" spans="1:29">
      <c r="A169" s="9">
        <v>20729</v>
      </c>
      <c r="B169" s="7">
        <v>432.1</v>
      </c>
      <c r="C169" s="7">
        <v>678.34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>
        <v>63.7</v>
      </c>
      <c r="U169" s="7">
        <v>667</v>
      </c>
      <c r="V169" s="7">
        <v>3.63</v>
      </c>
      <c r="W169" s="7">
        <v>4.17</v>
      </c>
      <c r="X169" s="7">
        <v>134.09</v>
      </c>
      <c r="Y169" s="7">
        <v>258.60000000000002</v>
      </c>
      <c r="Z169" s="7">
        <v>42.4</v>
      </c>
      <c r="AA169" s="7">
        <v>46.15</v>
      </c>
      <c r="AB169" s="7">
        <v>92</v>
      </c>
      <c r="AC169" s="7">
        <v>27.6</v>
      </c>
    </row>
    <row r="170" spans="1:29">
      <c r="A170" s="9">
        <v>20821</v>
      </c>
      <c r="B170" s="7">
        <v>440.2</v>
      </c>
      <c r="C170" s="7">
        <v>683.54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>
        <v>64.400000000000006</v>
      </c>
      <c r="U170" s="7">
        <v>672.6</v>
      </c>
      <c r="V170" s="7">
        <v>3.63</v>
      </c>
      <c r="W170" s="7">
        <v>4.49</v>
      </c>
      <c r="X170" s="7">
        <v>134.29</v>
      </c>
      <c r="Y170" s="7">
        <v>260.8</v>
      </c>
      <c r="Z170" s="7">
        <v>42.47</v>
      </c>
      <c r="AA170" s="7">
        <v>44.31</v>
      </c>
      <c r="AB170" s="7">
        <v>92.7</v>
      </c>
      <c r="AC170" s="7">
        <v>28.7</v>
      </c>
    </row>
    <row r="171" spans="1:29">
      <c r="A171" s="9">
        <v>20911</v>
      </c>
      <c r="B171" s="7">
        <v>442.3</v>
      </c>
      <c r="C171" s="7">
        <v>683.62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>
        <v>64.7</v>
      </c>
      <c r="U171" s="7">
        <v>677</v>
      </c>
      <c r="V171" s="7">
        <v>3.68</v>
      </c>
      <c r="W171" s="7">
        <v>4.4400000000000004</v>
      </c>
      <c r="X171" s="7">
        <v>134.36000000000001</v>
      </c>
      <c r="Y171" s="7">
        <v>262.72000000000003</v>
      </c>
      <c r="Z171" s="7">
        <v>42.53</v>
      </c>
      <c r="AA171" s="7">
        <v>46.46</v>
      </c>
      <c r="AB171" s="7">
        <v>93</v>
      </c>
      <c r="AC171" s="7">
        <v>28.6</v>
      </c>
    </row>
    <row r="172" spans="1:29">
      <c r="A172" s="9">
        <v>21002</v>
      </c>
      <c r="B172" s="7">
        <v>449.4</v>
      </c>
      <c r="C172" s="7">
        <v>688.21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>
        <v>65.3</v>
      </c>
      <c r="U172" s="7">
        <v>684.2</v>
      </c>
      <c r="V172" s="7">
        <v>3.95</v>
      </c>
      <c r="W172" s="7">
        <v>4.7300000000000004</v>
      </c>
      <c r="X172" s="7">
        <v>134.26</v>
      </c>
      <c r="Y172" s="7">
        <v>264.5</v>
      </c>
      <c r="Z172" s="7">
        <v>42.53</v>
      </c>
      <c r="AA172" s="7">
        <v>46.11</v>
      </c>
      <c r="AB172" s="7">
        <v>93.8</v>
      </c>
      <c r="AC172" s="7">
        <v>29.7</v>
      </c>
    </row>
    <row r="173" spans="1:29">
      <c r="A173" s="9">
        <v>21094</v>
      </c>
      <c r="B173" s="7">
        <v>444</v>
      </c>
      <c r="C173" s="7">
        <v>678.9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>
        <v>65.400000000000006</v>
      </c>
      <c r="U173" s="7">
        <v>686.9</v>
      </c>
      <c r="V173" s="7">
        <v>3.99</v>
      </c>
      <c r="W173" s="7">
        <v>4.99</v>
      </c>
      <c r="X173" s="7">
        <v>133.47999999999999</v>
      </c>
      <c r="Y173" s="7">
        <v>265.19</v>
      </c>
      <c r="Z173" s="7">
        <v>42.53</v>
      </c>
      <c r="AA173" s="7">
        <v>40.64</v>
      </c>
      <c r="AB173" s="7">
        <v>93.8</v>
      </c>
      <c r="AC173" s="7">
        <v>29.1</v>
      </c>
    </row>
    <row r="174" spans="1:29">
      <c r="A174" s="9">
        <v>21186</v>
      </c>
      <c r="B174" s="7">
        <v>436.8</v>
      </c>
      <c r="C174" s="7">
        <v>665.85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>
        <v>65.599999999999994</v>
      </c>
      <c r="U174" s="7">
        <v>691.1</v>
      </c>
      <c r="V174" s="7">
        <v>2.82</v>
      </c>
      <c r="W174" s="7">
        <v>4.83</v>
      </c>
      <c r="X174" s="7">
        <v>133.72</v>
      </c>
      <c r="Y174" s="7">
        <v>267.93</v>
      </c>
      <c r="Z174" s="7">
        <v>42.7</v>
      </c>
      <c r="AA174" s="7">
        <v>41.5</v>
      </c>
      <c r="AB174" s="7">
        <v>94.6</v>
      </c>
      <c r="AC174" s="7">
        <v>25.8</v>
      </c>
    </row>
    <row r="175" spans="1:29">
      <c r="A175" s="9">
        <v>21276</v>
      </c>
      <c r="B175" s="7">
        <v>440.7</v>
      </c>
      <c r="C175" s="7">
        <v>669.76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>
        <v>65.8</v>
      </c>
      <c r="U175" s="7">
        <v>700.6</v>
      </c>
      <c r="V175" s="7">
        <v>1.72</v>
      </c>
      <c r="W175" s="7">
        <v>4.67</v>
      </c>
      <c r="X175" s="7">
        <v>135.22</v>
      </c>
      <c r="Y175" s="7">
        <v>274.52</v>
      </c>
      <c r="Z175" s="7">
        <v>43.2</v>
      </c>
      <c r="AA175" s="7">
        <v>43.6</v>
      </c>
      <c r="AB175" s="7">
        <v>94.7</v>
      </c>
      <c r="AC175" s="7">
        <v>24.8</v>
      </c>
    </row>
    <row r="176" spans="1:29">
      <c r="A176" s="9">
        <v>21367</v>
      </c>
      <c r="B176" s="7">
        <v>453.9</v>
      </c>
      <c r="C176" s="7">
        <v>685.65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>
        <v>66.2</v>
      </c>
      <c r="U176" s="7">
        <v>711.3</v>
      </c>
      <c r="V176" s="7">
        <v>2.13</v>
      </c>
      <c r="W176" s="7">
        <v>4.53</v>
      </c>
      <c r="X176" s="7">
        <v>136.63999999999999</v>
      </c>
      <c r="Y176" s="7">
        <v>279.33</v>
      </c>
      <c r="Z176" s="7">
        <v>43.37</v>
      </c>
      <c r="AA176" s="7">
        <v>47.55</v>
      </c>
      <c r="AB176" s="7">
        <v>94.5</v>
      </c>
      <c r="AC176" s="7">
        <v>24.6</v>
      </c>
    </row>
    <row r="177" spans="1:59">
      <c r="A177" s="9">
        <v>21459</v>
      </c>
      <c r="B177" s="7">
        <v>467</v>
      </c>
      <c r="C177" s="7">
        <v>702.26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>
        <v>66.5</v>
      </c>
      <c r="U177" s="7">
        <v>717.1</v>
      </c>
      <c r="V177" s="7">
        <v>3.21</v>
      </c>
      <c r="W177" s="7">
        <v>4.92</v>
      </c>
      <c r="X177" s="7">
        <v>138.47999999999999</v>
      </c>
      <c r="Y177" s="7">
        <v>282.62</v>
      </c>
      <c r="Z177" s="7">
        <v>43.53</v>
      </c>
      <c r="AA177" s="7">
        <v>52.31</v>
      </c>
      <c r="AB177" s="7">
        <v>94.5</v>
      </c>
      <c r="AC177" s="7">
        <v>26.1</v>
      </c>
    </row>
    <row r="178" spans="1:59">
      <c r="A178" s="9">
        <v>21551</v>
      </c>
      <c r="B178" s="7">
        <v>477</v>
      </c>
      <c r="C178" s="7">
        <v>711.94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>
        <v>67</v>
      </c>
      <c r="U178" s="7">
        <v>716.1</v>
      </c>
      <c r="V178" s="7">
        <v>3.3</v>
      </c>
      <c r="W178" s="7">
        <v>4.87</v>
      </c>
      <c r="X178" s="7">
        <v>140.35</v>
      </c>
      <c r="Y178" s="7">
        <v>286.60000000000002</v>
      </c>
      <c r="Z178" s="7">
        <v>43.7</v>
      </c>
      <c r="AA178" s="7">
        <v>55.51</v>
      </c>
      <c r="AB178" s="7">
        <v>94.8</v>
      </c>
      <c r="AC178" s="7">
        <v>27.6</v>
      </c>
      <c r="AD178" s="7">
        <v>12.51</v>
      </c>
      <c r="AE178" s="7">
        <v>27.09</v>
      </c>
      <c r="AF178" s="7">
        <v>1.73</v>
      </c>
      <c r="AG178" s="7">
        <v>7.66</v>
      </c>
      <c r="AH178" s="7">
        <v>22.63</v>
      </c>
      <c r="AI178" s="7">
        <v>1.62</v>
      </c>
      <c r="AJ178" s="7">
        <v>7.32</v>
      </c>
      <c r="AK178" s="7">
        <v>22.16</v>
      </c>
      <c r="AL178" s="7">
        <v>-4.4400000000000004</v>
      </c>
      <c r="AM178" s="7">
        <v>-15.4</v>
      </c>
      <c r="AN178" s="7">
        <v>4.21</v>
      </c>
      <c r="AO178" s="7">
        <v>12.71</v>
      </c>
      <c r="AP178" s="7">
        <v>33.130000000000003</v>
      </c>
      <c r="AQ178" s="7">
        <v>43.91</v>
      </c>
      <c r="AR178" s="7">
        <v>141.43</v>
      </c>
      <c r="AS178" s="7">
        <v>31.05</v>
      </c>
      <c r="AT178" s="7">
        <v>10.29</v>
      </c>
      <c r="AU178" s="7">
        <v>15.54</v>
      </c>
      <c r="AV178" s="7">
        <v>66.22</v>
      </c>
      <c r="AW178" s="7">
        <v>4.13</v>
      </c>
      <c r="AX178" s="7">
        <v>6.87</v>
      </c>
      <c r="AY178" s="7">
        <v>60.08</v>
      </c>
      <c r="AZ178" s="7">
        <v>8.48</v>
      </c>
      <c r="BA178" s="7">
        <v>50.95</v>
      </c>
      <c r="BB178" s="7">
        <v>16.64</v>
      </c>
      <c r="BC178" s="7">
        <v>91.99</v>
      </c>
      <c r="BD178" s="7">
        <v>207.46</v>
      </c>
      <c r="BE178" s="7">
        <v>55.62</v>
      </c>
      <c r="BF178" s="7">
        <v>21.62</v>
      </c>
      <c r="BG178" s="7">
        <v>11.32</v>
      </c>
    </row>
    <row r="179" spans="1:59">
      <c r="A179" s="9">
        <v>21641</v>
      </c>
      <c r="B179" s="7">
        <v>490.6</v>
      </c>
      <c r="C179" s="7">
        <v>725.74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>
        <v>67.599999999999994</v>
      </c>
      <c r="U179" s="7">
        <v>721</v>
      </c>
      <c r="V179" s="7">
        <v>3.6</v>
      </c>
      <c r="W179" s="7">
        <v>4.8600000000000003</v>
      </c>
      <c r="X179" s="7">
        <v>141.75</v>
      </c>
      <c r="Y179" s="7">
        <v>291</v>
      </c>
      <c r="Z179" s="7">
        <v>43.9</v>
      </c>
      <c r="AA179" s="7">
        <v>57.51</v>
      </c>
      <c r="AB179" s="7">
        <v>95.1</v>
      </c>
      <c r="AC179" s="7">
        <v>28.7</v>
      </c>
      <c r="AD179" s="7">
        <v>12.3</v>
      </c>
      <c r="AE179" s="7">
        <v>28.28</v>
      </c>
      <c r="AF179" s="7">
        <v>1.73</v>
      </c>
      <c r="AG179" s="7">
        <v>7.39</v>
      </c>
      <c r="AH179" s="7">
        <v>23.38</v>
      </c>
      <c r="AI179" s="7">
        <v>2.35</v>
      </c>
      <c r="AJ179" s="7">
        <v>9.9600000000000009</v>
      </c>
      <c r="AK179" s="7">
        <v>23.58</v>
      </c>
      <c r="AL179" s="7">
        <v>-7.52</v>
      </c>
      <c r="AM179" s="7">
        <v>-25.42</v>
      </c>
      <c r="AN179" s="7">
        <v>4.6900000000000004</v>
      </c>
      <c r="AO179" s="7">
        <v>13.54</v>
      </c>
      <c r="AP179" s="7">
        <v>34.630000000000003</v>
      </c>
      <c r="AQ179" s="7">
        <v>45.77</v>
      </c>
      <c r="AR179" s="7">
        <v>142.58000000000001</v>
      </c>
      <c r="AS179" s="7">
        <v>32.1</v>
      </c>
      <c r="AT179" s="7">
        <v>11.58</v>
      </c>
      <c r="AU179" s="7">
        <v>18.41</v>
      </c>
      <c r="AV179" s="7">
        <v>62.91</v>
      </c>
      <c r="AW179" s="7">
        <v>4.57</v>
      </c>
      <c r="AX179" s="7">
        <v>7.64</v>
      </c>
      <c r="AY179" s="7">
        <v>59.85</v>
      </c>
      <c r="AZ179" s="7">
        <v>9.6199999999999992</v>
      </c>
      <c r="BA179" s="7">
        <v>55.6</v>
      </c>
      <c r="BB179" s="7">
        <v>17.3</v>
      </c>
      <c r="BC179" s="7">
        <v>91.64</v>
      </c>
      <c r="BD179" s="7">
        <v>205.99</v>
      </c>
      <c r="BE179" s="7">
        <v>56.17</v>
      </c>
      <c r="BF179" s="7">
        <v>22.05</v>
      </c>
      <c r="BG179" s="7">
        <v>11.45</v>
      </c>
    </row>
    <row r="180" spans="1:59">
      <c r="A180" s="9">
        <v>21732</v>
      </c>
      <c r="B180" s="7">
        <v>489</v>
      </c>
      <c r="C180" s="7">
        <v>721.24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>
        <v>67.8</v>
      </c>
      <c r="U180" s="7">
        <v>723.7</v>
      </c>
      <c r="V180" s="7">
        <v>4.1900000000000004</v>
      </c>
      <c r="W180" s="7">
        <v>5.08</v>
      </c>
      <c r="X180" s="7">
        <v>142.22999999999999</v>
      </c>
      <c r="Y180" s="7">
        <v>294.89999999999998</v>
      </c>
      <c r="Z180" s="7">
        <v>44.07</v>
      </c>
      <c r="AA180" s="7">
        <v>58.73</v>
      </c>
      <c r="AB180" s="7">
        <v>94.8</v>
      </c>
      <c r="AC180" s="7">
        <v>29.6</v>
      </c>
      <c r="AD180" s="7">
        <v>15.26</v>
      </c>
      <c r="AE180" s="7">
        <v>29.12</v>
      </c>
      <c r="AF180" s="7">
        <v>2.0099999999999998</v>
      </c>
      <c r="AG180" s="7">
        <v>8.16</v>
      </c>
      <c r="AH180" s="7">
        <v>24.65</v>
      </c>
      <c r="AI180" s="7">
        <v>2.99</v>
      </c>
      <c r="AJ180" s="7">
        <v>11.88</v>
      </c>
      <c r="AK180" s="7">
        <v>25.15</v>
      </c>
      <c r="AL180" s="7">
        <v>-7.3</v>
      </c>
      <c r="AM180" s="7">
        <v>-23.79</v>
      </c>
      <c r="AN180" s="7">
        <v>6.26</v>
      </c>
      <c r="AO180" s="7">
        <v>16.559999999999999</v>
      </c>
      <c r="AP180" s="7">
        <v>37.81</v>
      </c>
      <c r="AQ180" s="7">
        <v>48.59</v>
      </c>
      <c r="AR180" s="7">
        <v>143.47</v>
      </c>
      <c r="AS180" s="7">
        <v>33.869999999999997</v>
      </c>
      <c r="AT180" s="7">
        <v>10.76</v>
      </c>
      <c r="AU180" s="7">
        <v>16.22</v>
      </c>
      <c r="AV180" s="7">
        <v>66.3</v>
      </c>
      <c r="AW180" s="7">
        <v>5.73</v>
      </c>
      <c r="AX180" s="7">
        <v>8.8800000000000008</v>
      </c>
      <c r="AY180" s="7">
        <v>64.55</v>
      </c>
      <c r="AZ180" s="7">
        <v>10.050000000000001</v>
      </c>
      <c r="BA180" s="7">
        <v>55.92</v>
      </c>
      <c r="BB180" s="7">
        <v>17.96</v>
      </c>
      <c r="BC180" s="7">
        <v>92.05</v>
      </c>
      <c r="BD180" s="7">
        <v>204.74</v>
      </c>
      <c r="BE180" s="7">
        <v>57.45</v>
      </c>
      <c r="BF180" s="7">
        <v>21.7</v>
      </c>
      <c r="BG180" s="7">
        <v>11.48</v>
      </c>
    </row>
    <row r="181" spans="1:59">
      <c r="A181" s="9">
        <v>21824</v>
      </c>
      <c r="B181" s="7">
        <v>495</v>
      </c>
      <c r="C181" s="7">
        <v>727.94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>
        <v>68</v>
      </c>
      <c r="U181" s="7">
        <v>736</v>
      </c>
      <c r="V181" s="7">
        <v>4.76</v>
      </c>
      <c r="W181" s="7">
        <v>5.28</v>
      </c>
      <c r="X181" s="7">
        <v>141.19999999999999</v>
      </c>
      <c r="Y181" s="7">
        <v>296.10000000000002</v>
      </c>
      <c r="Z181" s="7">
        <v>43.93</v>
      </c>
      <c r="AA181" s="7">
        <v>57.76</v>
      </c>
      <c r="AB181" s="7">
        <v>94.4</v>
      </c>
      <c r="AC181" s="7">
        <v>29.6</v>
      </c>
      <c r="AD181" s="7">
        <v>14.22</v>
      </c>
      <c r="AE181" s="7">
        <v>30.15</v>
      </c>
      <c r="AF181" s="7">
        <v>1.93</v>
      </c>
      <c r="AG181" s="7">
        <v>7.42</v>
      </c>
      <c r="AH181" s="7">
        <v>26</v>
      </c>
      <c r="AI181" s="7">
        <v>3.03</v>
      </c>
      <c r="AJ181" s="7">
        <v>11.25</v>
      </c>
      <c r="AK181" s="7">
        <v>26.9</v>
      </c>
      <c r="AL181" s="7">
        <v>-8.52</v>
      </c>
      <c r="AM181" s="7">
        <v>-26.19</v>
      </c>
      <c r="AN181" s="7">
        <v>8.07</v>
      </c>
      <c r="AO181" s="7">
        <v>19.170000000000002</v>
      </c>
      <c r="AP181" s="7">
        <v>42.09</v>
      </c>
      <c r="AQ181" s="7">
        <v>52.26</v>
      </c>
      <c r="AR181" s="7">
        <v>145.97999999999999</v>
      </c>
      <c r="AS181" s="7">
        <v>35.799999999999997</v>
      </c>
      <c r="AT181" s="7">
        <v>9.5500000000000007</v>
      </c>
      <c r="AU181" s="7">
        <v>12.63</v>
      </c>
      <c r="AV181" s="7">
        <v>75.599999999999994</v>
      </c>
      <c r="AW181" s="7">
        <v>6.6</v>
      </c>
      <c r="AX181" s="7">
        <v>9.56</v>
      </c>
      <c r="AY181" s="7">
        <v>69.010000000000005</v>
      </c>
      <c r="AZ181" s="7">
        <v>9.6999999999999993</v>
      </c>
      <c r="BA181" s="7">
        <v>51.64</v>
      </c>
      <c r="BB181" s="7">
        <v>18.79</v>
      </c>
      <c r="BC181" s="7">
        <v>92.18</v>
      </c>
      <c r="BD181" s="7">
        <v>203.32</v>
      </c>
      <c r="BE181" s="7">
        <v>59.31</v>
      </c>
      <c r="BF181" s="7">
        <v>21.49</v>
      </c>
      <c r="BG181" s="7">
        <v>11.68</v>
      </c>
    </row>
    <row r="182" spans="1:59">
      <c r="A182" s="9">
        <v>21916</v>
      </c>
      <c r="B182" s="7">
        <v>506.9</v>
      </c>
      <c r="C182" s="7">
        <v>741.08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>
        <v>68.400000000000006</v>
      </c>
      <c r="U182" s="7">
        <v>740.8</v>
      </c>
      <c r="V182" s="7">
        <v>4.6900000000000004</v>
      </c>
      <c r="W182" s="7">
        <v>5.34</v>
      </c>
      <c r="X182" s="7">
        <v>140.83000000000001</v>
      </c>
      <c r="Y182" s="7">
        <v>297.2</v>
      </c>
      <c r="Z182" s="7">
        <v>43.87</v>
      </c>
      <c r="AA182" s="7">
        <v>56.28</v>
      </c>
      <c r="AB182" s="7">
        <v>94.9</v>
      </c>
      <c r="AC182" s="7">
        <v>30.6</v>
      </c>
      <c r="AD182" s="7">
        <v>16.46</v>
      </c>
      <c r="AE182" s="7">
        <v>31.35</v>
      </c>
      <c r="AF182" s="7">
        <v>2.44</v>
      </c>
      <c r="AG182" s="7">
        <v>8.5399999999999991</v>
      </c>
      <c r="AH182" s="7">
        <v>28.59</v>
      </c>
      <c r="AI182" s="7">
        <v>3.55</v>
      </c>
      <c r="AJ182" s="7">
        <v>11.96</v>
      </c>
      <c r="AK182" s="7">
        <v>29.72</v>
      </c>
      <c r="AL182" s="7">
        <v>-1.77</v>
      </c>
      <c r="AM182" s="7">
        <v>-4.99</v>
      </c>
      <c r="AN182" s="7">
        <v>7.42</v>
      </c>
      <c r="AO182" s="7">
        <v>16.440000000000001</v>
      </c>
      <c r="AP182" s="7">
        <v>45.11</v>
      </c>
      <c r="AQ182" s="7">
        <v>54.76</v>
      </c>
      <c r="AR182" s="7">
        <v>144.13999999999999</v>
      </c>
      <c r="AS182" s="7">
        <v>37.99</v>
      </c>
      <c r="AT182" s="7">
        <v>11.85</v>
      </c>
      <c r="AU182" s="7">
        <v>16.88</v>
      </c>
      <c r="AV182" s="7">
        <v>70.209999999999994</v>
      </c>
      <c r="AW182" s="7">
        <v>7.73</v>
      </c>
      <c r="AX182" s="7">
        <v>9.5500000000000007</v>
      </c>
      <c r="AY182" s="7">
        <v>80.95</v>
      </c>
      <c r="AZ182" s="7">
        <v>6.43</v>
      </c>
      <c r="BA182" s="7">
        <v>31.89</v>
      </c>
      <c r="BB182" s="7">
        <v>20.149999999999999</v>
      </c>
      <c r="BC182" s="7">
        <v>92.86</v>
      </c>
      <c r="BD182" s="7">
        <v>202.2</v>
      </c>
      <c r="BE182" s="7">
        <v>60.39</v>
      </c>
      <c r="BF182" s="7">
        <v>20.98</v>
      </c>
      <c r="BG182" s="7">
        <v>12.21</v>
      </c>
    </row>
    <row r="183" spans="1:59">
      <c r="A183" s="9">
        <v>22007</v>
      </c>
      <c r="B183" s="7">
        <v>506.3</v>
      </c>
      <c r="C183" s="7">
        <v>738.05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>
        <v>68.599999999999994</v>
      </c>
      <c r="U183" s="7">
        <v>747.2</v>
      </c>
      <c r="V183" s="7">
        <v>4.07</v>
      </c>
      <c r="W183" s="7">
        <v>5.2</v>
      </c>
      <c r="X183" s="7">
        <v>140.83000000000001</v>
      </c>
      <c r="Y183" s="7">
        <v>299.89999999999998</v>
      </c>
      <c r="Z183" s="7">
        <v>43.93</v>
      </c>
      <c r="AA183" s="7">
        <v>56.07</v>
      </c>
      <c r="AB183" s="7">
        <v>95</v>
      </c>
      <c r="AC183" s="7">
        <v>31.3</v>
      </c>
      <c r="AD183" s="7">
        <v>15.72</v>
      </c>
      <c r="AE183" s="7">
        <v>31.89</v>
      </c>
      <c r="AF183" s="7">
        <v>2.2799999999999998</v>
      </c>
      <c r="AG183" s="7">
        <v>7.66</v>
      </c>
      <c r="AH183" s="7">
        <v>29.72</v>
      </c>
      <c r="AI183" s="7">
        <v>3.75</v>
      </c>
      <c r="AJ183" s="7">
        <v>12.12</v>
      </c>
      <c r="AK183" s="7">
        <v>30.95</v>
      </c>
      <c r="AL183" s="7">
        <v>0.81</v>
      </c>
      <c r="AM183" s="7">
        <v>2.15</v>
      </c>
      <c r="AN183" s="7">
        <v>6.55</v>
      </c>
      <c r="AO183" s="7">
        <v>13.79</v>
      </c>
      <c r="AP183" s="7">
        <v>47.53</v>
      </c>
      <c r="AQ183" s="7">
        <v>57.74</v>
      </c>
      <c r="AR183" s="7">
        <v>142.9</v>
      </c>
      <c r="AS183" s="7">
        <v>40.409999999999997</v>
      </c>
      <c r="AT183" s="7">
        <v>10.71</v>
      </c>
      <c r="AU183" s="7">
        <v>13.35</v>
      </c>
      <c r="AV183" s="7">
        <v>80.239999999999995</v>
      </c>
      <c r="AW183" s="7">
        <v>7.63</v>
      </c>
      <c r="AX183" s="7">
        <v>8.86</v>
      </c>
      <c r="AY183" s="7">
        <v>86.03</v>
      </c>
      <c r="AZ183" s="7">
        <v>5.68</v>
      </c>
      <c r="BA183" s="7">
        <v>27.4</v>
      </c>
      <c r="BB183" s="7">
        <v>20.74</v>
      </c>
      <c r="BC183" s="7">
        <v>93.33</v>
      </c>
      <c r="BD183" s="7">
        <v>200.89</v>
      </c>
      <c r="BE183" s="7">
        <v>60.76</v>
      </c>
      <c r="BF183" s="7">
        <v>20.52</v>
      </c>
      <c r="BG183" s="7">
        <v>12.33</v>
      </c>
    </row>
    <row r="184" spans="1:59">
      <c r="A184" s="9">
        <v>22098</v>
      </c>
      <c r="B184" s="7">
        <v>508</v>
      </c>
      <c r="C184" s="7">
        <v>737.3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>
        <v>68.900000000000006</v>
      </c>
      <c r="U184" s="7">
        <v>752.1</v>
      </c>
      <c r="V184" s="7">
        <v>3.37</v>
      </c>
      <c r="W184" s="7">
        <v>5.22</v>
      </c>
      <c r="X184" s="7">
        <v>142</v>
      </c>
      <c r="Y184" s="7">
        <v>305.3</v>
      </c>
      <c r="Z184" s="7">
        <v>44.03</v>
      </c>
      <c r="AA184" s="7">
        <v>55.72</v>
      </c>
      <c r="AB184" s="7">
        <v>94.7</v>
      </c>
      <c r="AC184" s="7">
        <v>30</v>
      </c>
      <c r="AD184" s="7">
        <v>14.74</v>
      </c>
      <c r="AE184" s="7">
        <v>32.46</v>
      </c>
      <c r="AF184" s="7">
        <v>1.7</v>
      </c>
      <c r="AG184" s="7">
        <v>5.71</v>
      </c>
      <c r="AH184" s="7">
        <v>29.71</v>
      </c>
      <c r="AI184" s="7">
        <v>3.32</v>
      </c>
      <c r="AJ184" s="7">
        <v>10.6</v>
      </c>
      <c r="AK184" s="7">
        <v>31.35</v>
      </c>
      <c r="AL184" s="7">
        <v>2.94</v>
      </c>
      <c r="AM184" s="7">
        <v>7.88</v>
      </c>
      <c r="AN184" s="7">
        <v>6.53</v>
      </c>
      <c r="AO184" s="7">
        <v>13.35</v>
      </c>
      <c r="AP184" s="7">
        <v>48.94</v>
      </c>
      <c r="AQ184" s="7">
        <v>57.27</v>
      </c>
      <c r="AR184" s="7">
        <v>143.43</v>
      </c>
      <c r="AS184" s="7">
        <v>39.93</v>
      </c>
      <c r="AT184" s="7">
        <v>9.91</v>
      </c>
      <c r="AU184" s="7">
        <v>12.93</v>
      </c>
      <c r="AV184" s="7">
        <v>76.7</v>
      </c>
      <c r="AW184" s="7">
        <v>7.59</v>
      </c>
      <c r="AX184" s="7">
        <v>9.11</v>
      </c>
      <c r="AY184" s="7">
        <v>83.33</v>
      </c>
      <c r="AZ184" s="7">
        <v>5.63</v>
      </c>
      <c r="BA184" s="7">
        <v>26.84</v>
      </c>
      <c r="BB184" s="7">
        <v>20.98</v>
      </c>
      <c r="BC184" s="7">
        <v>93.54</v>
      </c>
      <c r="BD184" s="7">
        <v>199.1</v>
      </c>
      <c r="BE184" s="7">
        <v>61</v>
      </c>
      <c r="BF184" s="7">
        <v>21.34</v>
      </c>
      <c r="BG184" s="7">
        <v>12.7</v>
      </c>
    </row>
    <row r="185" spans="1:59">
      <c r="A185" s="9">
        <v>22190</v>
      </c>
      <c r="B185" s="7">
        <v>504.8</v>
      </c>
      <c r="C185" s="7">
        <v>731.59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>
        <v>69</v>
      </c>
      <c r="U185" s="7">
        <v>758.5</v>
      </c>
      <c r="V185" s="7">
        <v>3.27</v>
      </c>
      <c r="W185" s="7">
        <v>5.1100000000000003</v>
      </c>
      <c r="X185" s="7">
        <v>141.97999999999999</v>
      </c>
      <c r="Y185" s="7">
        <v>309.8</v>
      </c>
      <c r="Z185" s="7">
        <v>44.07</v>
      </c>
      <c r="AA185" s="7">
        <v>55.33</v>
      </c>
      <c r="AB185" s="7">
        <v>94.9</v>
      </c>
      <c r="AC185" s="7">
        <v>28.9</v>
      </c>
      <c r="AD185" s="7">
        <v>12.01</v>
      </c>
      <c r="AE185" s="7">
        <v>33.270000000000003</v>
      </c>
      <c r="AF185" s="7">
        <v>1.64</v>
      </c>
      <c r="AG185" s="7">
        <v>5.75</v>
      </c>
      <c r="AH185" s="7">
        <v>28.51</v>
      </c>
      <c r="AI185" s="7">
        <v>2.89</v>
      </c>
      <c r="AJ185" s="7">
        <v>9.3000000000000007</v>
      </c>
      <c r="AK185" s="7">
        <v>31.03</v>
      </c>
      <c r="AL185" s="7">
        <v>-1.02</v>
      </c>
      <c r="AM185" s="7">
        <v>-2.76</v>
      </c>
      <c r="AN185" s="7">
        <v>5.74</v>
      </c>
      <c r="AO185" s="7">
        <v>11.53</v>
      </c>
      <c r="AP185" s="7">
        <v>49.75</v>
      </c>
      <c r="AQ185" s="7">
        <v>55.01</v>
      </c>
      <c r="AR185" s="7">
        <v>142.76</v>
      </c>
      <c r="AS185" s="7">
        <v>38.54</v>
      </c>
      <c r="AT185" s="7">
        <v>11.44</v>
      </c>
      <c r="AU185" s="7">
        <v>17.600000000000001</v>
      </c>
      <c r="AV185" s="7">
        <v>64.989999999999995</v>
      </c>
      <c r="AW185" s="7">
        <v>5.4</v>
      </c>
      <c r="AX185" s="7">
        <v>7.52</v>
      </c>
      <c r="AY185" s="7">
        <v>71.849999999999994</v>
      </c>
      <c r="AZ185" s="7">
        <v>5.84</v>
      </c>
      <c r="BA185" s="7">
        <v>27.89</v>
      </c>
      <c r="BB185" s="7">
        <v>20.93</v>
      </c>
      <c r="BC185" s="7">
        <v>93.07</v>
      </c>
      <c r="BD185" s="7">
        <v>197.36</v>
      </c>
      <c r="BE185" s="7">
        <v>60.77</v>
      </c>
      <c r="BF185" s="7">
        <v>21.51</v>
      </c>
      <c r="BG185" s="7">
        <v>11.82</v>
      </c>
    </row>
    <row r="186" spans="1:59">
      <c r="A186" s="9">
        <v>22282</v>
      </c>
      <c r="B186" s="7">
        <v>508.2</v>
      </c>
      <c r="C186" s="7">
        <v>737.59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>
        <v>68.900000000000006</v>
      </c>
      <c r="U186" s="7">
        <v>767.9</v>
      </c>
      <c r="V186" s="7">
        <v>3.01</v>
      </c>
      <c r="W186" s="7">
        <v>5.0999999999999996</v>
      </c>
      <c r="X186" s="7">
        <v>142.85</v>
      </c>
      <c r="Y186" s="7">
        <v>314.8</v>
      </c>
      <c r="Z186" s="7">
        <v>44.7</v>
      </c>
      <c r="AA186" s="7">
        <v>62</v>
      </c>
      <c r="AB186" s="7">
        <v>95.2</v>
      </c>
      <c r="AC186" s="7">
        <v>27.9</v>
      </c>
      <c r="AD186" s="7">
        <v>9.66</v>
      </c>
      <c r="AE186" s="7">
        <v>33.020000000000003</v>
      </c>
      <c r="AF186" s="7">
        <v>1.62</v>
      </c>
      <c r="AG186" s="7">
        <v>6.23</v>
      </c>
      <c r="AH186" s="7">
        <v>25.96</v>
      </c>
      <c r="AI186" s="7">
        <v>2.39</v>
      </c>
      <c r="AJ186" s="7">
        <v>8.26</v>
      </c>
      <c r="AK186" s="7">
        <v>28.93</v>
      </c>
      <c r="AL186" s="7">
        <v>-1.54</v>
      </c>
      <c r="AM186" s="7">
        <v>-4.49</v>
      </c>
      <c r="AN186" s="7">
        <v>4.8099999999999996</v>
      </c>
      <c r="AO186" s="7">
        <v>9.83</v>
      </c>
      <c r="AP186" s="7">
        <v>48.98</v>
      </c>
      <c r="AQ186" s="7">
        <v>53.2</v>
      </c>
      <c r="AR186" s="7">
        <v>146.86000000000001</v>
      </c>
      <c r="AS186" s="7">
        <v>36.22</v>
      </c>
      <c r="AT186" s="7">
        <v>7.09</v>
      </c>
      <c r="AU186" s="7">
        <v>12.25</v>
      </c>
      <c r="AV186" s="7">
        <v>57.87</v>
      </c>
      <c r="AW186" s="7">
        <v>3.74</v>
      </c>
      <c r="AX186" s="7">
        <v>6.71</v>
      </c>
      <c r="AY186" s="7">
        <v>55.79</v>
      </c>
      <c r="AZ186" s="7">
        <v>6.37</v>
      </c>
      <c r="BA186" s="7">
        <v>31.95</v>
      </c>
      <c r="BB186" s="7">
        <v>19.93</v>
      </c>
      <c r="BC186" s="7">
        <v>92.02</v>
      </c>
      <c r="BD186" s="7">
        <v>195.76</v>
      </c>
      <c r="BE186" s="7">
        <v>60.13</v>
      </c>
      <c r="BF186" s="7">
        <v>23.53</v>
      </c>
      <c r="BG186" s="7">
        <v>12.01</v>
      </c>
    </row>
    <row r="187" spans="1:59">
      <c r="A187" s="9">
        <v>22372</v>
      </c>
      <c r="B187" s="7">
        <v>519.20000000000005</v>
      </c>
      <c r="C187" s="7">
        <v>750.29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>
        <v>69.2</v>
      </c>
      <c r="U187" s="7">
        <v>775</v>
      </c>
      <c r="V187" s="7">
        <v>2.86</v>
      </c>
      <c r="W187" s="7">
        <v>5.01</v>
      </c>
      <c r="X187" s="7">
        <v>143.88</v>
      </c>
      <c r="Y187" s="7">
        <v>320.7</v>
      </c>
      <c r="Z187" s="7">
        <v>44.67</v>
      </c>
      <c r="AA187" s="7">
        <v>65.98</v>
      </c>
      <c r="AB187" s="7">
        <v>94.3</v>
      </c>
      <c r="AC187" s="7">
        <v>29.2</v>
      </c>
      <c r="AD187" s="7">
        <v>9.32</v>
      </c>
      <c r="AE187" s="7">
        <v>32.07</v>
      </c>
      <c r="AF187" s="7">
        <v>2.04</v>
      </c>
      <c r="AG187" s="7">
        <v>8.5500000000000007</v>
      </c>
      <c r="AH187" s="7">
        <v>23.86</v>
      </c>
      <c r="AI187" s="7">
        <v>2.34</v>
      </c>
      <c r="AJ187" s="7">
        <v>8.7799999999999994</v>
      </c>
      <c r="AK187" s="7">
        <v>26.66</v>
      </c>
      <c r="AL187" s="7">
        <v>-4.41</v>
      </c>
      <c r="AM187" s="7">
        <v>-13.53</v>
      </c>
      <c r="AN187" s="7">
        <v>5.5</v>
      </c>
      <c r="AO187" s="7">
        <v>11.6</v>
      </c>
      <c r="AP187" s="7">
        <v>47.39</v>
      </c>
      <c r="AQ187" s="7">
        <v>52.9</v>
      </c>
      <c r="AR187" s="7">
        <v>152.86000000000001</v>
      </c>
      <c r="AS187" s="7">
        <v>34.6</v>
      </c>
      <c r="AT187" s="7">
        <v>6.14</v>
      </c>
      <c r="AU187" s="7">
        <v>13.06</v>
      </c>
      <c r="AV187" s="7">
        <v>47.05</v>
      </c>
      <c r="AW187" s="7">
        <v>3.23</v>
      </c>
      <c r="AX187" s="7">
        <v>7.13</v>
      </c>
      <c r="AY187" s="7">
        <v>45.24</v>
      </c>
      <c r="AZ187" s="7">
        <v>6.33</v>
      </c>
      <c r="BA187" s="7">
        <v>33.26</v>
      </c>
      <c r="BB187" s="7">
        <v>19.03</v>
      </c>
      <c r="BC187" s="7">
        <v>90.92</v>
      </c>
      <c r="BD187" s="7">
        <v>194.76</v>
      </c>
      <c r="BE187" s="7">
        <v>59.96</v>
      </c>
      <c r="BF187" s="7">
        <v>24.15</v>
      </c>
      <c r="BG187" s="7">
        <v>11.69</v>
      </c>
    </row>
    <row r="188" spans="1:59">
      <c r="A188" s="9">
        <v>22463</v>
      </c>
      <c r="B188" s="7">
        <v>528.20000000000005</v>
      </c>
      <c r="C188" s="7">
        <v>760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>
        <v>69.5</v>
      </c>
      <c r="U188" s="7">
        <v>781.7</v>
      </c>
      <c r="V188" s="7">
        <v>2.9</v>
      </c>
      <c r="W188" s="7">
        <v>5.09</v>
      </c>
      <c r="X188" s="7">
        <v>144.9</v>
      </c>
      <c r="Y188" s="7">
        <v>326.2</v>
      </c>
      <c r="Z188" s="7">
        <v>45.13</v>
      </c>
      <c r="AA188" s="7">
        <v>66.83</v>
      </c>
      <c r="AB188" s="7">
        <v>94.3</v>
      </c>
      <c r="AC188" s="7">
        <v>29.4</v>
      </c>
      <c r="AD188" s="7">
        <v>9.14</v>
      </c>
      <c r="AE188" s="7">
        <v>31.54</v>
      </c>
      <c r="AF188" s="7">
        <v>2.21</v>
      </c>
      <c r="AG188" s="7">
        <v>9.6300000000000008</v>
      </c>
      <c r="AH188" s="7">
        <v>22.9</v>
      </c>
      <c r="AI188" s="7">
        <v>2.2999999999999998</v>
      </c>
      <c r="AJ188" s="7">
        <v>8.99</v>
      </c>
      <c r="AK188" s="7">
        <v>25.55</v>
      </c>
      <c r="AL188" s="7">
        <v>-5.38</v>
      </c>
      <c r="AM188" s="7">
        <v>-16.8</v>
      </c>
      <c r="AN188" s="7">
        <v>5.64</v>
      </c>
      <c r="AO188" s="7">
        <v>12.53</v>
      </c>
      <c r="AP188" s="7">
        <v>45.03</v>
      </c>
      <c r="AQ188" s="7">
        <v>53.23</v>
      </c>
      <c r="AR188" s="7">
        <v>155.24</v>
      </c>
      <c r="AS188" s="7">
        <v>34.29</v>
      </c>
      <c r="AT188" s="7">
        <v>5.82</v>
      </c>
      <c r="AU188" s="7">
        <v>13.49</v>
      </c>
      <c r="AV188" s="7">
        <v>43.14</v>
      </c>
      <c r="AW188" s="7">
        <v>2.97</v>
      </c>
      <c r="AX188" s="7">
        <v>7.43</v>
      </c>
      <c r="AY188" s="7">
        <v>39.979999999999997</v>
      </c>
      <c r="AZ188" s="7">
        <v>6.3</v>
      </c>
      <c r="BA188" s="7">
        <v>33.81</v>
      </c>
      <c r="BB188" s="7">
        <v>18.62</v>
      </c>
      <c r="BC188" s="7">
        <v>89.82</v>
      </c>
      <c r="BD188" s="7">
        <v>194.06</v>
      </c>
      <c r="BE188" s="7">
        <v>60.04</v>
      </c>
      <c r="BF188" s="7">
        <v>24.12</v>
      </c>
      <c r="BG188" s="7">
        <v>11.38</v>
      </c>
    </row>
    <row r="189" spans="1:59">
      <c r="A189" s="9">
        <v>22555</v>
      </c>
      <c r="B189" s="7">
        <v>542.6</v>
      </c>
      <c r="C189" s="7">
        <v>778.48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>
        <v>69.7</v>
      </c>
      <c r="U189" s="7">
        <v>789.2</v>
      </c>
      <c r="V189" s="7">
        <v>3.06</v>
      </c>
      <c r="W189" s="7">
        <v>5.13</v>
      </c>
      <c r="X189" s="7">
        <v>146.18</v>
      </c>
      <c r="Y189" s="7">
        <v>331.8</v>
      </c>
      <c r="Z189" s="7">
        <v>45.8</v>
      </c>
      <c r="AA189" s="7">
        <v>70.27</v>
      </c>
      <c r="AB189" s="7">
        <v>94.4</v>
      </c>
      <c r="AC189" s="7">
        <v>31.1</v>
      </c>
      <c r="AD189" s="7">
        <v>8.99</v>
      </c>
      <c r="AE189" s="7">
        <v>30.55</v>
      </c>
      <c r="AF189" s="7">
        <v>2.48</v>
      </c>
      <c r="AG189" s="7">
        <v>10.79</v>
      </c>
      <c r="AH189" s="7">
        <v>22.99</v>
      </c>
      <c r="AI189" s="7">
        <v>2.29</v>
      </c>
      <c r="AJ189" s="7">
        <v>9.1999999999999993</v>
      </c>
      <c r="AK189" s="7">
        <v>24.9</v>
      </c>
      <c r="AL189" s="7">
        <v>-3.34</v>
      </c>
      <c r="AM189" s="7">
        <v>-10.62</v>
      </c>
      <c r="AN189" s="7">
        <v>5.29</v>
      </c>
      <c r="AO189" s="7">
        <v>12.05</v>
      </c>
      <c r="AP189" s="7">
        <v>43.94</v>
      </c>
      <c r="AQ189" s="7">
        <v>52.55</v>
      </c>
      <c r="AR189" s="7">
        <v>155.33000000000001</v>
      </c>
      <c r="AS189" s="7">
        <v>33.83</v>
      </c>
      <c r="AT189" s="7">
        <v>4.88</v>
      </c>
      <c r="AU189" s="7">
        <v>9.7799999999999994</v>
      </c>
      <c r="AV189" s="7">
        <v>49.85</v>
      </c>
      <c r="AW189" s="7">
        <v>3.4</v>
      </c>
      <c r="AX189" s="7">
        <v>7.88</v>
      </c>
      <c r="AY189" s="7">
        <v>43.09</v>
      </c>
      <c r="AZ189" s="7">
        <v>6.19</v>
      </c>
      <c r="BA189" s="7">
        <v>33.840000000000003</v>
      </c>
      <c r="BB189" s="7">
        <v>18.29</v>
      </c>
      <c r="BC189" s="7">
        <v>88.73</v>
      </c>
      <c r="BD189" s="7">
        <v>193.65</v>
      </c>
      <c r="BE189" s="7">
        <v>59.99</v>
      </c>
      <c r="BF189" s="7">
        <v>23.7</v>
      </c>
      <c r="BG189" s="7">
        <v>11.56</v>
      </c>
    </row>
    <row r="190" spans="1:59">
      <c r="A190" s="9">
        <v>22647</v>
      </c>
      <c r="B190" s="7">
        <v>554.20000000000005</v>
      </c>
      <c r="C190" s="7">
        <v>789.46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>
        <v>70.2</v>
      </c>
      <c r="U190" s="7">
        <v>797.7</v>
      </c>
      <c r="V190" s="7">
        <v>3.24</v>
      </c>
      <c r="W190" s="7">
        <v>5.08</v>
      </c>
      <c r="X190" s="7">
        <v>147.18</v>
      </c>
      <c r="Y190" s="7">
        <v>338.9</v>
      </c>
      <c r="Z190" s="7">
        <v>46.1</v>
      </c>
      <c r="AA190" s="7">
        <v>69.86</v>
      </c>
      <c r="AB190" s="7">
        <v>94.9</v>
      </c>
      <c r="AC190" s="7">
        <v>31.9</v>
      </c>
      <c r="AD190" s="7">
        <v>8.82</v>
      </c>
      <c r="AE190" s="7">
        <v>30.24</v>
      </c>
      <c r="AF190" s="7">
        <v>2.81</v>
      </c>
      <c r="AG190" s="7">
        <v>12.15</v>
      </c>
      <c r="AH190" s="7">
        <v>23.11</v>
      </c>
      <c r="AI190" s="7">
        <v>2.31</v>
      </c>
      <c r="AJ190" s="7">
        <v>9.33</v>
      </c>
      <c r="AK190" s="7">
        <v>24.76</v>
      </c>
      <c r="AL190" s="7">
        <v>-3.08</v>
      </c>
      <c r="AM190" s="7">
        <v>-10.130000000000001</v>
      </c>
      <c r="AN190" s="7">
        <v>5.17</v>
      </c>
      <c r="AO190" s="7">
        <v>12.01</v>
      </c>
      <c r="AP190" s="7">
        <v>43.03</v>
      </c>
      <c r="AQ190" s="7">
        <v>50.42</v>
      </c>
      <c r="AR190" s="7">
        <v>154.09</v>
      </c>
      <c r="AS190" s="7">
        <v>32.72</v>
      </c>
      <c r="AT190" s="7">
        <v>4.72</v>
      </c>
      <c r="AU190" s="7">
        <v>10.89</v>
      </c>
      <c r="AV190" s="7">
        <v>43.36</v>
      </c>
      <c r="AW190" s="7">
        <v>3.64</v>
      </c>
      <c r="AX190" s="7">
        <v>8.42</v>
      </c>
      <c r="AY190" s="7">
        <v>43.2</v>
      </c>
      <c r="AZ190" s="7">
        <v>5.89</v>
      </c>
      <c r="BA190" s="7">
        <v>32.380000000000003</v>
      </c>
      <c r="BB190" s="7">
        <v>18.2</v>
      </c>
      <c r="BC190" s="7">
        <v>87.63</v>
      </c>
      <c r="BD190" s="7">
        <v>193.59</v>
      </c>
      <c r="BE190" s="7">
        <v>59.93</v>
      </c>
      <c r="BF190" s="7">
        <v>23.69</v>
      </c>
      <c r="BG190" s="7">
        <v>11.57</v>
      </c>
    </row>
    <row r="191" spans="1:59">
      <c r="A191" s="9">
        <v>22737</v>
      </c>
      <c r="B191" s="7">
        <v>562.70000000000005</v>
      </c>
      <c r="C191" s="7">
        <v>798.16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>
        <v>70.5</v>
      </c>
      <c r="U191" s="7">
        <v>805.6</v>
      </c>
      <c r="V191" s="7">
        <v>3.2</v>
      </c>
      <c r="W191" s="7">
        <v>5.0199999999999996</v>
      </c>
      <c r="X191" s="7">
        <v>147.94999999999999</v>
      </c>
      <c r="Y191" s="7">
        <v>345.9</v>
      </c>
      <c r="Z191" s="7">
        <v>46.57</v>
      </c>
      <c r="AA191" s="7">
        <v>62.22</v>
      </c>
      <c r="AB191" s="7">
        <v>94.4</v>
      </c>
      <c r="AC191" s="7">
        <v>32.700000000000003</v>
      </c>
      <c r="AD191" s="7">
        <v>10.11</v>
      </c>
      <c r="AE191" s="7">
        <v>30.18</v>
      </c>
      <c r="AF191" s="7">
        <v>3.43</v>
      </c>
      <c r="AG191" s="7">
        <v>14.81</v>
      </c>
      <c r="AH191" s="7">
        <v>23.16</v>
      </c>
      <c r="AI191" s="7">
        <v>2.7</v>
      </c>
      <c r="AJ191" s="7">
        <v>10.89</v>
      </c>
      <c r="AK191" s="7">
        <v>24.75</v>
      </c>
      <c r="AL191" s="7">
        <v>-4.3600000000000003</v>
      </c>
      <c r="AM191" s="7">
        <v>-14.37</v>
      </c>
      <c r="AN191" s="7">
        <v>5.81</v>
      </c>
      <c r="AO191" s="7">
        <v>13.73</v>
      </c>
      <c r="AP191" s="7">
        <v>42.3</v>
      </c>
      <c r="AQ191" s="7">
        <v>50.6</v>
      </c>
      <c r="AR191" s="7">
        <v>155.83000000000001</v>
      </c>
      <c r="AS191" s="7">
        <v>32.47</v>
      </c>
      <c r="AT191" s="7">
        <v>5.33</v>
      </c>
      <c r="AU191" s="7">
        <v>11.41</v>
      </c>
      <c r="AV191" s="7">
        <v>46.66</v>
      </c>
      <c r="AW191" s="7">
        <v>3.84</v>
      </c>
      <c r="AX191" s="7">
        <v>8.94</v>
      </c>
      <c r="AY191" s="7">
        <v>42.93</v>
      </c>
      <c r="AZ191" s="7">
        <v>5.89</v>
      </c>
      <c r="BA191" s="7">
        <v>32.340000000000003</v>
      </c>
      <c r="BB191" s="7">
        <v>18.21</v>
      </c>
      <c r="BC191" s="7">
        <v>86.9</v>
      </c>
      <c r="BD191" s="7">
        <v>194.2</v>
      </c>
      <c r="BE191" s="7">
        <v>60.31</v>
      </c>
      <c r="BF191" s="7">
        <v>23.09</v>
      </c>
      <c r="BG191" s="7">
        <v>11.16</v>
      </c>
    </row>
    <row r="192" spans="1:59">
      <c r="A192" s="9">
        <v>22828</v>
      </c>
      <c r="B192" s="7">
        <v>568.9</v>
      </c>
      <c r="C192" s="7">
        <v>805.81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>
        <v>70.599999999999994</v>
      </c>
      <c r="U192" s="7">
        <v>810</v>
      </c>
      <c r="V192" s="7">
        <v>3.33</v>
      </c>
      <c r="W192" s="7">
        <v>5.05</v>
      </c>
      <c r="X192" s="7">
        <v>147.9</v>
      </c>
      <c r="Y192" s="7">
        <v>351.3</v>
      </c>
      <c r="Z192" s="7">
        <v>46.9</v>
      </c>
      <c r="AA192" s="7">
        <v>57.83</v>
      </c>
      <c r="AB192" s="7">
        <v>94.9</v>
      </c>
      <c r="AC192" s="7">
        <v>32.9</v>
      </c>
      <c r="AD192" s="7">
        <v>10.88</v>
      </c>
      <c r="AE192" s="7">
        <v>30.24</v>
      </c>
      <c r="AF192" s="7">
        <v>3.46</v>
      </c>
      <c r="AG192" s="7">
        <v>14.91</v>
      </c>
      <c r="AH192" s="7">
        <v>23.23</v>
      </c>
      <c r="AI192" s="7">
        <v>2.64</v>
      </c>
      <c r="AJ192" s="7">
        <v>10.6</v>
      </c>
      <c r="AK192" s="7">
        <v>24.85</v>
      </c>
      <c r="AL192" s="7">
        <v>-4.2</v>
      </c>
      <c r="AM192" s="7">
        <v>-13.86</v>
      </c>
      <c r="AN192" s="7">
        <v>6.01</v>
      </c>
      <c r="AO192" s="7">
        <v>14.23</v>
      </c>
      <c r="AP192" s="7">
        <v>42.22</v>
      </c>
      <c r="AQ192" s="7">
        <v>51.65</v>
      </c>
      <c r="AR192" s="7">
        <v>159.19999999999999</v>
      </c>
      <c r="AS192" s="7">
        <v>32.44</v>
      </c>
      <c r="AT192" s="7">
        <v>5.22</v>
      </c>
      <c r="AU192" s="7">
        <v>11.32</v>
      </c>
      <c r="AV192" s="7">
        <v>46.06</v>
      </c>
      <c r="AW192" s="7">
        <v>4.26</v>
      </c>
      <c r="AX192" s="7">
        <v>9.8000000000000007</v>
      </c>
      <c r="AY192" s="7">
        <v>43.45</v>
      </c>
      <c r="AZ192" s="7">
        <v>5.96</v>
      </c>
      <c r="BA192" s="7">
        <v>32.61</v>
      </c>
      <c r="BB192" s="7">
        <v>18.260000000000002</v>
      </c>
      <c r="BC192" s="7">
        <v>86.38</v>
      </c>
      <c r="BD192" s="7">
        <v>194.82</v>
      </c>
      <c r="BE192" s="7">
        <v>60.79</v>
      </c>
      <c r="BF192" s="7">
        <v>22.96</v>
      </c>
      <c r="BG192" s="7">
        <v>11.04</v>
      </c>
    </row>
    <row r="193" spans="1:59">
      <c r="A193" s="9">
        <v>22920</v>
      </c>
      <c r="B193" s="7">
        <v>574.29999999999995</v>
      </c>
      <c r="C193" s="7">
        <v>807.74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>
        <v>71.099999999999994</v>
      </c>
      <c r="U193" s="7">
        <v>813.3</v>
      </c>
      <c r="V193" s="7">
        <v>3.26</v>
      </c>
      <c r="W193" s="7">
        <v>4.99</v>
      </c>
      <c r="X193" s="7">
        <v>148.93</v>
      </c>
      <c r="Y193" s="7">
        <v>358.4</v>
      </c>
      <c r="Z193" s="7">
        <v>47.4</v>
      </c>
      <c r="AA193" s="7">
        <v>59.62</v>
      </c>
      <c r="AB193" s="7">
        <v>94.8</v>
      </c>
      <c r="AC193" s="7">
        <v>32.9</v>
      </c>
      <c r="AD193" s="7">
        <v>12.64</v>
      </c>
      <c r="AE193" s="7">
        <v>30.69</v>
      </c>
      <c r="AF193" s="7">
        <v>3.75</v>
      </c>
      <c r="AG193" s="7">
        <v>15.81</v>
      </c>
      <c r="AH193" s="7">
        <v>23.72</v>
      </c>
      <c r="AI193" s="7">
        <v>2.77</v>
      </c>
      <c r="AJ193" s="7">
        <v>10.86</v>
      </c>
      <c r="AK193" s="7">
        <v>25.53</v>
      </c>
      <c r="AL193" s="7">
        <v>-2.62</v>
      </c>
      <c r="AM193" s="7">
        <v>-8.57</v>
      </c>
      <c r="AN193" s="7">
        <v>6.24</v>
      </c>
      <c r="AO193" s="7">
        <v>14.71</v>
      </c>
      <c r="AP193" s="7">
        <v>42.44</v>
      </c>
      <c r="AQ193" s="7">
        <v>53.98</v>
      </c>
      <c r="AR193" s="7">
        <v>164.68</v>
      </c>
      <c r="AS193" s="7">
        <v>32.78</v>
      </c>
      <c r="AT193" s="7">
        <v>5.28</v>
      </c>
      <c r="AU193" s="7">
        <v>11.41</v>
      </c>
      <c r="AV193" s="7">
        <v>46.31</v>
      </c>
      <c r="AW193" s="7">
        <v>4.92</v>
      </c>
      <c r="AX193" s="7">
        <v>10.65</v>
      </c>
      <c r="AY193" s="7">
        <v>46.15</v>
      </c>
      <c r="AZ193" s="7">
        <v>6.07</v>
      </c>
      <c r="BA193" s="7">
        <v>32.76</v>
      </c>
      <c r="BB193" s="7">
        <v>18.510000000000002</v>
      </c>
      <c r="BC193" s="7">
        <v>86.33</v>
      </c>
      <c r="BD193" s="7">
        <v>195.66</v>
      </c>
      <c r="BE193" s="7">
        <v>61.37</v>
      </c>
      <c r="BF193" s="7">
        <v>22.97</v>
      </c>
      <c r="BG193" s="7">
        <v>11.07</v>
      </c>
    </row>
    <row r="194" spans="1:59">
      <c r="A194" s="9">
        <v>23012</v>
      </c>
      <c r="B194" s="7">
        <v>582</v>
      </c>
      <c r="C194" s="7">
        <v>815.13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>
        <v>71.400000000000006</v>
      </c>
      <c r="U194" s="7">
        <v>821</v>
      </c>
      <c r="V194" s="7">
        <v>3.31</v>
      </c>
      <c r="W194" s="7">
        <v>4.91</v>
      </c>
      <c r="X194" s="7">
        <v>150.44999999999999</v>
      </c>
      <c r="Y194" s="7">
        <v>366.3</v>
      </c>
      <c r="Z194" s="7">
        <v>47.93</v>
      </c>
      <c r="AA194" s="7">
        <v>65.55</v>
      </c>
      <c r="AB194" s="7">
        <v>94.4</v>
      </c>
      <c r="AC194" s="7">
        <v>33.5</v>
      </c>
      <c r="AD194" s="7">
        <v>13.96</v>
      </c>
      <c r="AE194" s="7">
        <v>30.6</v>
      </c>
      <c r="AF194" s="7">
        <v>4.0199999999999996</v>
      </c>
      <c r="AG194" s="7">
        <v>16.600000000000001</v>
      </c>
      <c r="AH194" s="7">
        <v>24.19</v>
      </c>
      <c r="AI194" s="7">
        <v>3.14</v>
      </c>
      <c r="AJ194" s="7">
        <v>12.16</v>
      </c>
      <c r="AK194" s="7">
        <v>25.82</v>
      </c>
      <c r="AL194" s="7">
        <v>-2.38</v>
      </c>
      <c r="AM194" s="7">
        <v>-7.76</v>
      </c>
      <c r="AN194" s="7">
        <v>7.1</v>
      </c>
      <c r="AO194" s="7">
        <v>16.559999999999999</v>
      </c>
      <c r="AP194" s="7">
        <v>42.89</v>
      </c>
      <c r="AQ194" s="7">
        <v>54.89</v>
      </c>
      <c r="AR194" s="7">
        <v>167.16</v>
      </c>
      <c r="AS194" s="7">
        <v>32.83</v>
      </c>
      <c r="AT194" s="7">
        <v>5.34</v>
      </c>
      <c r="AU194" s="7">
        <v>10.199999999999999</v>
      </c>
      <c r="AV194" s="7">
        <v>52.37</v>
      </c>
      <c r="AW194" s="7">
        <v>5.2</v>
      </c>
      <c r="AX194" s="7">
        <v>9.9600000000000009</v>
      </c>
      <c r="AY194" s="7">
        <v>52.17</v>
      </c>
      <c r="AZ194" s="7">
        <v>5.93</v>
      </c>
      <c r="BA194" s="7">
        <v>32.15</v>
      </c>
      <c r="BB194" s="7">
        <v>18.45</v>
      </c>
      <c r="BC194" s="7">
        <v>86.61</v>
      </c>
      <c r="BD194" s="7">
        <v>196.68</v>
      </c>
      <c r="BE194" s="7">
        <v>62.38</v>
      </c>
      <c r="BF194" s="7">
        <v>22.97</v>
      </c>
      <c r="BG194" s="7">
        <v>11.39</v>
      </c>
    </row>
    <row r="195" spans="1:59">
      <c r="A195" s="9">
        <v>23102</v>
      </c>
      <c r="B195" s="7">
        <v>590.70000000000005</v>
      </c>
      <c r="C195" s="7">
        <v>826.15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>
        <v>71.5</v>
      </c>
      <c r="U195" s="7">
        <v>828.2</v>
      </c>
      <c r="V195" s="7">
        <v>3.32</v>
      </c>
      <c r="W195" s="7">
        <v>4.87</v>
      </c>
      <c r="X195" s="7">
        <v>151.93</v>
      </c>
      <c r="Y195" s="7">
        <v>374.2</v>
      </c>
      <c r="Z195" s="7">
        <v>48.5</v>
      </c>
      <c r="AA195" s="7">
        <v>69.67</v>
      </c>
      <c r="AB195" s="7">
        <v>94.3</v>
      </c>
      <c r="AC195" s="7">
        <v>34.1</v>
      </c>
      <c r="AD195" s="7">
        <v>15.43</v>
      </c>
      <c r="AE195" s="7">
        <v>31.67</v>
      </c>
      <c r="AF195" s="7">
        <v>4.5999999999999996</v>
      </c>
      <c r="AG195" s="7">
        <v>18.559999999999999</v>
      </c>
      <c r="AH195" s="7">
        <v>24.8</v>
      </c>
      <c r="AI195" s="7">
        <v>3.38</v>
      </c>
      <c r="AJ195" s="7">
        <v>12.49</v>
      </c>
      <c r="AK195" s="7">
        <v>27.05</v>
      </c>
      <c r="AL195" s="7">
        <v>-0.96</v>
      </c>
      <c r="AM195" s="7">
        <v>-3.08</v>
      </c>
      <c r="AN195" s="7">
        <v>7.41</v>
      </c>
      <c r="AO195" s="7">
        <v>17.14</v>
      </c>
      <c r="AP195" s="7">
        <v>43.24</v>
      </c>
      <c r="AQ195" s="7">
        <v>56.31</v>
      </c>
      <c r="AR195" s="7">
        <v>169.44</v>
      </c>
      <c r="AS195" s="7">
        <v>33.229999999999997</v>
      </c>
      <c r="AT195" s="7">
        <v>5.63</v>
      </c>
      <c r="AU195" s="7">
        <v>11.17</v>
      </c>
      <c r="AV195" s="7">
        <v>50.43</v>
      </c>
      <c r="AW195" s="7">
        <v>5.4</v>
      </c>
      <c r="AX195" s="7">
        <v>10.09</v>
      </c>
      <c r="AY195" s="7">
        <v>53.53</v>
      </c>
      <c r="AZ195" s="7">
        <v>6.13</v>
      </c>
      <c r="BA195" s="7">
        <v>32.340000000000003</v>
      </c>
      <c r="BB195" s="7">
        <v>18.95</v>
      </c>
      <c r="BC195" s="7">
        <v>87.24</v>
      </c>
      <c r="BD195" s="7">
        <v>198.17</v>
      </c>
      <c r="BE195" s="7">
        <v>63.48</v>
      </c>
      <c r="BF195" s="7">
        <v>23.71</v>
      </c>
      <c r="BG195" s="7">
        <v>11.71</v>
      </c>
    </row>
    <row r="196" spans="1:59">
      <c r="A196" s="9">
        <v>23193</v>
      </c>
      <c r="B196" s="7">
        <v>601.79999999999995</v>
      </c>
      <c r="C196" s="7">
        <v>839.33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>
        <v>71.7</v>
      </c>
      <c r="U196" s="7">
        <v>839.8</v>
      </c>
      <c r="V196" s="7">
        <v>3.7</v>
      </c>
      <c r="W196" s="7">
        <v>4.84</v>
      </c>
      <c r="X196" s="7">
        <v>153.38</v>
      </c>
      <c r="Y196" s="7">
        <v>381.9</v>
      </c>
      <c r="Z196" s="7">
        <v>49.17</v>
      </c>
      <c r="AA196" s="7">
        <v>70.97</v>
      </c>
      <c r="AB196" s="7">
        <v>94.6</v>
      </c>
      <c r="AC196" s="7">
        <v>35.5</v>
      </c>
      <c r="AD196" s="7">
        <v>14.73</v>
      </c>
      <c r="AE196" s="7">
        <v>32.33</v>
      </c>
      <c r="AF196" s="7">
        <v>4.28</v>
      </c>
      <c r="AG196" s="7">
        <v>17.309999999999999</v>
      </c>
      <c r="AH196" s="7">
        <v>24.7</v>
      </c>
      <c r="AI196" s="7">
        <v>3.27</v>
      </c>
      <c r="AJ196" s="7">
        <v>11.92</v>
      </c>
      <c r="AK196" s="7">
        <v>27.45</v>
      </c>
      <c r="AL196" s="7">
        <v>0.36</v>
      </c>
      <c r="AM196" s="7">
        <v>1.1399999999999999</v>
      </c>
      <c r="AN196" s="7">
        <v>7.37</v>
      </c>
      <c r="AO196" s="7">
        <v>16.920000000000002</v>
      </c>
      <c r="AP196" s="7">
        <v>43.56</v>
      </c>
      <c r="AQ196" s="7">
        <v>56.36</v>
      </c>
      <c r="AR196" s="7">
        <v>166.87</v>
      </c>
      <c r="AS196" s="7">
        <v>33.78</v>
      </c>
      <c r="AT196" s="7">
        <v>5.61</v>
      </c>
      <c r="AU196" s="7">
        <v>11.58</v>
      </c>
      <c r="AV196" s="7">
        <v>48.51</v>
      </c>
      <c r="AW196" s="7">
        <v>4.8099999999999996</v>
      </c>
      <c r="AX196" s="7">
        <v>9.3699999999999992</v>
      </c>
      <c r="AY196" s="7">
        <v>51.34</v>
      </c>
      <c r="AZ196" s="7">
        <v>6.28</v>
      </c>
      <c r="BA196" s="7">
        <v>32.729999999999997</v>
      </c>
      <c r="BB196" s="7">
        <v>19.2</v>
      </c>
      <c r="BC196" s="7">
        <v>87.68</v>
      </c>
      <c r="BD196" s="7">
        <v>199.33</v>
      </c>
      <c r="BE196" s="7">
        <v>64.47</v>
      </c>
      <c r="BF196" s="7">
        <v>23.98</v>
      </c>
      <c r="BG196" s="7">
        <v>11.61</v>
      </c>
    </row>
    <row r="197" spans="1:59">
      <c r="A197" s="9">
        <v>23285</v>
      </c>
      <c r="B197" s="7">
        <v>612.4</v>
      </c>
      <c r="C197" s="7">
        <v>848.2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>
        <v>72.2</v>
      </c>
      <c r="U197" s="7">
        <v>847.6</v>
      </c>
      <c r="V197" s="7">
        <v>3.91</v>
      </c>
      <c r="W197" s="7">
        <v>4.83</v>
      </c>
      <c r="X197" s="7">
        <v>154.80000000000001</v>
      </c>
      <c r="Y197" s="7">
        <v>389.3</v>
      </c>
      <c r="Z197" s="7">
        <v>49.87</v>
      </c>
      <c r="AA197" s="7">
        <v>73.27</v>
      </c>
      <c r="AB197" s="7">
        <v>94.7</v>
      </c>
      <c r="AC197" s="7">
        <v>36.799999999999997</v>
      </c>
      <c r="AD197" s="7">
        <v>13.45</v>
      </c>
      <c r="AE197" s="7">
        <v>32.69</v>
      </c>
      <c r="AF197" s="7">
        <v>4.71</v>
      </c>
      <c r="AG197" s="7">
        <v>19.12</v>
      </c>
      <c r="AH197" s="7">
        <v>24.65</v>
      </c>
      <c r="AI197" s="7">
        <v>3.45</v>
      </c>
      <c r="AJ197" s="7">
        <v>12.47</v>
      </c>
      <c r="AK197" s="7">
        <v>27.67</v>
      </c>
      <c r="AL197" s="7">
        <v>-2.0099999999999998</v>
      </c>
      <c r="AM197" s="7">
        <v>-6.31</v>
      </c>
      <c r="AN197" s="7">
        <v>7.68</v>
      </c>
      <c r="AO197" s="7">
        <v>17.45</v>
      </c>
      <c r="AP197" s="7">
        <v>44.04</v>
      </c>
      <c r="AQ197" s="7">
        <v>58.71</v>
      </c>
      <c r="AR197" s="7">
        <v>172.51</v>
      </c>
      <c r="AS197" s="7">
        <v>34.03</v>
      </c>
      <c r="AT197" s="7">
        <v>5.85</v>
      </c>
      <c r="AU197" s="7">
        <v>13.11</v>
      </c>
      <c r="AV197" s="7">
        <v>44.66</v>
      </c>
      <c r="AW197" s="7">
        <v>4.79</v>
      </c>
      <c r="AX197" s="7">
        <v>9.58</v>
      </c>
      <c r="AY197" s="7">
        <v>50.05</v>
      </c>
      <c r="AZ197" s="7">
        <v>6.42</v>
      </c>
      <c r="BA197" s="7">
        <v>33.200000000000003</v>
      </c>
      <c r="BB197" s="7">
        <v>19.34</v>
      </c>
      <c r="BC197" s="7">
        <v>87.78</v>
      </c>
      <c r="BD197" s="7">
        <v>200.92</v>
      </c>
      <c r="BE197" s="7">
        <v>65.55</v>
      </c>
      <c r="BF197" s="7">
        <v>24.3</v>
      </c>
      <c r="BG197" s="7">
        <v>11.65</v>
      </c>
    </row>
    <row r="198" spans="1:59">
      <c r="A198" s="9">
        <v>23377</v>
      </c>
      <c r="B198" s="7">
        <v>625.29999999999995</v>
      </c>
      <c r="C198" s="7">
        <v>863.67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>
        <v>72.400000000000006</v>
      </c>
      <c r="U198" s="7">
        <v>857.4</v>
      </c>
      <c r="V198" s="7">
        <v>3.95</v>
      </c>
      <c r="W198" s="7">
        <v>4.83</v>
      </c>
      <c r="X198" s="7">
        <v>155.85</v>
      </c>
      <c r="Y198" s="7">
        <v>395.8</v>
      </c>
      <c r="Z198" s="7">
        <v>50.57</v>
      </c>
      <c r="AA198" s="7">
        <v>77.55</v>
      </c>
      <c r="AB198" s="7">
        <v>94.8</v>
      </c>
      <c r="AC198" s="7">
        <v>37.799999999999997</v>
      </c>
      <c r="AD198" s="7">
        <v>13.99</v>
      </c>
      <c r="AE198" s="7">
        <v>32.57</v>
      </c>
      <c r="AF198" s="7">
        <v>4.95</v>
      </c>
      <c r="AG198" s="7">
        <v>19.89</v>
      </c>
      <c r="AH198" s="7">
        <v>24.88</v>
      </c>
      <c r="AI198" s="7">
        <v>3.72</v>
      </c>
      <c r="AJ198" s="7">
        <v>13.42</v>
      </c>
      <c r="AK198" s="7">
        <v>27.75</v>
      </c>
      <c r="AL198" s="7">
        <v>-3.04</v>
      </c>
      <c r="AM198" s="7">
        <v>-9.51</v>
      </c>
      <c r="AN198" s="7">
        <v>8.24</v>
      </c>
      <c r="AO198" s="7">
        <v>18.559999999999999</v>
      </c>
      <c r="AP198" s="7">
        <v>44.39</v>
      </c>
      <c r="AQ198" s="7">
        <v>60.8</v>
      </c>
      <c r="AR198" s="7">
        <v>179.55</v>
      </c>
      <c r="AS198" s="7">
        <v>33.86</v>
      </c>
      <c r="AT198" s="7">
        <v>5.95</v>
      </c>
      <c r="AU198" s="7">
        <v>11.52</v>
      </c>
      <c r="AV198" s="7">
        <v>51.63</v>
      </c>
      <c r="AW198" s="7">
        <v>4.79</v>
      </c>
      <c r="AX198" s="7">
        <v>9.1999999999999993</v>
      </c>
      <c r="AY198" s="7">
        <v>51.99</v>
      </c>
      <c r="AZ198" s="7">
        <v>6.54</v>
      </c>
      <c r="BA198" s="7">
        <v>33.78</v>
      </c>
      <c r="BB198" s="7">
        <v>19.350000000000001</v>
      </c>
      <c r="BC198" s="7">
        <v>88.01</v>
      </c>
      <c r="BD198" s="7">
        <v>202.68</v>
      </c>
      <c r="BE198" s="7">
        <v>66.84</v>
      </c>
      <c r="BF198" s="7">
        <v>23.81</v>
      </c>
      <c r="BG198" s="7">
        <v>11.5</v>
      </c>
    </row>
    <row r="199" spans="1:59">
      <c r="A199" s="9">
        <v>23468</v>
      </c>
      <c r="B199" s="7">
        <v>634</v>
      </c>
      <c r="C199" s="7">
        <v>873.28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>
        <v>72.599999999999994</v>
      </c>
      <c r="U199" s="7">
        <v>864.7</v>
      </c>
      <c r="V199" s="7">
        <v>3.93</v>
      </c>
      <c r="W199" s="7">
        <v>4.8499999999999996</v>
      </c>
      <c r="X199" s="7">
        <v>157.19999999999999</v>
      </c>
      <c r="Y199" s="7">
        <v>402.5</v>
      </c>
      <c r="Z199" s="7">
        <v>51.17</v>
      </c>
      <c r="AA199" s="7">
        <v>80.3</v>
      </c>
      <c r="AB199" s="7">
        <v>94.4</v>
      </c>
      <c r="AC199" s="7">
        <v>38.6</v>
      </c>
      <c r="AD199" s="7">
        <v>12.23</v>
      </c>
      <c r="AE199" s="7">
        <v>32.56</v>
      </c>
      <c r="AF199" s="7">
        <v>5.08</v>
      </c>
      <c r="AG199" s="7">
        <v>20.6</v>
      </c>
      <c r="AH199" s="7">
        <v>24.68</v>
      </c>
      <c r="AI199" s="7">
        <v>3.58</v>
      </c>
      <c r="AJ199" s="7">
        <v>12.99</v>
      </c>
      <c r="AK199" s="7">
        <v>27.59</v>
      </c>
      <c r="AL199" s="7">
        <v>-4.0999999999999996</v>
      </c>
      <c r="AM199" s="7">
        <v>-12.99</v>
      </c>
      <c r="AN199" s="7">
        <v>7.38</v>
      </c>
      <c r="AO199" s="7">
        <v>16.690000000000001</v>
      </c>
      <c r="AP199" s="7">
        <v>44.25</v>
      </c>
      <c r="AQ199" s="7">
        <v>60.39</v>
      </c>
      <c r="AR199" s="7">
        <v>179.8</v>
      </c>
      <c r="AS199" s="7">
        <v>33.590000000000003</v>
      </c>
      <c r="AT199" s="7">
        <v>5.91</v>
      </c>
      <c r="AU199" s="7">
        <v>12.2</v>
      </c>
      <c r="AV199" s="7">
        <v>48.41</v>
      </c>
      <c r="AW199" s="7">
        <v>4.72</v>
      </c>
      <c r="AX199" s="7">
        <v>9.25</v>
      </c>
      <c r="AY199" s="7">
        <v>50.99</v>
      </c>
      <c r="AZ199" s="7">
        <v>6.63</v>
      </c>
      <c r="BA199" s="7">
        <v>34.26</v>
      </c>
      <c r="BB199" s="7">
        <v>19.350000000000001</v>
      </c>
      <c r="BC199" s="7">
        <v>87.79</v>
      </c>
      <c r="BD199" s="7">
        <v>204.59</v>
      </c>
      <c r="BE199" s="7">
        <v>67.599999999999994</v>
      </c>
      <c r="BF199" s="7">
        <v>23.83</v>
      </c>
      <c r="BG199" s="7">
        <v>11.34</v>
      </c>
    </row>
    <row r="200" spans="1:59">
      <c r="A200" s="9">
        <v>23559</v>
      </c>
      <c r="B200" s="7">
        <v>642.79999999999995</v>
      </c>
      <c r="C200" s="7">
        <v>880.55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>
        <v>73</v>
      </c>
      <c r="U200" s="7">
        <v>869</v>
      </c>
      <c r="V200" s="7">
        <v>3.91</v>
      </c>
      <c r="W200" s="7">
        <v>4.83</v>
      </c>
      <c r="X200" s="7">
        <v>159.75</v>
      </c>
      <c r="Y200" s="7">
        <v>411.7</v>
      </c>
      <c r="Z200" s="7">
        <v>52</v>
      </c>
      <c r="AA200" s="7">
        <v>82.88</v>
      </c>
      <c r="AB200" s="7">
        <v>94.7</v>
      </c>
      <c r="AC200" s="7">
        <v>39.799999999999997</v>
      </c>
      <c r="AD200" s="7">
        <v>12.01</v>
      </c>
      <c r="AE200" s="7">
        <v>32.799999999999997</v>
      </c>
      <c r="AF200" s="7">
        <v>5.13</v>
      </c>
      <c r="AG200" s="7">
        <v>21.08</v>
      </c>
      <c r="AH200" s="7">
        <v>24.35</v>
      </c>
      <c r="AI200" s="7">
        <v>3.28</v>
      </c>
      <c r="AJ200" s="7">
        <v>11.91</v>
      </c>
      <c r="AK200" s="7">
        <v>27.52</v>
      </c>
      <c r="AL200" s="7">
        <v>-3.86</v>
      </c>
      <c r="AM200" s="7">
        <v>-12.23</v>
      </c>
      <c r="AN200" s="7">
        <v>6.99</v>
      </c>
      <c r="AO200" s="7">
        <v>15.8</v>
      </c>
      <c r="AP200" s="7">
        <v>44.23</v>
      </c>
      <c r="AQ200" s="7">
        <v>60</v>
      </c>
      <c r="AR200" s="7">
        <v>177.91</v>
      </c>
      <c r="AS200" s="7">
        <v>33.72</v>
      </c>
      <c r="AT200" s="7">
        <v>5.99</v>
      </c>
      <c r="AU200" s="7">
        <v>12.95</v>
      </c>
      <c r="AV200" s="7">
        <v>46.24</v>
      </c>
      <c r="AW200" s="7">
        <v>4.71</v>
      </c>
      <c r="AX200" s="7">
        <v>9.7100000000000009</v>
      </c>
      <c r="AY200" s="7">
        <v>48.5</v>
      </c>
      <c r="AZ200" s="7">
        <v>6.75</v>
      </c>
      <c r="BA200" s="7">
        <v>34.700000000000003</v>
      </c>
      <c r="BB200" s="7">
        <v>19.46</v>
      </c>
      <c r="BC200" s="7">
        <v>87.52</v>
      </c>
      <c r="BD200" s="7">
        <v>206.59</v>
      </c>
      <c r="BE200" s="7">
        <v>68.11</v>
      </c>
      <c r="BF200" s="7">
        <v>23.6</v>
      </c>
      <c r="BG200" s="7">
        <v>10.89</v>
      </c>
    </row>
    <row r="201" spans="1:59">
      <c r="A201" s="9">
        <v>23651</v>
      </c>
      <c r="B201" s="7">
        <v>648.79999999999995</v>
      </c>
      <c r="C201" s="7">
        <v>886.34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>
        <v>73.2</v>
      </c>
      <c r="U201" s="7">
        <v>871.7</v>
      </c>
      <c r="V201" s="7">
        <v>4.0599999999999996</v>
      </c>
      <c r="W201" s="7">
        <v>4.53</v>
      </c>
      <c r="X201" s="7">
        <v>161.63</v>
      </c>
      <c r="Y201" s="7">
        <v>420.2</v>
      </c>
      <c r="Z201" s="7">
        <v>52.73</v>
      </c>
      <c r="AA201" s="7">
        <v>84.75</v>
      </c>
      <c r="AB201" s="7">
        <v>94.9</v>
      </c>
      <c r="AC201" s="7">
        <v>40.9</v>
      </c>
      <c r="AD201" s="7">
        <v>14.2</v>
      </c>
      <c r="AE201" s="7">
        <v>32.700000000000003</v>
      </c>
      <c r="AF201" s="7">
        <v>5.07</v>
      </c>
      <c r="AG201" s="7">
        <v>20.9</v>
      </c>
      <c r="AH201" s="7">
        <v>24.26</v>
      </c>
      <c r="AI201" s="7">
        <v>3.2</v>
      </c>
      <c r="AJ201" s="7">
        <v>11.69</v>
      </c>
      <c r="AK201" s="7">
        <v>27.38</v>
      </c>
      <c r="AL201" s="7">
        <v>-2.8</v>
      </c>
      <c r="AM201" s="7">
        <v>-8.7899999999999991</v>
      </c>
      <c r="AN201" s="7">
        <v>7.03</v>
      </c>
      <c r="AO201" s="7">
        <v>15.86</v>
      </c>
      <c r="AP201" s="7">
        <v>44.32</v>
      </c>
      <c r="AQ201" s="7">
        <v>60.17</v>
      </c>
      <c r="AR201" s="7">
        <v>176.45</v>
      </c>
      <c r="AS201" s="7">
        <v>34.1</v>
      </c>
      <c r="AT201" s="7">
        <v>6.85</v>
      </c>
      <c r="AU201" s="7">
        <v>14.95</v>
      </c>
      <c r="AV201" s="7">
        <v>45.8</v>
      </c>
      <c r="AW201" s="7">
        <v>4.96</v>
      </c>
      <c r="AX201" s="7">
        <v>10.039999999999999</v>
      </c>
      <c r="AY201" s="7">
        <v>49.35</v>
      </c>
      <c r="AZ201" s="7">
        <v>6.88</v>
      </c>
      <c r="BA201" s="7">
        <v>35.11</v>
      </c>
      <c r="BB201" s="7">
        <v>19.600000000000001</v>
      </c>
      <c r="BC201" s="7">
        <v>87.82</v>
      </c>
      <c r="BD201" s="7">
        <v>208.51</v>
      </c>
      <c r="BE201" s="7">
        <v>68.599999999999994</v>
      </c>
      <c r="BF201" s="7">
        <v>23.27</v>
      </c>
      <c r="BG201" s="7">
        <v>10.71</v>
      </c>
    </row>
    <row r="202" spans="1:59">
      <c r="A202" s="9">
        <v>23743</v>
      </c>
      <c r="B202" s="7">
        <v>668.8</v>
      </c>
      <c r="C202" s="7">
        <v>906.23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>
        <v>73.8</v>
      </c>
      <c r="U202" s="7">
        <v>880.8</v>
      </c>
      <c r="V202" s="7">
        <v>4.3</v>
      </c>
      <c r="W202" s="7">
        <v>4.8</v>
      </c>
      <c r="X202" s="7">
        <v>162.9</v>
      </c>
      <c r="Y202" s="7">
        <v>428.5</v>
      </c>
      <c r="Z202" s="7">
        <v>53.4</v>
      </c>
      <c r="AA202" s="7">
        <v>86.57</v>
      </c>
      <c r="AB202" s="7">
        <v>95.4</v>
      </c>
      <c r="AC202" s="7">
        <v>44.2</v>
      </c>
      <c r="AD202" s="7">
        <v>14.61</v>
      </c>
      <c r="AE202" s="7">
        <v>32.43</v>
      </c>
      <c r="AF202" s="7">
        <v>5.14</v>
      </c>
      <c r="AG202" s="7">
        <v>20.9</v>
      </c>
      <c r="AH202" s="7">
        <v>24.58</v>
      </c>
      <c r="AI202" s="7">
        <v>3.16</v>
      </c>
      <c r="AJ202" s="7">
        <v>11.55</v>
      </c>
      <c r="AK202" s="7">
        <v>27.41</v>
      </c>
      <c r="AL202" s="7">
        <v>-0.67</v>
      </c>
      <c r="AM202" s="7">
        <v>-2.09</v>
      </c>
      <c r="AN202" s="7">
        <v>7.71</v>
      </c>
      <c r="AO202" s="7">
        <v>17.399999999999999</v>
      </c>
      <c r="AP202" s="7">
        <v>44.31</v>
      </c>
      <c r="AQ202" s="7">
        <v>58.81</v>
      </c>
      <c r="AR202" s="7">
        <v>171.66</v>
      </c>
      <c r="AS202" s="7">
        <v>34.26</v>
      </c>
      <c r="AT202" s="7">
        <v>7.01</v>
      </c>
      <c r="AU202" s="7">
        <v>14.52</v>
      </c>
      <c r="AV202" s="7">
        <v>48.31</v>
      </c>
      <c r="AW202" s="7">
        <v>5.33</v>
      </c>
      <c r="AX202" s="7">
        <v>9.8699999999999992</v>
      </c>
      <c r="AY202" s="7">
        <v>54.03</v>
      </c>
      <c r="AZ202" s="7">
        <v>7.09</v>
      </c>
      <c r="BA202" s="7">
        <v>35.4</v>
      </c>
      <c r="BB202" s="7">
        <v>20.02</v>
      </c>
      <c r="BC202" s="7">
        <v>88.2</v>
      </c>
      <c r="BD202" s="7">
        <v>210.4</v>
      </c>
      <c r="BE202" s="7">
        <v>69.45</v>
      </c>
      <c r="BF202" s="7">
        <v>21.89</v>
      </c>
      <c r="BG202" s="7">
        <v>9.9600000000000009</v>
      </c>
    </row>
    <row r="203" spans="1:59">
      <c r="A203" s="9">
        <v>23833</v>
      </c>
      <c r="B203" s="7">
        <v>681.7</v>
      </c>
      <c r="C203" s="7">
        <v>919.97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>
        <v>74.099999999999994</v>
      </c>
      <c r="U203" s="7">
        <v>888.6</v>
      </c>
      <c r="V203" s="7">
        <v>4.38</v>
      </c>
      <c r="W203" s="7">
        <v>4.8</v>
      </c>
      <c r="X203" s="7">
        <v>163.9</v>
      </c>
      <c r="Y203" s="7">
        <v>435.7</v>
      </c>
      <c r="Z203" s="7">
        <v>54.03</v>
      </c>
      <c r="AA203" s="7">
        <v>87.43</v>
      </c>
      <c r="AB203" s="7">
        <v>96.3</v>
      </c>
      <c r="AC203" s="7">
        <v>45</v>
      </c>
      <c r="AD203" s="7">
        <v>13.35</v>
      </c>
      <c r="AE203" s="7">
        <v>32.49</v>
      </c>
      <c r="AF203" s="7">
        <v>5.54</v>
      </c>
      <c r="AG203" s="7">
        <v>22.56</v>
      </c>
      <c r="AH203" s="7">
        <v>24.55</v>
      </c>
      <c r="AI203" s="7">
        <v>3.67</v>
      </c>
      <c r="AJ203" s="7">
        <v>13.38</v>
      </c>
      <c r="AK203" s="7">
        <v>27.44</v>
      </c>
      <c r="AL203" s="7">
        <v>-0.35</v>
      </c>
      <c r="AM203" s="7">
        <v>-1.0900000000000001</v>
      </c>
      <c r="AN203" s="7">
        <v>8.23</v>
      </c>
      <c r="AO203" s="7">
        <v>18.62</v>
      </c>
      <c r="AP203" s="7">
        <v>44.2</v>
      </c>
      <c r="AQ203" s="7">
        <v>57.37</v>
      </c>
      <c r="AR203" s="7">
        <v>166.52</v>
      </c>
      <c r="AS203" s="7">
        <v>34.450000000000003</v>
      </c>
      <c r="AT203" s="7">
        <v>6.24</v>
      </c>
      <c r="AU203" s="7">
        <v>13</v>
      </c>
      <c r="AV203" s="7">
        <v>48.05</v>
      </c>
      <c r="AW203" s="7">
        <v>5.33</v>
      </c>
      <c r="AX203" s="7">
        <v>9.7899999999999991</v>
      </c>
      <c r="AY203" s="7">
        <v>54.43</v>
      </c>
      <c r="AZ203" s="7">
        <v>7.24</v>
      </c>
      <c r="BA203" s="7">
        <v>35.79</v>
      </c>
      <c r="BB203" s="7">
        <v>20.23</v>
      </c>
      <c r="BC203" s="7">
        <v>88.27</v>
      </c>
      <c r="BD203" s="7">
        <v>212.68</v>
      </c>
      <c r="BE203" s="7">
        <v>70.599999999999994</v>
      </c>
      <c r="BF203" s="7">
        <v>20.399999999999999</v>
      </c>
      <c r="BG203" s="7">
        <v>8.75</v>
      </c>
    </row>
    <row r="204" spans="1:59">
      <c r="A204" s="9">
        <v>23924</v>
      </c>
      <c r="B204" s="7">
        <v>696.4</v>
      </c>
      <c r="C204" s="7">
        <v>933.51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>
        <v>74.599999999999994</v>
      </c>
      <c r="U204" s="7">
        <v>901.8</v>
      </c>
      <c r="V204" s="7">
        <v>4.38</v>
      </c>
      <c r="W204" s="7">
        <v>4.88</v>
      </c>
      <c r="X204" s="7">
        <v>166.05</v>
      </c>
      <c r="Y204" s="7">
        <v>444.1</v>
      </c>
      <c r="Z204" s="7">
        <v>54.77</v>
      </c>
      <c r="AA204" s="7">
        <v>86.93</v>
      </c>
      <c r="AB204" s="7">
        <v>97</v>
      </c>
      <c r="AC204" s="7">
        <v>47.5</v>
      </c>
      <c r="AD204" s="7">
        <v>14.07</v>
      </c>
      <c r="AE204" s="7">
        <v>32.369999999999997</v>
      </c>
      <c r="AF204" s="7">
        <v>5.83</v>
      </c>
      <c r="AG204" s="7">
        <v>23.71</v>
      </c>
      <c r="AH204" s="7">
        <v>24.59</v>
      </c>
      <c r="AI204" s="7">
        <v>4.18</v>
      </c>
      <c r="AJ204" s="7">
        <v>15.29</v>
      </c>
      <c r="AK204" s="7">
        <v>27.37</v>
      </c>
      <c r="AL204" s="7">
        <v>-1.68</v>
      </c>
      <c r="AM204" s="7">
        <v>-5.2</v>
      </c>
      <c r="AN204" s="7">
        <v>8.3000000000000007</v>
      </c>
      <c r="AO204" s="7">
        <v>18.760000000000002</v>
      </c>
      <c r="AP204" s="7">
        <v>44.25</v>
      </c>
      <c r="AQ204" s="7">
        <v>58.55</v>
      </c>
      <c r="AR204" s="7">
        <v>165.95</v>
      </c>
      <c r="AS204" s="7">
        <v>35.28</v>
      </c>
      <c r="AT204" s="7">
        <v>6.71</v>
      </c>
      <c r="AU204" s="7">
        <v>13.98</v>
      </c>
      <c r="AV204" s="7">
        <v>47.96</v>
      </c>
      <c r="AW204" s="7">
        <v>5.81</v>
      </c>
      <c r="AX204" s="7">
        <v>10.46</v>
      </c>
      <c r="AY204" s="7">
        <v>55.56</v>
      </c>
      <c r="AZ204" s="7">
        <v>7.33</v>
      </c>
      <c r="BA204" s="7">
        <v>36.119999999999997</v>
      </c>
      <c r="BB204" s="7">
        <v>20.3</v>
      </c>
      <c r="BC204" s="7">
        <v>88.53</v>
      </c>
      <c r="BD204" s="7">
        <v>215.2</v>
      </c>
      <c r="BE204" s="7">
        <v>71.73</v>
      </c>
      <c r="BF204" s="7">
        <v>20.25</v>
      </c>
      <c r="BG204" s="7">
        <v>8.7899999999999991</v>
      </c>
    </row>
    <row r="205" spans="1:59">
      <c r="A205" s="9">
        <v>24016</v>
      </c>
      <c r="B205" s="7">
        <v>717.2</v>
      </c>
      <c r="C205" s="7">
        <v>956.27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>
        <v>75</v>
      </c>
      <c r="U205" s="7">
        <v>910.7</v>
      </c>
      <c r="V205" s="7">
        <v>4.47</v>
      </c>
      <c r="W205" s="7">
        <v>4.93</v>
      </c>
      <c r="X205" s="7">
        <v>169.1</v>
      </c>
      <c r="Y205" s="7">
        <v>454</v>
      </c>
      <c r="Z205" s="7">
        <v>55.83</v>
      </c>
      <c r="AA205" s="7">
        <v>91.76</v>
      </c>
      <c r="AB205" s="7">
        <v>97.6</v>
      </c>
      <c r="AC205" s="7">
        <v>49.2</v>
      </c>
      <c r="AD205" s="7">
        <v>15.32</v>
      </c>
      <c r="AE205" s="7">
        <v>32.43</v>
      </c>
      <c r="AF205" s="7">
        <v>5.55</v>
      </c>
      <c r="AG205" s="7">
        <v>22.52</v>
      </c>
      <c r="AH205" s="7">
        <v>24.66</v>
      </c>
      <c r="AI205" s="7">
        <v>4.12</v>
      </c>
      <c r="AJ205" s="7">
        <v>15.02</v>
      </c>
      <c r="AK205" s="7">
        <v>27.46</v>
      </c>
      <c r="AL205" s="7">
        <v>0.49</v>
      </c>
      <c r="AM205" s="7">
        <v>1.49</v>
      </c>
      <c r="AN205" s="7">
        <v>9.44</v>
      </c>
      <c r="AO205" s="7">
        <v>21.26</v>
      </c>
      <c r="AP205" s="7">
        <v>44.4</v>
      </c>
      <c r="AQ205" s="7">
        <v>60.74</v>
      </c>
      <c r="AR205" s="7">
        <v>169.78</v>
      </c>
      <c r="AS205" s="7">
        <v>35.78</v>
      </c>
      <c r="AT205" s="7">
        <v>6.29</v>
      </c>
      <c r="AU205" s="7">
        <v>12.65</v>
      </c>
      <c r="AV205" s="7">
        <v>49.7</v>
      </c>
      <c r="AW205" s="7">
        <v>6.03</v>
      </c>
      <c r="AX205" s="7">
        <v>10.84</v>
      </c>
      <c r="AY205" s="7">
        <v>55.63</v>
      </c>
      <c r="AZ205" s="7">
        <v>7.38</v>
      </c>
      <c r="BA205" s="7">
        <v>36.119999999999997</v>
      </c>
      <c r="BB205" s="7">
        <v>20.440000000000001</v>
      </c>
      <c r="BC205" s="7">
        <v>89.08</v>
      </c>
      <c r="BD205" s="7">
        <v>217.39</v>
      </c>
      <c r="BE205" s="7">
        <v>73.430000000000007</v>
      </c>
      <c r="BF205" s="7">
        <v>19.54</v>
      </c>
      <c r="BG205" s="7">
        <v>8.35</v>
      </c>
    </row>
    <row r="206" spans="1:59">
      <c r="A206" s="9">
        <v>24108</v>
      </c>
      <c r="B206" s="7">
        <v>738.5</v>
      </c>
      <c r="C206" s="7">
        <v>975.56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>
        <v>75.7</v>
      </c>
      <c r="U206" s="7">
        <v>923</v>
      </c>
      <c r="V206" s="7">
        <v>4.97</v>
      </c>
      <c r="W206" s="7">
        <v>5.0599999999999996</v>
      </c>
      <c r="X206" s="7">
        <v>171.95</v>
      </c>
      <c r="Y206" s="7">
        <v>462.5</v>
      </c>
      <c r="Z206" s="7">
        <v>56.63</v>
      </c>
      <c r="AA206" s="7">
        <v>91.63</v>
      </c>
      <c r="AB206" s="7">
        <v>99.1</v>
      </c>
      <c r="AC206" s="7">
        <v>51.8</v>
      </c>
      <c r="AD206" s="7">
        <v>15.71</v>
      </c>
      <c r="AE206" s="7">
        <v>32.47</v>
      </c>
      <c r="AF206" s="7">
        <v>5.77</v>
      </c>
      <c r="AG206" s="7">
        <v>23.52</v>
      </c>
      <c r="AH206" s="7">
        <v>24.54</v>
      </c>
      <c r="AI206" s="7">
        <v>4.18</v>
      </c>
      <c r="AJ206" s="7">
        <v>15.26</v>
      </c>
      <c r="AK206" s="7">
        <v>27.4</v>
      </c>
      <c r="AL206" s="7">
        <v>-0.67</v>
      </c>
      <c r="AM206" s="7">
        <v>-2.06</v>
      </c>
      <c r="AN206" s="7">
        <v>9.24</v>
      </c>
      <c r="AO206" s="7">
        <v>20.88</v>
      </c>
      <c r="AP206" s="7">
        <v>44.27</v>
      </c>
      <c r="AQ206" s="7">
        <v>62.48</v>
      </c>
      <c r="AR206" s="7">
        <v>174.81</v>
      </c>
      <c r="AS206" s="7">
        <v>35.74</v>
      </c>
      <c r="AT206" s="7">
        <v>6.44</v>
      </c>
      <c r="AU206" s="7">
        <v>14.54</v>
      </c>
      <c r="AV206" s="7">
        <v>44.33</v>
      </c>
      <c r="AW206" s="7">
        <v>6.24</v>
      </c>
      <c r="AX206" s="7">
        <v>11.57</v>
      </c>
      <c r="AY206" s="7">
        <v>53.95</v>
      </c>
      <c r="AZ206" s="7">
        <v>7.17</v>
      </c>
      <c r="BA206" s="7">
        <v>34.799999999999997</v>
      </c>
      <c r="BB206" s="7">
        <v>20.6</v>
      </c>
      <c r="BC206" s="7">
        <v>89.71</v>
      </c>
      <c r="BD206" s="7">
        <v>219.79</v>
      </c>
      <c r="BE206" s="7">
        <v>74.94</v>
      </c>
      <c r="BF206" s="7">
        <v>19.57</v>
      </c>
      <c r="BG206" s="7">
        <v>8.2799999999999994</v>
      </c>
    </row>
    <row r="207" spans="1:59">
      <c r="A207" s="9">
        <v>24198</v>
      </c>
      <c r="B207" s="7">
        <v>750</v>
      </c>
      <c r="C207" s="7">
        <v>979.11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>
        <v>76.599999999999994</v>
      </c>
      <c r="U207" s="7">
        <v>931</v>
      </c>
      <c r="V207" s="7">
        <v>5.43</v>
      </c>
      <c r="W207" s="7">
        <v>5.41</v>
      </c>
      <c r="X207" s="7">
        <v>172.98</v>
      </c>
      <c r="Y207" s="7">
        <v>468.3</v>
      </c>
      <c r="Z207" s="7">
        <v>57.47</v>
      </c>
      <c r="AA207" s="7">
        <v>88.15</v>
      </c>
      <c r="AB207" s="7">
        <v>99.5</v>
      </c>
      <c r="AC207" s="7">
        <v>53.7</v>
      </c>
      <c r="AD207" s="7">
        <v>15.19</v>
      </c>
      <c r="AE207" s="7">
        <v>32.659999999999997</v>
      </c>
      <c r="AF207" s="7">
        <v>5.7</v>
      </c>
      <c r="AG207" s="7">
        <v>23.19</v>
      </c>
      <c r="AH207" s="7">
        <v>24.56</v>
      </c>
      <c r="AI207" s="7">
        <v>4.3600000000000003</v>
      </c>
      <c r="AJ207" s="7">
        <v>15.83</v>
      </c>
      <c r="AK207" s="7">
        <v>27.55</v>
      </c>
      <c r="AL207" s="7">
        <v>-0.14000000000000001</v>
      </c>
      <c r="AM207" s="7">
        <v>-0.44</v>
      </c>
      <c r="AN207" s="7">
        <v>8.7200000000000006</v>
      </c>
      <c r="AO207" s="7">
        <v>19.829999999999998</v>
      </c>
      <c r="AP207" s="7">
        <v>43.95</v>
      </c>
      <c r="AQ207" s="7">
        <v>64.16</v>
      </c>
      <c r="AR207" s="7">
        <v>179.84</v>
      </c>
      <c r="AS207" s="7">
        <v>35.68</v>
      </c>
      <c r="AT207" s="7">
        <v>6.22</v>
      </c>
      <c r="AU207" s="7">
        <v>13.77</v>
      </c>
      <c r="AV207" s="7">
        <v>45.18</v>
      </c>
      <c r="AW207" s="7">
        <v>5.69</v>
      </c>
      <c r="AX207" s="7">
        <v>10.75</v>
      </c>
      <c r="AY207" s="7">
        <v>52.96</v>
      </c>
      <c r="AZ207" s="7">
        <v>7.23</v>
      </c>
      <c r="BA207" s="7">
        <v>34.82</v>
      </c>
      <c r="BB207" s="7">
        <v>20.76</v>
      </c>
      <c r="BC207" s="7">
        <v>90.19</v>
      </c>
      <c r="BD207" s="7">
        <v>222.08</v>
      </c>
      <c r="BE207" s="7">
        <v>76.12</v>
      </c>
      <c r="BF207" s="7">
        <v>19.95</v>
      </c>
      <c r="BG207" s="7">
        <v>8.51</v>
      </c>
    </row>
    <row r="208" spans="1:59">
      <c r="A208" s="9">
        <v>24289</v>
      </c>
      <c r="B208" s="7">
        <v>760.6</v>
      </c>
      <c r="C208" s="7">
        <v>987.79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>
        <v>77</v>
      </c>
      <c r="U208" s="7">
        <v>940.1</v>
      </c>
      <c r="V208" s="7">
        <v>5.79</v>
      </c>
      <c r="W208" s="7">
        <v>5.68</v>
      </c>
      <c r="X208" s="7">
        <v>172.8</v>
      </c>
      <c r="Y208" s="7">
        <v>471.3</v>
      </c>
      <c r="Z208" s="7">
        <v>58.13</v>
      </c>
      <c r="AA208" s="7">
        <v>81.430000000000007</v>
      </c>
      <c r="AB208" s="7">
        <v>100.6</v>
      </c>
      <c r="AC208" s="7">
        <v>54.1</v>
      </c>
      <c r="AD208" s="7">
        <v>15.48</v>
      </c>
      <c r="AE208" s="7">
        <v>32.67</v>
      </c>
      <c r="AF208" s="7">
        <v>5.6</v>
      </c>
      <c r="AG208" s="7">
        <v>22.72</v>
      </c>
      <c r="AH208" s="7">
        <v>24.64</v>
      </c>
      <c r="AI208" s="7">
        <v>4.4400000000000004</v>
      </c>
      <c r="AJ208" s="7">
        <v>16.079999999999998</v>
      </c>
      <c r="AK208" s="7">
        <v>27.61</v>
      </c>
      <c r="AL208" s="7">
        <v>-0.31</v>
      </c>
      <c r="AM208" s="7">
        <v>-0.96</v>
      </c>
      <c r="AN208" s="7">
        <v>8.6</v>
      </c>
      <c r="AO208" s="7">
        <v>19.579999999999998</v>
      </c>
      <c r="AP208" s="7">
        <v>43.92</v>
      </c>
      <c r="AQ208" s="7">
        <v>64.78</v>
      </c>
      <c r="AR208" s="7">
        <v>184.72</v>
      </c>
      <c r="AS208" s="7">
        <v>35.07</v>
      </c>
      <c r="AT208" s="7">
        <v>6.75</v>
      </c>
      <c r="AU208" s="7">
        <v>14.93</v>
      </c>
      <c r="AV208" s="7">
        <v>45.23</v>
      </c>
      <c r="AW208" s="7">
        <v>5.76</v>
      </c>
      <c r="AX208" s="7">
        <v>10.78</v>
      </c>
      <c r="AY208" s="7">
        <v>53.42</v>
      </c>
      <c r="AZ208" s="7">
        <v>7.33</v>
      </c>
      <c r="BA208" s="7">
        <v>35.200000000000003</v>
      </c>
      <c r="BB208" s="7">
        <v>20.82</v>
      </c>
      <c r="BC208" s="7">
        <v>90.72</v>
      </c>
      <c r="BD208" s="7">
        <v>224.21</v>
      </c>
      <c r="BE208" s="7">
        <v>77.17</v>
      </c>
      <c r="BF208" s="7">
        <v>20.75</v>
      </c>
      <c r="BG208" s="7">
        <v>9.09</v>
      </c>
    </row>
    <row r="209" spans="1:59">
      <c r="A209" s="9">
        <v>24381</v>
      </c>
      <c r="B209" s="7">
        <v>774.9</v>
      </c>
      <c r="C209" s="7">
        <v>996.01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>
        <v>77.8</v>
      </c>
      <c r="U209" s="7">
        <v>951.8</v>
      </c>
      <c r="V209" s="7">
        <v>6</v>
      </c>
      <c r="W209" s="7">
        <v>6.1</v>
      </c>
      <c r="X209" s="7">
        <v>173.33</v>
      </c>
      <c r="Y209" s="7">
        <v>476.2</v>
      </c>
      <c r="Z209" s="7">
        <v>58.47</v>
      </c>
      <c r="AA209" s="7">
        <v>79.819999999999993</v>
      </c>
      <c r="AB209" s="7">
        <v>99.9</v>
      </c>
      <c r="AC209" s="7">
        <v>55.2</v>
      </c>
      <c r="AD209" s="7">
        <v>15.47</v>
      </c>
      <c r="AE209" s="7">
        <v>32.83</v>
      </c>
      <c r="AF209" s="7">
        <v>5.33</v>
      </c>
      <c r="AG209" s="7">
        <v>21.65</v>
      </c>
      <c r="AH209" s="7">
        <v>24.64</v>
      </c>
      <c r="AI209" s="7">
        <v>4.37</v>
      </c>
      <c r="AJ209" s="7">
        <v>15.76</v>
      </c>
      <c r="AK209" s="7">
        <v>27.73</v>
      </c>
      <c r="AL209" s="7">
        <v>0.63</v>
      </c>
      <c r="AM209" s="7">
        <v>1.92</v>
      </c>
      <c r="AN209" s="7">
        <v>8.56</v>
      </c>
      <c r="AO209" s="7">
        <v>19.440000000000001</v>
      </c>
      <c r="AP209" s="7">
        <v>44.04</v>
      </c>
      <c r="AQ209" s="7">
        <v>65.739999999999995</v>
      </c>
      <c r="AR209" s="7">
        <v>185.64</v>
      </c>
      <c r="AS209" s="7">
        <v>35.409999999999997</v>
      </c>
      <c r="AT209" s="7">
        <v>6.55</v>
      </c>
      <c r="AU209" s="7">
        <v>14.96</v>
      </c>
      <c r="AV209" s="7">
        <v>43.76</v>
      </c>
      <c r="AW209" s="7">
        <v>5.85</v>
      </c>
      <c r="AX209" s="7">
        <v>11.02</v>
      </c>
      <c r="AY209" s="7">
        <v>53.06</v>
      </c>
      <c r="AZ209" s="7">
        <v>7.48</v>
      </c>
      <c r="BA209" s="7">
        <v>35.79</v>
      </c>
      <c r="BB209" s="7">
        <v>20.89</v>
      </c>
      <c r="BC209" s="7">
        <v>91.23</v>
      </c>
      <c r="BD209" s="7">
        <v>226.03</v>
      </c>
      <c r="BE209" s="7">
        <v>78.14</v>
      </c>
      <c r="BF209" s="7">
        <v>21.37</v>
      </c>
      <c r="BG209" s="7">
        <v>9.5299999999999994</v>
      </c>
    </row>
    <row r="210" spans="1:59">
      <c r="A210" s="9">
        <v>24473</v>
      </c>
      <c r="B210" s="7">
        <v>780.7</v>
      </c>
      <c r="C210" s="7">
        <v>997.06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>
        <v>78.3</v>
      </c>
      <c r="U210" s="7">
        <v>963.7</v>
      </c>
      <c r="V210" s="7">
        <v>5.45</v>
      </c>
      <c r="W210" s="7">
        <v>5.97</v>
      </c>
      <c r="X210" s="7">
        <v>175.25</v>
      </c>
      <c r="Y210" s="7">
        <v>484</v>
      </c>
      <c r="Z210" s="7">
        <v>59.33</v>
      </c>
      <c r="AA210" s="7">
        <v>87.08</v>
      </c>
      <c r="AB210" s="7">
        <v>99.9</v>
      </c>
      <c r="AC210" s="7">
        <v>53.3</v>
      </c>
      <c r="AD210" s="7">
        <v>15.04</v>
      </c>
      <c r="AE210" s="7">
        <v>32.99</v>
      </c>
      <c r="AF210" s="7">
        <v>4.93</v>
      </c>
      <c r="AG210" s="7">
        <v>20.23</v>
      </c>
      <c r="AH210" s="7">
        <v>24.38</v>
      </c>
      <c r="AI210" s="7">
        <v>4.25</v>
      </c>
      <c r="AJ210" s="7">
        <v>15.37</v>
      </c>
      <c r="AK210" s="7">
        <v>27.65</v>
      </c>
      <c r="AL210" s="7">
        <v>1.46</v>
      </c>
      <c r="AM210" s="7">
        <v>4.5</v>
      </c>
      <c r="AN210" s="7">
        <v>8.66</v>
      </c>
      <c r="AO210" s="7">
        <v>19.690000000000001</v>
      </c>
      <c r="AP210" s="7">
        <v>43.96</v>
      </c>
      <c r="AQ210" s="7">
        <v>64.099999999999994</v>
      </c>
      <c r="AR210" s="7">
        <v>183.27</v>
      </c>
      <c r="AS210" s="7">
        <v>34.979999999999997</v>
      </c>
      <c r="AT210" s="7">
        <v>6.52</v>
      </c>
      <c r="AU210" s="7">
        <v>14.76</v>
      </c>
      <c r="AV210" s="7">
        <v>44.14</v>
      </c>
      <c r="AW210" s="7">
        <v>5.36</v>
      </c>
      <c r="AX210" s="7">
        <v>10.44</v>
      </c>
      <c r="AY210" s="7">
        <v>51.35</v>
      </c>
      <c r="AZ210" s="7">
        <v>7.69</v>
      </c>
      <c r="BA210" s="7">
        <v>36.94</v>
      </c>
      <c r="BB210" s="7">
        <v>20.82</v>
      </c>
      <c r="BC210" s="7">
        <v>91.61</v>
      </c>
      <c r="BD210" s="7">
        <v>227.47</v>
      </c>
      <c r="BE210" s="7">
        <v>79.12</v>
      </c>
      <c r="BF210" s="7">
        <v>20.99</v>
      </c>
      <c r="BG210" s="7">
        <v>9.02</v>
      </c>
    </row>
    <row r="211" spans="1:59">
      <c r="A211" s="9">
        <v>24563</v>
      </c>
      <c r="B211" s="7">
        <v>788.6</v>
      </c>
      <c r="C211" s="7">
        <v>1004.59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>
        <v>78.5</v>
      </c>
      <c r="U211" s="7">
        <v>971.4</v>
      </c>
      <c r="V211" s="7">
        <v>4.72</v>
      </c>
      <c r="W211" s="7">
        <v>5.83</v>
      </c>
      <c r="X211" s="7">
        <v>178.1</v>
      </c>
      <c r="Y211" s="7">
        <v>495.5</v>
      </c>
      <c r="Z211" s="7">
        <v>60.2</v>
      </c>
      <c r="AA211" s="7">
        <v>91.66</v>
      </c>
      <c r="AB211" s="7">
        <v>90.7</v>
      </c>
      <c r="AC211" s="7">
        <v>54.3</v>
      </c>
      <c r="AD211" s="7">
        <v>14.29</v>
      </c>
      <c r="AE211" s="7">
        <v>33.19</v>
      </c>
      <c r="AF211" s="7">
        <v>5.28</v>
      </c>
      <c r="AG211" s="7">
        <v>21.97</v>
      </c>
      <c r="AH211" s="7">
        <v>24.01</v>
      </c>
      <c r="AI211" s="7">
        <v>4.57</v>
      </c>
      <c r="AJ211" s="7">
        <v>16.62</v>
      </c>
      <c r="AK211" s="7">
        <v>27.51</v>
      </c>
      <c r="AL211" s="7">
        <v>-1.1599999999999999</v>
      </c>
      <c r="AM211" s="7">
        <v>-3.6</v>
      </c>
      <c r="AN211" s="7">
        <v>8.7200000000000006</v>
      </c>
      <c r="AO211" s="7">
        <v>19.920000000000002</v>
      </c>
      <c r="AP211" s="7">
        <v>43.76</v>
      </c>
      <c r="AQ211" s="7">
        <v>64.72</v>
      </c>
      <c r="AR211" s="7">
        <v>184.44</v>
      </c>
      <c r="AS211" s="7">
        <v>35.090000000000003</v>
      </c>
      <c r="AT211" s="7">
        <v>6.81</v>
      </c>
      <c r="AU211" s="7">
        <v>16.97</v>
      </c>
      <c r="AV211" s="7">
        <v>40.15</v>
      </c>
      <c r="AW211" s="7">
        <v>5.68</v>
      </c>
      <c r="AX211" s="7">
        <v>11.73</v>
      </c>
      <c r="AY211" s="7">
        <v>48.43</v>
      </c>
      <c r="AZ211" s="7">
        <v>7.82</v>
      </c>
      <c r="BA211" s="7">
        <v>37.56</v>
      </c>
      <c r="BB211" s="7">
        <v>20.81</v>
      </c>
      <c r="BC211" s="7">
        <v>91.8</v>
      </c>
      <c r="BD211" s="7">
        <v>229.33</v>
      </c>
      <c r="BE211" s="7">
        <v>80.11</v>
      </c>
      <c r="BF211" s="7">
        <v>21.6</v>
      </c>
      <c r="BG211" s="7">
        <v>9.2200000000000006</v>
      </c>
    </row>
    <row r="212" spans="1:59">
      <c r="A212" s="9">
        <v>24654</v>
      </c>
      <c r="B212" s="7">
        <v>805.7</v>
      </c>
      <c r="C212" s="7">
        <v>1016.02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>
        <v>79.3</v>
      </c>
      <c r="U212" s="7">
        <v>985</v>
      </c>
      <c r="V212" s="7">
        <v>4.97</v>
      </c>
      <c r="W212" s="7">
        <v>6.26</v>
      </c>
      <c r="X212" s="7">
        <v>181.93</v>
      </c>
      <c r="Y212" s="7">
        <v>509.5</v>
      </c>
      <c r="Z212" s="7">
        <v>61.17</v>
      </c>
      <c r="AA212" s="7">
        <v>94.44</v>
      </c>
      <c r="AB212" s="7">
        <v>100.1</v>
      </c>
      <c r="AC212" s="7">
        <v>53.9</v>
      </c>
      <c r="AD212" s="7">
        <v>13.75</v>
      </c>
      <c r="AE212" s="7">
        <v>33.18</v>
      </c>
      <c r="AF212" s="7">
        <v>5.17</v>
      </c>
      <c r="AG212" s="7">
        <v>21.39</v>
      </c>
      <c r="AH212" s="7">
        <v>24.16</v>
      </c>
      <c r="AI212" s="7">
        <v>4.49</v>
      </c>
      <c r="AJ212" s="7">
        <v>16.27</v>
      </c>
      <c r="AK212" s="7">
        <v>27.6</v>
      </c>
      <c r="AL212" s="7">
        <v>-0.1</v>
      </c>
      <c r="AM212" s="7">
        <v>-0.32</v>
      </c>
      <c r="AN212" s="7">
        <v>8.25</v>
      </c>
      <c r="AO212" s="7">
        <v>18.86</v>
      </c>
      <c r="AP212" s="7">
        <v>43.74</v>
      </c>
      <c r="AQ212" s="7">
        <v>64.069999999999993</v>
      </c>
      <c r="AR212" s="7">
        <v>184.53</v>
      </c>
      <c r="AS212" s="7">
        <v>34.72</v>
      </c>
      <c r="AT212" s="7">
        <v>6.42</v>
      </c>
      <c r="AU212" s="7">
        <v>15.45</v>
      </c>
      <c r="AV212" s="7">
        <v>41.57</v>
      </c>
      <c r="AW212" s="7">
        <v>5.64</v>
      </c>
      <c r="AX212" s="7">
        <v>11.43</v>
      </c>
      <c r="AY212" s="7">
        <v>49.37</v>
      </c>
      <c r="AZ212" s="7">
        <v>7.94</v>
      </c>
      <c r="BA212" s="7">
        <v>38.01</v>
      </c>
      <c r="BB212" s="7">
        <v>20.88</v>
      </c>
      <c r="BC212" s="7">
        <v>91.84</v>
      </c>
      <c r="BD212" s="7">
        <v>231.01</v>
      </c>
      <c r="BE212" s="7">
        <v>80.78</v>
      </c>
      <c r="BF212" s="7">
        <v>21.44</v>
      </c>
      <c r="BG212" s="7">
        <v>9.11</v>
      </c>
    </row>
    <row r="213" spans="1:59">
      <c r="A213" s="9">
        <v>24746</v>
      </c>
      <c r="B213" s="7">
        <v>823.3</v>
      </c>
      <c r="C213" s="7">
        <v>1027.8399999999999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>
        <v>80.099999999999994</v>
      </c>
      <c r="U213" s="7">
        <v>991.2</v>
      </c>
      <c r="V213" s="7">
        <v>5.3</v>
      </c>
      <c r="W213" s="7">
        <v>6.52</v>
      </c>
      <c r="X213" s="7">
        <v>184.73</v>
      </c>
      <c r="Y213" s="7">
        <v>520.29999999999995</v>
      </c>
      <c r="Z213" s="7">
        <v>62.23</v>
      </c>
      <c r="AA213" s="7">
        <v>94.54</v>
      </c>
      <c r="AB213" s="7">
        <v>100.3</v>
      </c>
      <c r="AC213" s="7">
        <v>56</v>
      </c>
      <c r="AD213" s="7">
        <v>13.26</v>
      </c>
      <c r="AE213" s="7">
        <v>32.99</v>
      </c>
      <c r="AF213" s="7">
        <v>5.26</v>
      </c>
      <c r="AG213" s="7">
        <v>21.8</v>
      </c>
      <c r="AH213" s="7">
        <v>24.13</v>
      </c>
      <c r="AI213" s="7">
        <v>4.54</v>
      </c>
      <c r="AJ213" s="7">
        <v>16.57</v>
      </c>
      <c r="AK213" s="7">
        <v>27.43</v>
      </c>
      <c r="AL213" s="7">
        <v>-1.33</v>
      </c>
      <c r="AM213" s="7">
        <v>-4.12</v>
      </c>
      <c r="AN213" s="7">
        <v>7.9</v>
      </c>
      <c r="AO213" s="7">
        <v>18.190000000000001</v>
      </c>
      <c r="AP213" s="7">
        <v>43.45</v>
      </c>
      <c r="AQ213" s="7">
        <v>64.709999999999994</v>
      </c>
      <c r="AR213" s="7">
        <v>184.97</v>
      </c>
      <c r="AS213" s="7">
        <v>34.99</v>
      </c>
      <c r="AT213" s="7">
        <v>6.38</v>
      </c>
      <c r="AU213" s="7">
        <v>15.56</v>
      </c>
      <c r="AV213" s="7">
        <v>41</v>
      </c>
      <c r="AW213" s="7">
        <v>5.41</v>
      </c>
      <c r="AX213" s="7">
        <v>10.92</v>
      </c>
      <c r="AY213" s="7">
        <v>49.57</v>
      </c>
      <c r="AZ213" s="7">
        <v>8</v>
      </c>
      <c r="BA213" s="7">
        <v>38.340000000000003</v>
      </c>
      <c r="BB213" s="7">
        <v>20.86</v>
      </c>
      <c r="BC213" s="7">
        <v>91.75</v>
      </c>
      <c r="BD213" s="7">
        <v>232.77</v>
      </c>
      <c r="BE213" s="7">
        <v>81.25</v>
      </c>
      <c r="BF213" s="7">
        <v>21.31</v>
      </c>
      <c r="BG213" s="7">
        <v>9.1199999999999992</v>
      </c>
    </row>
    <row r="214" spans="1:59">
      <c r="A214" s="9">
        <v>24838</v>
      </c>
      <c r="B214" s="7">
        <v>841.2</v>
      </c>
      <c r="C214" s="7">
        <v>1036.22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>
        <v>81.180000000000007</v>
      </c>
      <c r="U214" s="7">
        <v>997.2</v>
      </c>
      <c r="V214" s="7">
        <v>5.58</v>
      </c>
      <c r="W214" s="7">
        <v>6.84</v>
      </c>
      <c r="X214" s="7">
        <v>187.15</v>
      </c>
      <c r="Y214" s="7">
        <v>529.29999999999995</v>
      </c>
      <c r="Z214" s="7">
        <v>63.27</v>
      </c>
      <c r="AA214" s="7">
        <v>91.63</v>
      </c>
      <c r="AB214" s="7">
        <v>101.7</v>
      </c>
      <c r="AC214" s="7">
        <v>58.2</v>
      </c>
      <c r="AD214" s="7">
        <v>14.06</v>
      </c>
      <c r="AE214" s="7">
        <v>33.01</v>
      </c>
      <c r="AF214" s="7">
        <v>4.59</v>
      </c>
      <c r="AG214" s="7">
        <v>19.059999999999999</v>
      </c>
      <c r="AH214" s="7">
        <v>24.06</v>
      </c>
      <c r="AI214" s="7">
        <v>4.55</v>
      </c>
      <c r="AJ214" s="7">
        <v>16.66</v>
      </c>
      <c r="AK214" s="7">
        <v>27.34</v>
      </c>
      <c r="AL214" s="7">
        <v>-1.89</v>
      </c>
      <c r="AM214" s="7">
        <v>-5.85</v>
      </c>
      <c r="AN214" s="7">
        <v>8.35</v>
      </c>
      <c r="AO214" s="7">
        <v>19.14</v>
      </c>
      <c r="AP214" s="7">
        <v>43.63</v>
      </c>
      <c r="AQ214" s="7">
        <v>65.75</v>
      </c>
      <c r="AR214" s="7">
        <v>189.52</v>
      </c>
      <c r="AS214" s="7">
        <v>34.69</v>
      </c>
      <c r="AT214" s="7">
        <v>6.55</v>
      </c>
      <c r="AU214" s="7">
        <v>15.25</v>
      </c>
      <c r="AV214" s="7">
        <v>42.98</v>
      </c>
      <c r="AW214" s="7">
        <v>5.44</v>
      </c>
      <c r="AX214" s="7">
        <v>11.19</v>
      </c>
      <c r="AY214" s="7">
        <v>48.56</v>
      </c>
      <c r="AZ214" s="7">
        <v>8.01</v>
      </c>
      <c r="BA214" s="7">
        <v>38.270000000000003</v>
      </c>
      <c r="BB214" s="7">
        <v>20.92</v>
      </c>
      <c r="BC214" s="7">
        <v>91.87</v>
      </c>
      <c r="BD214" s="7">
        <v>233.81</v>
      </c>
      <c r="BE214" s="7">
        <v>81.94</v>
      </c>
      <c r="BF214" s="7">
        <v>21.83</v>
      </c>
      <c r="BG214" s="7">
        <v>9.5</v>
      </c>
    </row>
    <row r="215" spans="1:59">
      <c r="A215" s="9">
        <v>24929</v>
      </c>
      <c r="B215" s="7">
        <v>867.2</v>
      </c>
      <c r="C215" s="7">
        <v>1056.02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>
        <v>82.12</v>
      </c>
      <c r="U215" s="7">
        <v>1010.1</v>
      </c>
      <c r="V215" s="7">
        <v>6.08</v>
      </c>
      <c r="W215" s="7">
        <v>6.97</v>
      </c>
      <c r="X215" s="7">
        <v>190.63</v>
      </c>
      <c r="Y215" s="7">
        <v>538.1</v>
      </c>
      <c r="Z215" s="7">
        <v>64.099999999999994</v>
      </c>
      <c r="AA215" s="7">
        <v>98.02</v>
      </c>
      <c r="AB215" s="7">
        <v>102.3</v>
      </c>
      <c r="AC215" s="7">
        <v>57.3</v>
      </c>
      <c r="AD215" s="7">
        <v>14.55</v>
      </c>
      <c r="AE215" s="7">
        <v>33.020000000000003</v>
      </c>
      <c r="AF215" s="7">
        <v>4.8499999999999996</v>
      </c>
      <c r="AG215" s="7">
        <v>20.11</v>
      </c>
      <c r="AH215" s="7">
        <v>24.11</v>
      </c>
      <c r="AI215" s="7">
        <v>4.63</v>
      </c>
      <c r="AJ215" s="7">
        <v>16.91</v>
      </c>
      <c r="AK215" s="7">
        <v>27.41</v>
      </c>
      <c r="AL215" s="7">
        <v>-2.23</v>
      </c>
      <c r="AM215" s="7">
        <v>-6.93</v>
      </c>
      <c r="AN215" s="7">
        <v>8.3000000000000007</v>
      </c>
      <c r="AO215" s="7">
        <v>19.29</v>
      </c>
      <c r="AP215" s="7">
        <v>43</v>
      </c>
      <c r="AQ215" s="7">
        <v>65.06</v>
      </c>
      <c r="AR215" s="7">
        <v>187.62</v>
      </c>
      <c r="AS215" s="7">
        <v>34.68</v>
      </c>
      <c r="AT215" s="7">
        <v>6.91</v>
      </c>
      <c r="AU215" s="7">
        <v>16.399999999999999</v>
      </c>
      <c r="AV215" s="7">
        <v>42.12</v>
      </c>
      <c r="AW215" s="7">
        <v>5.39</v>
      </c>
      <c r="AX215" s="7">
        <v>11.21</v>
      </c>
      <c r="AY215" s="7">
        <v>48.06</v>
      </c>
      <c r="AZ215" s="7">
        <v>8.11</v>
      </c>
      <c r="BA215" s="7">
        <v>38.6</v>
      </c>
      <c r="BB215" s="7">
        <v>21.01</v>
      </c>
      <c r="BC215" s="7">
        <v>92.11</v>
      </c>
      <c r="BD215" s="7">
        <v>235.1</v>
      </c>
      <c r="BE215" s="7">
        <v>82.63</v>
      </c>
      <c r="BF215" s="7">
        <v>21.95</v>
      </c>
      <c r="BG215" s="7">
        <v>9.59</v>
      </c>
    </row>
    <row r="216" spans="1:59">
      <c r="A216" s="9">
        <v>25020</v>
      </c>
      <c r="B216" s="7">
        <v>884.9</v>
      </c>
      <c r="C216" s="7">
        <v>1068.72</v>
      </c>
      <c r="D216" s="7"/>
      <c r="E216" s="7"/>
      <c r="F216" s="7"/>
      <c r="G216" s="7"/>
      <c r="T216" s="7">
        <v>82.8</v>
      </c>
      <c r="U216" s="7">
        <v>1018.7</v>
      </c>
      <c r="V216" s="7">
        <v>5.96</v>
      </c>
      <c r="W216" s="7">
        <v>6.98</v>
      </c>
      <c r="X216" s="7">
        <v>194.3</v>
      </c>
      <c r="Y216" s="7">
        <v>549</v>
      </c>
      <c r="Z216" s="7">
        <v>65.17</v>
      </c>
      <c r="AA216" s="7">
        <v>99.92</v>
      </c>
      <c r="AB216" s="7">
        <v>102.7</v>
      </c>
      <c r="AC216" s="7">
        <v>59.1</v>
      </c>
      <c r="AD216" s="7">
        <v>15.24</v>
      </c>
      <c r="AE216" s="7">
        <v>33.04</v>
      </c>
      <c r="AF216" s="7">
        <v>4.72</v>
      </c>
      <c r="AG216" s="7">
        <v>19.510000000000002</v>
      </c>
      <c r="AH216" s="7">
        <v>24.19</v>
      </c>
      <c r="AI216" s="7">
        <v>4.2699999999999996</v>
      </c>
      <c r="AJ216" s="7">
        <v>15.55</v>
      </c>
      <c r="AK216" s="7">
        <v>27.48</v>
      </c>
      <c r="AL216" s="7">
        <v>-0.81</v>
      </c>
      <c r="AM216" s="7">
        <v>-2.5099999999999998</v>
      </c>
      <c r="AN216" s="7">
        <v>8.74</v>
      </c>
      <c r="AO216" s="7">
        <v>20.05</v>
      </c>
      <c r="AP216" s="7">
        <v>43.57</v>
      </c>
      <c r="AQ216" s="7">
        <v>67.08</v>
      </c>
      <c r="AR216" s="7">
        <v>192.72</v>
      </c>
      <c r="AS216" s="7">
        <v>34.81</v>
      </c>
      <c r="AT216" s="7">
        <v>6.79</v>
      </c>
      <c r="AU216" s="7">
        <v>15.79</v>
      </c>
      <c r="AV216" s="7">
        <v>42.97</v>
      </c>
      <c r="AW216" s="7">
        <v>5.51</v>
      </c>
      <c r="AX216" s="7">
        <v>11.48</v>
      </c>
      <c r="AY216" s="7">
        <v>48.02</v>
      </c>
      <c r="AZ216" s="7">
        <v>8.23</v>
      </c>
      <c r="BA216" s="7">
        <v>39.020000000000003</v>
      </c>
      <c r="BB216" s="7">
        <v>21.09</v>
      </c>
      <c r="BC216" s="7">
        <v>92.51</v>
      </c>
      <c r="BD216" s="7">
        <v>236.22</v>
      </c>
      <c r="BE216" s="7">
        <v>83.47</v>
      </c>
      <c r="BF216" s="7">
        <v>21.73</v>
      </c>
      <c r="BG216" s="7">
        <v>9.5</v>
      </c>
    </row>
    <row r="217" spans="1:59">
      <c r="A217" s="9">
        <v>25112</v>
      </c>
      <c r="B217" s="7">
        <v>900.3</v>
      </c>
      <c r="C217" s="7">
        <v>1071.28</v>
      </c>
      <c r="D217" s="7"/>
      <c r="E217" s="7"/>
      <c r="F217" s="7"/>
      <c r="G217" s="7"/>
      <c r="T217" s="7">
        <v>84.04</v>
      </c>
      <c r="U217" s="7">
        <v>1023.7</v>
      </c>
      <c r="V217" s="7">
        <v>5.96</v>
      </c>
      <c r="W217" s="7">
        <v>6.84</v>
      </c>
      <c r="X217" s="7">
        <v>198.55</v>
      </c>
      <c r="Y217" s="7">
        <v>561.79999999999995</v>
      </c>
      <c r="Z217" s="7">
        <v>66.47</v>
      </c>
      <c r="AA217" s="7">
        <v>105.21</v>
      </c>
      <c r="AB217" s="7">
        <v>103.3</v>
      </c>
      <c r="AC217" s="7">
        <v>61.7</v>
      </c>
      <c r="AD217" s="7">
        <v>16.309999999999999</v>
      </c>
      <c r="AE217" s="7">
        <v>32.85</v>
      </c>
      <c r="AF217" s="7">
        <v>4.92</v>
      </c>
      <c r="AG217" s="7">
        <v>20.27</v>
      </c>
      <c r="AH217" s="7">
        <v>24.3</v>
      </c>
      <c r="AI217" s="7">
        <v>4.08</v>
      </c>
      <c r="AJ217" s="7">
        <v>14.79</v>
      </c>
      <c r="AK217" s="7">
        <v>27.59</v>
      </c>
      <c r="AL217" s="7">
        <v>-1.44</v>
      </c>
      <c r="AM217" s="7">
        <v>-4.43</v>
      </c>
      <c r="AN217" s="7">
        <v>9.01</v>
      </c>
      <c r="AO217" s="7">
        <v>21.19</v>
      </c>
      <c r="AP217" s="7">
        <v>42.5</v>
      </c>
      <c r="AQ217" s="7">
        <v>68.12</v>
      </c>
      <c r="AR217" s="7">
        <v>195.45</v>
      </c>
      <c r="AS217" s="7">
        <v>34.85</v>
      </c>
      <c r="AT217" s="7">
        <v>7.4</v>
      </c>
      <c r="AU217" s="7">
        <v>17.34</v>
      </c>
      <c r="AV217" s="7">
        <v>42.67</v>
      </c>
      <c r="AW217" s="7">
        <v>5.46</v>
      </c>
      <c r="AX217" s="7">
        <v>11.42</v>
      </c>
      <c r="AY217" s="7">
        <v>47.82</v>
      </c>
      <c r="AZ217" s="7">
        <v>8.3800000000000008</v>
      </c>
      <c r="BA217" s="7">
        <v>39.520000000000003</v>
      </c>
      <c r="BB217" s="7">
        <v>21.2</v>
      </c>
      <c r="BC217" s="7">
        <v>93.16</v>
      </c>
      <c r="BD217" s="7">
        <v>237.51</v>
      </c>
      <c r="BE217" s="7">
        <v>84.56</v>
      </c>
      <c r="BF217" s="7">
        <v>21.87</v>
      </c>
      <c r="BG217" s="7">
        <v>9.75</v>
      </c>
    </row>
    <row r="218" spans="1:59">
      <c r="A218" s="9">
        <v>25204</v>
      </c>
      <c r="B218" s="7">
        <v>921.2</v>
      </c>
      <c r="C218" s="7">
        <v>1084.1500000000001</v>
      </c>
      <c r="D218" s="7"/>
      <c r="E218" s="7"/>
      <c r="F218" s="7"/>
      <c r="G218" s="7"/>
      <c r="T218" s="7">
        <v>84.97</v>
      </c>
      <c r="U218" s="7">
        <v>1035.7</v>
      </c>
      <c r="V218" s="7">
        <v>6.66</v>
      </c>
      <c r="W218" s="7">
        <v>7.32</v>
      </c>
      <c r="X218" s="7">
        <v>201.73</v>
      </c>
      <c r="Y218" s="7">
        <v>571.20000000000005</v>
      </c>
      <c r="Z218" s="7">
        <v>67.400000000000006</v>
      </c>
      <c r="AA218" s="7">
        <v>100.93</v>
      </c>
      <c r="AB218" s="7">
        <v>104.8</v>
      </c>
      <c r="AC218" s="7">
        <v>64.099999999999994</v>
      </c>
      <c r="AD218" s="7">
        <v>16.47</v>
      </c>
      <c r="AE218" s="7">
        <v>33.630000000000003</v>
      </c>
      <c r="AF218" s="7">
        <v>5.64</v>
      </c>
      <c r="AG218" s="7">
        <v>23.04</v>
      </c>
      <c r="AH218" s="7">
        <v>24.5</v>
      </c>
      <c r="AI218" s="7">
        <v>4.17</v>
      </c>
      <c r="AJ218" s="7">
        <v>15.04</v>
      </c>
      <c r="AK218" s="7">
        <v>27.71</v>
      </c>
      <c r="AL218" s="7">
        <v>-0.22</v>
      </c>
      <c r="AM218" s="7">
        <v>-0.67</v>
      </c>
      <c r="AN218" s="7">
        <v>9.7100000000000009</v>
      </c>
      <c r="AO218" s="7">
        <v>21.58</v>
      </c>
      <c r="AP218" s="7">
        <v>44.98</v>
      </c>
      <c r="AQ218" s="7">
        <v>67.48</v>
      </c>
      <c r="AR218" s="7">
        <v>194.56</v>
      </c>
      <c r="AS218" s="7">
        <v>34.68</v>
      </c>
      <c r="AT218" s="7">
        <v>7.52</v>
      </c>
      <c r="AU218" s="7">
        <v>17.25</v>
      </c>
      <c r="AV218" s="7">
        <v>43.59</v>
      </c>
      <c r="AW218" s="7">
        <v>5.91</v>
      </c>
      <c r="AX218" s="7">
        <v>12.49</v>
      </c>
      <c r="AY218" s="7">
        <v>47.34</v>
      </c>
      <c r="AZ218" s="7">
        <v>8.6</v>
      </c>
      <c r="BA218" s="7">
        <v>40.18</v>
      </c>
      <c r="BB218" s="7">
        <v>21.4</v>
      </c>
      <c r="BC218" s="7">
        <v>93.83</v>
      </c>
      <c r="BD218" s="7">
        <v>239.47</v>
      </c>
      <c r="BE218" s="7">
        <v>85.69</v>
      </c>
      <c r="BF218" s="7">
        <v>22.62</v>
      </c>
      <c r="BG218" s="7">
        <v>10.02</v>
      </c>
    </row>
    <row r="219" spans="1:59">
      <c r="A219" s="9">
        <v>25294</v>
      </c>
      <c r="B219" s="7">
        <v>937.4</v>
      </c>
      <c r="C219" s="7">
        <v>1088.73</v>
      </c>
      <c r="D219" s="7"/>
      <c r="E219" s="7"/>
      <c r="F219" s="7"/>
      <c r="G219" s="7"/>
      <c r="T219" s="7">
        <v>86.1</v>
      </c>
      <c r="U219" s="7">
        <v>1043.5999999999999</v>
      </c>
      <c r="V219" s="7">
        <v>7.54</v>
      </c>
      <c r="W219" s="7">
        <v>7.54</v>
      </c>
      <c r="X219" s="7">
        <v>203.18</v>
      </c>
      <c r="Y219" s="7">
        <v>576.5</v>
      </c>
      <c r="Z219" s="7">
        <v>67.930000000000007</v>
      </c>
      <c r="AA219" s="7">
        <v>101.67</v>
      </c>
      <c r="AB219" s="7">
        <v>106.2</v>
      </c>
      <c r="AC219" s="7">
        <v>65.2</v>
      </c>
      <c r="AD219" s="7">
        <v>16.79</v>
      </c>
      <c r="AE219" s="7">
        <v>33.58</v>
      </c>
      <c r="AF219" s="7">
        <v>5.65</v>
      </c>
      <c r="AG219" s="7">
        <v>23.08</v>
      </c>
      <c r="AH219" s="7">
        <v>24.47</v>
      </c>
      <c r="AI219" s="7">
        <v>4.0999999999999996</v>
      </c>
      <c r="AJ219" s="7">
        <v>14.73</v>
      </c>
      <c r="AK219" s="7">
        <v>27.82</v>
      </c>
      <c r="AL219" s="7">
        <v>1.1200000000000001</v>
      </c>
      <c r="AM219" s="7">
        <v>3.45</v>
      </c>
      <c r="AN219" s="7">
        <v>9.25</v>
      </c>
      <c r="AO219" s="7">
        <v>21.16</v>
      </c>
      <c r="AP219" s="7">
        <v>43.72</v>
      </c>
      <c r="AQ219" s="7">
        <v>67.22</v>
      </c>
      <c r="AR219" s="7">
        <v>193.4</v>
      </c>
      <c r="AS219" s="7">
        <v>34.76</v>
      </c>
      <c r="AT219" s="7">
        <v>7.06</v>
      </c>
      <c r="AU219" s="7">
        <v>16.72</v>
      </c>
      <c r="AV219" s="7">
        <v>42.22</v>
      </c>
      <c r="AW219" s="7">
        <v>6.07</v>
      </c>
      <c r="AX219" s="7">
        <v>13.22</v>
      </c>
      <c r="AY219" s="7">
        <v>45.91</v>
      </c>
      <c r="AZ219" s="7">
        <v>8.76</v>
      </c>
      <c r="BA219" s="7">
        <v>40.700000000000003</v>
      </c>
      <c r="BB219" s="7">
        <v>21.52</v>
      </c>
      <c r="BC219" s="7">
        <v>94.56</v>
      </c>
      <c r="BD219" s="7">
        <v>241.41</v>
      </c>
      <c r="BE219" s="7">
        <v>86.65</v>
      </c>
      <c r="BF219" s="7">
        <v>23.02</v>
      </c>
      <c r="BG219" s="7">
        <v>10.31</v>
      </c>
    </row>
    <row r="220" spans="1:59">
      <c r="A220" s="9">
        <v>25385</v>
      </c>
      <c r="B220" s="7">
        <v>955.3</v>
      </c>
      <c r="C220" s="7">
        <v>1091.9000000000001</v>
      </c>
      <c r="D220" s="7"/>
      <c r="E220" s="7"/>
      <c r="F220" s="7"/>
      <c r="G220" s="7"/>
      <c r="T220" s="7">
        <v>87.49</v>
      </c>
      <c r="U220" s="7">
        <v>1053.8</v>
      </c>
      <c r="V220" s="7">
        <v>8.49</v>
      </c>
      <c r="W220" s="7">
        <v>7.7</v>
      </c>
      <c r="X220" s="7">
        <v>204.18</v>
      </c>
      <c r="Y220" s="7">
        <v>580.29999999999995</v>
      </c>
      <c r="Z220" s="7">
        <v>68.5</v>
      </c>
      <c r="AA220" s="7">
        <v>94.47</v>
      </c>
      <c r="AB220" s="7">
        <v>107</v>
      </c>
      <c r="AC220" s="7">
        <v>66.5</v>
      </c>
      <c r="AD220" s="7">
        <v>17.399999999999999</v>
      </c>
      <c r="AE220" s="7">
        <v>33.54</v>
      </c>
      <c r="AF220" s="7">
        <v>5.0999999999999996</v>
      </c>
      <c r="AG220" s="7">
        <v>20.87</v>
      </c>
      <c r="AH220" s="7">
        <v>24.45</v>
      </c>
      <c r="AI220" s="7">
        <v>3.57</v>
      </c>
      <c r="AJ220" s="7">
        <v>12.82</v>
      </c>
      <c r="AK220" s="7">
        <v>27.87</v>
      </c>
      <c r="AL220" s="7">
        <v>2.74</v>
      </c>
      <c r="AM220" s="7">
        <v>8.35</v>
      </c>
      <c r="AN220" s="7">
        <v>9.3699999999999992</v>
      </c>
      <c r="AO220" s="7">
        <v>21.35</v>
      </c>
      <c r="AP220" s="7">
        <v>43.87</v>
      </c>
      <c r="AQ220" s="7">
        <v>69</v>
      </c>
      <c r="AR220" s="7">
        <v>196.2</v>
      </c>
      <c r="AS220" s="7">
        <v>35.17</v>
      </c>
      <c r="AT220" s="7">
        <v>6.9</v>
      </c>
      <c r="AU220" s="7">
        <v>16.32</v>
      </c>
      <c r="AV220" s="7">
        <v>42.28</v>
      </c>
      <c r="AW220" s="7">
        <v>5.93</v>
      </c>
      <c r="AX220" s="7">
        <v>13.13</v>
      </c>
      <c r="AY220" s="7">
        <v>45.14</v>
      </c>
      <c r="AZ220" s="7">
        <v>8.89</v>
      </c>
      <c r="BA220" s="7">
        <v>41.24</v>
      </c>
      <c r="BB220" s="7">
        <v>21.56</v>
      </c>
      <c r="BC220" s="7">
        <v>95.41</v>
      </c>
      <c r="BD220" s="7">
        <v>242.77</v>
      </c>
      <c r="BE220" s="7">
        <v>87.62</v>
      </c>
      <c r="BF220" s="7">
        <v>22.83</v>
      </c>
      <c r="BG220" s="7">
        <v>10.25</v>
      </c>
    </row>
    <row r="221" spans="1:59">
      <c r="A221" s="9">
        <v>25477</v>
      </c>
      <c r="B221" s="7">
        <v>962</v>
      </c>
      <c r="C221" s="7">
        <v>1085.53</v>
      </c>
      <c r="D221" s="7"/>
      <c r="E221" s="7"/>
      <c r="F221" s="7"/>
      <c r="G221" s="7"/>
      <c r="T221" s="7">
        <v>88.62</v>
      </c>
      <c r="U221" s="7">
        <v>1060.5999999999999</v>
      </c>
      <c r="V221" s="7">
        <v>8.6199999999999992</v>
      </c>
      <c r="W221" s="7">
        <v>8.2200000000000006</v>
      </c>
      <c r="X221" s="7">
        <v>206.1</v>
      </c>
      <c r="Y221" s="7">
        <v>585.20000000000005</v>
      </c>
      <c r="Z221" s="7">
        <v>69.430000000000007</v>
      </c>
      <c r="AA221" s="7">
        <v>94.28</v>
      </c>
      <c r="AB221" s="7">
        <v>108</v>
      </c>
      <c r="AC221" s="7">
        <v>66.599999999999994</v>
      </c>
      <c r="AD221" s="7">
        <v>15.52</v>
      </c>
      <c r="AE221" s="7">
        <v>33.92</v>
      </c>
      <c r="AF221" s="7">
        <v>4.78</v>
      </c>
      <c r="AG221" s="7">
        <v>19.71</v>
      </c>
      <c r="AH221" s="7">
        <v>24.26</v>
      </c>
      <c r="AI221" s="7">
        <v>2.64</v>
      </c>
      <c r="AJ221" s="7">
        <v>9.5</v>
      </c>
      <c r="AK221" s="7">
        <v>27.8</v>
      </c>
      <c r="AL221" s="7">
        <v>2.41</v>
      </c>
      <c r="AM221" s="7">
        <v>7.29</v>
      </c>
      <c r="AN221" s="7">
        <v>8.65</v>
      </c>
      <c r="AO221" s="7">
        <v>19.559999999999999</v>
      </c>
      <c r="AP221" s="7">
        <v>44.23</v>
      </c>
      <c r="AQ221" s="7">
        <v>68.33</v>
      </c>
      <c r="AR221" s="7">
        <v>192.23</v>
      </c>
      <c r="AS221" s="7">
        <v>35.54</v>
      </c>
      <c r="AT221" s="7">
        <v>6.72</v>
      </c>
      <c r="AU221" s="7">
        <v>16.510000000000002</v>
      </c>
      <c r="AV221" s="7">
        <v>40.700000000000003</v>
      </c>
      <c r="AW221" s="7">
        <v>5.57</v>
      </c>
      <c r="AX221" s="7">
        <v>12.77</v>
      </c>
      <c r="AY221" s="7">
        <v>43.6</v>
      </c>
      <c r="AZ221" s="7">
        <v>9.0500000000000007</v>
      </c>
      <c r="BA221" s="7">
        <v>42.03</v>
      </c>
      <c r="BB221" s="7">
        <v>21.52</v>
      </c>
      <c r="BC221" s="7">
        <v>95.76</v>
      </c>
      <c r="BD221" s="7">
        <v>243.81</v>
      </c>
      <c r="BE221" s="7">
        <v>88.09</v>
      </c>
      <c r="BF221" s="7">
        <v>22.16</v>
      </c>
      <c r="BG221" s="7">
        <v>9.5299999999999994</v>
      </c>
    </row>
    <row r="222" spans="1:59">
      <c r="A222" s="9">
        <v>25569</v>
      </c>
      <c r="B222" s="7">
        <v>972</v>
      </c>
      <c r="C222" s="7">
        <v>1081.32</v>
      </c>
      <c r="D222" s="7"/>
      <c r="E222" s="7"/>
      <c r="F222" s="7"/>
      <c r="G222" s="7"/>
      <c r="T222" s="7">
        <v>89.89</v>
      </c>
      <c r="U222" s="7">
        <v>1071.2</v>
      </c>
      <c r="V222" s="7">
        <v>8.5500000000000007</v>
      </c>
      <c r="W222" s="7">
        <v>8.86</v>
      </c>
      <c r="X222" s="7">
        <v>207.9</v>
      </c>
      <c r="Y222" s="7">
        <v>587.29999999999995</v>
      </c>
      <c r="Z222" s="7">
        <v>70.2</v>
      </c>
      <c r="AA222" s="7">
        <v>88.71</v>
      </c>
      <c r="AB222" s="7">
        <v>109.6</v>
      </c>
      <c r="AC222" s="7">
        <v>66.5</v>
      </c>
      <c r="AD222" s="7">
        <v>14.67</v>
      </c>
      <c r="AE222" s="7">
        <v>32.39</v>
      </c>
      <c r="AF222" s="7">
        <v>4.8</v>
      </c>
      <c r="AG222" s="7">
        <v>20.14</v>
      </c>
      <c r="AH222" s="7">
        <v>23.83</v>
      </c>
      <c r="AI222" s="7">
        <v>2.34</v>
      </c>
      <c r="AJ222" s="7">
        <v>8.43</v>
      </c>
      <c r="AK222" s="7">
        <v>27.75</v>
      </c>
      <c r="AL222" s="7">
        <v>1.33</v>
      </c>
      <c r="AM222" s="7">
        <v>4.16</v>
      </c>
      <c r="AN222" s="7">
        <v>7.69</v>
      </c>
      <c r="AO222" s="7">
        <v>17.96</v>
      </c>
      <c r="AP222" s="7">
        <v>42.79</v>
      </c>
      <c r="AQ222" s="7">
        <v>64.42</v>
      </c>
      <c r="AR222" s="7">
        <v>186.93</v>
      </c>
      <c r="AS222" s="7">
        <v>34.46</v>
      </c>
      <c r="AT222" s="7">
        <v>6.17</v>
      </c>
      <c r="AU222" s="7">
        <v>15.19</v>
      </c>
      <c r="AV222" s="7">
        <v>40.6</v>
      </c>
      <c r="AW222" s="7">
        <v>5.0199999999999996</v>
      </c>
      <c r="AX222" s="7">
        <v>12.2</v>
      </c>
      <c r="AY222" s="7">
        <v>41.17</v>
      </c>
      <c r="AZ222" s="7">
        <v>9.3800000000000008</v>
      </c>
      <c r="BA222" s="7">
        <v>43.86</v>
      </c>
      <c r="BB222" s="7">
        <v>21.39</v>
      </c>
      <c r="BC222" s="7">
        <v>95.88</v>
      </c>
      <c r="BD222" s="7">
        <v>244.95</v>
      </c>
      <c r="BE222" s="7">
        <v>88.14</v>
      </c>
      <c r="BF222" s="7">
        <v>22.27</v>
      </c>
      <c r="BG222" s="7">
        <v>10</v>
      </c>
    </row>
    <row r="223" spans="1:59">
      <c r="A223" s="9">
        <v>25659</v>
      </c>
      <c r="B223" s="7">
        <v>986.3</v>
      </c>
      <c r="C223" s="7">
        <v>1083.01</v>
      </c>
      <c r="D223" s="7"/>
      <c r="E223" s="7"/>
      <c r="F223" s="7"/>
      <c r="G223" s="7"/>
      <c r="T223" s="7">
        <v>91.07</v>
      </c>
      <c r="U223" s="7">
        <v>1082.4000000000001</v>
      </c>
      <c r="V223" s="7">
        <v>8.17</v>
      </c>
      <c r="W223" s="7">
        <v>8.6999999999999993</v>
      </c>
      <c r="X223" s="7">
        <v>209.78</v>
      </c>
      <c r="Y223" s="7">
        <v>593.1</v>
      </c>
      <c r="Z223" s="7">
        <v>71.33</v>
      </c>
      <c r="AA223" s="7">
        <v>79.2</v>
      </c>
      <c r="AB223" s="7">
        <v>110.1</v>
      </c>
      <c r="AC223" s="7">
        <v>66.7</v>
      </c>
      <c r="AD223" s="7">
        <v>14.06</v>
      </c>
      <c r="AE223" s="7">
        <v>32.67</v>
      </c>
      <c r="AF223" s="7">
        <v>4.95</v>
      </c>
      <c r="AG223" s="7">
        <v>21.03</v>
      </c>
      <c r="AH223" s="7">
        <v>23.53</v>
      </c>
      <c r="AI223" s="7">
        <v>2.4300000000000002</v>
      </c>
      <c r="AJ223" s="7">
        <v>8.83</v>
      </c>
      <c r="AK223" s="7">
        <v>27.48</v>
      </c>
      <c r="AL223" s="7">
        <v>-0.71</v>
      </c>
      <c r="AM223" s="7">
        <v>-2.19</v>
      </c>
      <c r="AN223" s="7">
        <v>7.4</v>
      </c>
      <c r="AO223" s="7">
        <v>16.91</v>
      </c>
      <c r="AP223" s="7">
        <v>43.73</v>
      </c>
      <c r="AQ223" s="7">
        <v>65.25</v>
      </c>
      <c r="AR223" s="7">
        <v>185.83</v>
      </c>
      <c r="AS223" s="7">
        <v>35.11</v>
      </c>
      <c r="AT223" s="7">
        <v>5.8</v>
      </c>
      <c r="AU223" s="7">
        <v>14.91</v>
      </c>
      <c r="AV223" s="7">
        <v>38.92</v>
      </c>
      <c r="AW223" s="7">
        <v>4.71</v>
      </c>
      <c r="AX223" s="7">
        <v>11.93</v>
      </c>
      <c r="AY223" s="7">
        <v>39.479999999999997</v>
      </c>
      <c r="AZ223" s="7">
        <v>9.5</v>
      </c>
      <c r="BA223" s="7">
        <v>44.65</v>
      </c>
      <c r="BB223" s="7">
        <v>21.28</v>
      </c>
      <c r="BC223" s="7">
        <v>95.85</v>
      </c>
      <c r="BD223" s="7">
        <v>246.29</v>
      </c>
      <c r="BE223" s="7">
        <v>87.92</v>
      </c>
      <c r="BF223" s="7">
        <v>22.07</v>
      </c>
      <c r="BG223" s="7">
        <v>9.64</v>
      </c>
    </row>
    <row r="224" spans="1:59">
      <c r="A224" s="9">
        <v>25750</v>
      </c>
      <c r="B224" s="7">
        <v>1003.6</v>
      </c>
      <c r="C224" s="7">
        <v>1093.3699999999999</v>
      </c>
      <c r="D224" s="7"/>
      <c r="E224" s="7"/>
      <c r="F224" s="7"/>
      <c r="G224" s="7"/>
      <c r="T224" s="7">
        <v>91.79</v>
      </c>
      <c r="U224" s="7">
        <v>1091.5999999999999</v>
      </c>
      <c r="V224" s="7">
        <v>7.84</v>
      </c>
      <c r="W224" s="7">
        <v>9.4</v>
      </c>
      <c r="X224" s="7">
        <v>212.78</v>
      </c>
      <c r="Y224" s="7">
        <v>603.5</v>
      </c>
      <c r="Z224" s="7">
        <v>72.67</v>
      </c>
      <c r="AA224" s="7">
        <v>78.739999999999995</v>
      </c>
      <c r="AB224" s="7">
        <v>110.8</v>
      </c>
      <c r="AC224" s="7">
        <v>67.3</v>
      </c>
      <c r="AD224" s="7">
        <v>12.83</v>
      </c>
      <c r="AE224" s="7">
        <v>32.450000000000003</v>
      </c>
      <c r="AF224" s="7">
        <v>4.0199999999999996</v>
      </c>
      <c r="AG224" s="7">
        <v>17.3</v>
      </c>
      <c r="AH224" s="7">
        <v>23.22</v>
      </c>
      <c r="AI224" s="7">
        <v>1.88</v>
      </c>
      <c r="AJ224" s="7">
        <v>6.92</v>
      </c>
      <c r="AK224" s="7">
        <v>27.13</v>
      </c>
      <c r="AL224" s="7">
        <v>-0.94</v>
      </c>
      <c r="AM224" s="7">
        <v>-3.03</v>
      </c>
      <c r="AN224" s="7">
        <v>6.61</v>
      </c>
      <c r="AO224" s="7">
        <v>15.74</v>
      </c>
      <c r="AP224" s="7">
        <v>42</v>
      </c>
      <c r="AQ224" s="7">
        <v>60.47</v>
      </c>
      <c r="AR224" s="7">
        <v>181.06</v>
      </c>
      <c r="AS224" s="7">
        <v>33.4</v>
      </c>
      <c r="AT224" s="7">
        <v>5.24</v>
      </c>
      <c r="AU224" s="7">
        <v>13.93</v>
      </c>
      <c r="AV224" s="7">
        <v>37.6</v>
      </c>
      <c r="AW224" s="7">
        <v>4.0999999999999996</v>
      </c>
      <c r="AX224" s="7">
        <v>10.8</v>
      </c>
      <c r="AY224" s="7">
        <v>37.94</v>
      </c>
      <c r="AZ224" s="7">
        <v>9.57</v>
      </c>
      <c r="BA224" s="7">
        <v>45.17</v>
      </c>
      <c r="BB224" s="7">
        <v>21.18</v>
      </c>
      <c r="BC224" s="7">
        <v>95.51</v>
      </c>
      <c r="BD224" s="7">
        <v>246.68</v>
      </c>
      <c r="BE224" s="7">
        <v>87.42</v>
      </c>
      <c r="BF224" s="7">
        <v>23.1</v>
      </c>
      <c r="BG224" s="7">
        <v>10.130000000000001</v>
      </c>
    </row>
    <row r="225" spans="1:59">
      <c r="A225" s="9">
        <v>25842</v>
      </c>
      <c r="B225" s="7">
        <v>1009</v>
      </c>
      <c r="C225" s="7">
        <v>1084.5999999999999</v>
      </c>
      <c r="D225" s="7"/>
      <c r="E225" s="7"/>
      <c r="F225" s="7"/>
      <c r="G225" s="7"/>
      <c r="T225" s="7">
        <v>93.03</v>
      </c>
      <c r="U225" s="7">
        <v>1105.2</v>
      </c>
      <c r="V225" s="7">
        <v>6.29</v>
      </c>
      <c r="W225" s="7">
        <v>9.33</v>
      </c>
      <c r="X225" s="7">
        <v>216.08</v>
      </c>
      <c r="Y225" s="7">
        <v>619.1</v>
      </c>
      <c r="Z225" s="7">
        <v>74</v>
      </c>
      <c r="AA225" s="7">
        <v>86.23</v>
      </c>
      <c r="AB225" s="7">
        <v>110.9</v>
      </c>
      <c r="AC225" s="7">
        <v>64.599999999999994</v>
      </c>
      <c r="AD225" s="7">
        <v>10.87</v>
      </c>
      <c r="AE225" s="7">
        <v>32.08</v>
      </c>
      <c r="AF225" s="7">
        <v>3.37</v>
      </c>
      <c r="AG225" s="7">
        <v>14.87</v>
      </c>
      <c r="AH225" s="7">
        <v>22.69</v>
      </c>
      <c r="AI225" s="7">
        <v>1.69</v>
      </c>
      <c r="AJ225" s="7">
        <v>6.38</v>
      </c>
      <c r="AK225" s="7">
        <v>26.45</v>
      </c>
      <c r="AL225" s="7">
        <v>-0.42</v>
      </c>
      <c r="AM225" s="7">
        <v>-1.32</v>
      </c>
      <c r="AN225" s="7">
        <v>6.97</v>
      </c>
      <c r="AO225" s="7">
        <v>15.74</v>
      </c>
      <c r="AP225" s="7">
        <v>44.28</v>
      </c>
      <c r="AQ225" s="7">
        <v>60.9</v>
      </c>
      <c r="AR225" s="7">
        <v>178.03</v>
      </c>
      <c r="AS225" s="7">
        <v>34.21</v>
      </c>
      <c r="AT225" s="7">
        <v>4.71</v>
      </c>
      <c r="AU225" s="7">
        <v>12.77</v>
      </c>
      <c r="AV225" s="7">
        <v>36.880000000000003</v>
      </c>
      <c r="AW225" s="7">
        <v>3.86</v>
      </c>
      <c r="AX225" s="7">
        <v>10.67</v>
      </c>
      <c r="AY225" s="7">
        <v>36.21</v>
      </c>
      <c r="AZ225" s="7">
        <v>9.56</v>
      </c>
      <c r="BA225" s="7">
        <v>45.62</v>
      </c>
      <c r="BB225" s="7">
        <v>20.96</v>
      </c>
      <c r="BC225" s="7">
        <v>94.69</v>
      </c>
      <c r="BD225" s="7">
        <v>246.45</v>
      </c>
      <c r="BE225" s="7">
        <v>86.94</v>
      </c>
      <c r="BF225" s="7">
        <v>22.95</v>
      </c>
      <c r="BG225" s="7">
        <v>10.1</v>
      </c>
    </row>
    <row r="226" spans="1:59">
      <c r="A226" s="9">
        <v>25934</v>
      </c>
      <c r="B226" s="7">
        <v>1049.3</v>
      </c>
      <c r="C226" s="7">
        <v>1111.55</v>
      </c>
      <c r="D226" s="7"/>
      <c r="E226" s="7"/>
      <c r="F226" s="7"/>
      <c r="G226" s="7"/>
      <c r="T226" s="7">
        <v>94.4</v>
      </c>
      <c r="U226" s="7">
        <v>1119.2</v>
      </c>
      <c r="V226" s="7">
        <v>4.59</v>
      </c>
      <c r="W226" s="7">
        <v>8.74</v>
      </c>
      <c r="X226" s="7">
        <v>220.28</v>
      </c>
      <c r="Y226" s="7">
        <v>640.4</v>
      </c>
      <c r="Z226" s="7">
        <v>75.63</v>
      </c>
      <c r="AA226" s="7">
        <v>96.73</v>
      </c>
      <c r="AB226" s="7">
        <v>112.6</v>
      </c>
      <c r="AC226" s="7">
        <v>66.2</v>
      </c>
      <c r="AD226" s="7">
        <v>9.67</v>
      </c>
      <c r="AE226" s="7">
        <v>31.95</v>
      </c>
      <c r="AF226" s="7">
        <v>3.03</v>
      </c>
      <c r="AG226" s="7">
        <v>13.74</v>
      </c>
      <c r="AH226" s="7">
        <v>22.03</v>
      </c>
      <c r="AI226" s="7">
        <v>1.85</v>
      </c>
      <c r="AJ226" s="7">
        <v>7.14</v>
      </c>
      <c r="AK226" s="7">
        <v>25.85</v>
      </c>
      <c r="AL226" s="7">
        <v>-0.54</v>
      </c>
      <c r="AM226" s="7">
        <v>-1.86</v>
      </c>
      <c r="AN226" s="7">
        <v>5.76</v>
      </c>
      <c r="AO226" s="7">
        <v>15.19</v>
      </c>
      <c r="AP226" s="7">
        <v>37.93</v>
      </c>
      <c r="AQ226" s="7">
        <v>56.13</v>
      </c>
      <c r="AR226" s="7">
        <v>179.01</v>
      </c>
      <c r="AS226" s="7">
        <v>31.36</v>
      </c>
      <c r="AT226" s="7">
        <v>4</v>
      </c>
      <c r="AU226" s="7">
        <v>12.25</v>
      </c>
      <c r="AV226" s="7">
        <v>32.68</v>
      </c>
      <c r="AW226" s="7">
        <v>3.46</v>
      </c>
      <c r="AX226" s="7">
        <v>10.08</v>
      </c>
      <c r="AY226" s="7">
        <v>34.299999999999997</v>
      </c>
      <c r="AZ226" s="7">
        <v>9.5299999999999994</v>
      </c>
      <c r="BA226" s="7">
        <v>45.96</v>
      </c>
      <c r="BB226" s="7">
        <v>20.74</v>
      </c>
      <c r="BC226" s="7">
        <v>93.6</v>
      </c>
      <c r="BD226" s="7">
        <v>245.94</v>
      </c>
      <c r="BE226" s="7">
        <v>86.35</v>
      </c>
      <c r="BF226" s="7">
        <v>26.02</v>
      </c>
      <c r="BG226" s="7">
        <v>11.51</v>
      </c>
    </row>
    <row r="227" spans="1:59">
      <c r="A227" s="9">
        <v>26024</v>
      </c>
      <c r="B227" s="7">
        <v>1068.9000000000001</v>
      </c>
      <c r="C227" s="7">
        <v>1116.93</v>
      </c>
      <c r="D227" s="7"/>
      <c r="E227" s="7"/>
      <c r="F227" s="7"/>
      <c r="G227" s="7"/>
      <c r="T227" s="7">
        <v>95.7</v>
      </c>
      <c r="U227" s="7">
        <v>1130.9000000000001</v>
      </c>
      <c r="V227" s="7">
        <v>5.04</v>
      </c>
      <c r="W227" s="7">
        <v>8.4499999999999993</v>
      </c>
      <c r="X227" s="7">
        <v>225.25</v>
      </c>
      <c r="Y227" s="7">
        <v>666.6</v>
      </c>
      <c r="Z227" s="7">
        <v>77.099999999999994</v>
      </c>
      <c r="AA227" s="7">
        <v>101.47</v>
      </c>
      <c r="AB227" s="7">
        <v>113.9</v>
      </c>
      <c r="AC227" s="7">
        <v>68.400000000000006</v>
      </c>
      <c r="AD227" s="7">
        <v>9.5</v>
      </c>
      <c r="AE227" s="7">
        <v>31.73</v>
      </c>
      <c r="AF227" s="7">
        <v>2.82</v>
      </c>
      <c r="AG227" s="7">
        <v>13.16</v>
      </c>
      <c r="AH227" s="7">
        <v>21.46</v>
      </c>
      <c r="AI227" s="7">
        <v>1.87</v>
      </c>
      <c r="AJ227" s="7">
        <v>7.4</v>
      </c>
      <c r="AK227" s="7">
        <v>25.23</v>
      </c>
      <c r="AL227" s="7">
        <v>-0.69</v>
      </c>
      <c r="AM227" s="7">
        <v>-2.31</v>
      </c>
      <c r="AN227" s="7">
        <v>5.92</v>
      </c>
      <c r="AO227" s="7">
        <v>14.87</v>
      </c>
      <c r="AP227" s="7">
        <v>39.83</v>
      </c>
      <c r="AQ227" s="7">
        <v>57.56</v>
      </c>
      <c r="AR227" s="7">
        <v>180.97</v>
      </c>
      <c r="AS227" s="7">
        <v>31.81</v>
      </c>
      <c r="AT227" s="7">
        <v>3.92</v>
      </c>
      <c r="AU227" s="7">
        <v>12.57</v>
      </c>
      <c r="AV227" s="7">
        <v>31.16</v>
      </c>
      <c r="AW227" s="7">
        <v>3.17</v>
      </c>
      <c r="AX227" s="7">
        <v>10.11</v>
      </c>
      <c r="AY227" s="7">
        <v>31.31</v>
      </c>
      <c r="AZ227" s="7">
        <v>9.5399999999999991</v>
      </c>
      <c r="BA227" s="7">
        <v>46.35</v>
      </c>
      <c r="BB227" s="7">
        <v>20.58</v>
      </c>
      <c r="BC227" s="7">
        <v>92.51</v>
      </c>
      <c r="BD227" s="7">
        <v>245.3</v>
      </c>
      <c r="BE227" s="7">
        <v>85.72</v>
      </c>
      <c r="BF227" s="7">
        <v>27.99</v>
      </c>
      <c r="BG227" s="7">
        <v>12.77</v>
      </c>
    </row>
    <row r="228" spans="1:59">
      <c r="A228" s="9">
        <v>26115</v>
      </c>
      <c r="B228" s="7">
        <v>1086.5999999999999</v>
      </c>
      <c r="C228" s="7">
        <v>1125.78</v>
      </c>
      <c r="D228" s="7"/>
      <c r="E228" s="7"/>
      <c r="F228" s="7"/>
      <c r="G228" s="7"/>
      <c r="T228" s="7">
        <v>96.52</v>
      </c>
      <c r="U228" s="7">
        <v>1136.9000000000001</v>
      </c>
      <c r="V228" s="7">
        <v>5.74</v>
      </c>
      <c r="W228" s="7">
        <v>8.76</v>
      </c>
      <c r="X228" s="7">
        <v>228.45</v>
      </c>
      <c r="Y228" s="7">
        <v>684.6</v>
      </c>
      <c r="Z228" s="7">
        <v>78.67</v>
      </c>
      <c r="AA228" s="7">
        <v>98.55</v>
      </c>
      <c r="AB228" s="7">
        <v>114.8</v>
      </c>
      <c r="AC228" s="7">
        <v>68.900000000000006</v>
      </c>
      <c r="AD228" s="7">
        <v>8.43</v>
      </c>
      <c r="AE228" s="7">
        <v>31.41</v>
      </c>
      <c r="AF228" s="7">
        <v>2.2000000000000002</v>
      </c>
      <c r="AG228" s="7">
        <v>10.45</v>
      </c>
      <c r="AH228" s="7">
        <v>21.05</v>
      </c>
      <c r="AI228" s="7">
        <v>1.5</v>
      </c>
      <c r="AJ228" s="7">
        <v>6.13</v>
      </c>
      <c r="AK228" s="7">
        <v>24.46</v>
      </c>
      <c r="AL228" s="7">
        <v>-1.01</v>
      </c>
      <c r="AM228" s="7">
        <v>-3.54</v>
      </c>
      <c r="AN228" s="7">
        <v>5.34</v>
      </c>
      <c r="AO228" s="7">
        <v>14.24</v>
      </c>
      <c r="AP228" s="7">
        <v>37.47</v>
      </c>
      <c r="AQ228" s="7">
        <v>53.48</v>
      </c>
      <c r="AR228" s="7">
        <v>176.74</v>
      </c>
      <c r="AS228" s="7">
        <v>30.26</v>
      </c>
      <c r="AT228" s="7">
        <v>3.36</v>
      </c>
      <c r="AU228" s="7">
        <v>11.34</v>
      </c>
      <c r="AV228" s="7">
        <v>29.64</v>
      </c>
      <c r="AW228" s="7">
        <v>3.11</v>
      </c>
      <c r="AX228" s="7">
        <v>10.31</v>
      </c>
      <c r="AY228" s="7">
        <v>30.13</v>
      </c>
      <c r="AZ228" s="7">
        <v>9.49</v>
      </c>
      <c r="BA228" s="7">
        <v>46.63</v>
      </c>
      <c r="BB228" s="7">
        <v>20.350000000000001</v>
      </c>
      <c r="BC228" s="7">
        <v>91.2</v>
      </c>
      <c r="BD228" s="7">
        <v>243.99</v>
      </c>
      <c r="BE228" s="7">
        <v>84.95</v>
      </c>
      <c r="BF228" s="7">
        <v>30.28</v>
      </c>
      <c r="BG228" s="7">
        <v>14</v>
      </c>
    </row>
    <row r="229" spans="1:59">
      <c r="A229" s="9">
        <v>26207</v>
      </c>
      <c r="B229" s="7">
        <v>1105.8</v>
      </c>
      <c r="C229" s="7">
        <v>1135.43</v>
      </c>
      <c r="D229" s="7"/>
      <c r="E229" s="7"/>
      <c r="F229" s="7"/>
      <c r="G229" s="7"/>
      <c r="T229" s="7">
        <v>97.39</v>
      </c>
      <c r="U229" s="7">
        <v>1140.4000000000001</v>
      </c>
      <c r="V229" s="7">
        <v>5.07</v>
      </c>
      <c r="W229" s="7">
        <v>8.48</v>
      </c>
      <c r="X229" s="7">
        <v>230.7</v>
      </c>
      <c r="Y229" s="7">
        <v>702.9</v>
      </c>
      <c r="Z229" s="7">
        <v>79.599999999999994</v>
      </c>
      <c r="AA229" s="7">
        <v>96.41</v>
      </c>
      <c r="AB229" s="7">
        <v>114.9</v>
      </c>
      <c r="AC229" s="7">
        <v>71.3</v>
      </c>
      <c r="AD229" s="7">
        <v>6.95</v>
      </c>
      <c r="AE229" s="7">
        <v>29.95</v>
      </c>
      <c r="AF229" s="7">
        <v>1.86</v>
      </c>
      <c r="AG229" s="7">
        <v>9.0399999999999991</v>
      </c>
      <c r="AH229" s="7">
        <v>20.52</v>
      </c>
      <c r="AI229" s="7">
        <v>1.23</v>
      </c>
      <c r="AJ229" s="7">
        <v>5.27</v>
      </c>
      <c r="AK229" s="7">
        <v>23.26</v>
      </c>
      <c r="AL229" s="7">
        <v>-1.19</v>
      </c>
      <c r="AM229" s="7">
        <v>-4.16</v>
      </c>
      <c r="AN229" s="7">
        <v>4.92</v>
      </c>
      <c r="AO229" s="7">
        <v>12.96</v>
      </c>
      <c r="AP229" s="7">
        <v>37.979999999999997</v>
      </c>
      <c r="AQ229" s="7">
        <v>52.88</v>
      </c>
      <c r="AR229" s="7">
        <v>172.83</v>
      </c>
      <c r="AS229" s="7">
        <v>30.6</v>
      </c>
      <c r="AT229" s="7">
        <v>3.25</v>
      </c>
      <c r="AU229" s="7">
        <v>10.63</v>
      </c>
      <c r="AV229" s="7">
        <v>30.52</v>
      </c>
      <c r="AW229" s="7">
        <v>2.76</v>
      </c>
      <c r="AX229" s="7">
        <v>9.49</v>
      </c>
      <c r="AY229" s="7">
        <v>29.06</v>
      </c>
      <c r="AZ229" s="7">
        <v>9.26</v>
      </c>
      <c r="BA229" s="7">
        <v>46.45</v>
      </c>
      <c r="BB229" s="7">
        <v>19.940000000000001</v>
      </c>
      <c r="BC229" s="7">
        <v>89.56</v>
      </c>
      <c r="BD229" s="7">
        <v>242.35</v>
      </c>
      <c r="BE229" s="7">
        <v>83.9</v>
      </c>
      <c r="BF229" s="7">
        <v>32.31</v>
      </c>
      <c r="BG229" s="7">
        <v>16.05</v>
      </c>
    </row>
    <row r="230" spans="1:59">
      <c r="A230" s="9">
        <v>26299</v>
      </c>
      <c r="B230" s="7">
        <v>1142.4000000000001</v>
      </c>
      <c r="C230" s="7">
        <v>1157.21</v>
      </c>
      <c r="D230" s="7"/>
      <c r="E230" s="7"/>
      <c r="F230" s="7"/>
      <c r="G230" s="7"/>
      <c r="T230" s="7">
        <v>98.72</v>
      </c>
      <c r="U230" s="7">
        <v>1155.9000000000001</v>
      </c>
      <c r="V230" s="7">
        <v>4.0599999999999996</v>
      </c>
      <c r="W230" s="7">
        <v>8.23</v>
      </c>
      <c r="X230" s="7">
        <v>235.6</v>
      </c>
      <c r="Y230" s="7">
        <v>725.2</v>
      </c>
      <c r="Z230" s="7">
        <v>81</v>
      </c>
      <c r="AA230" s="7">
        <v>105.41</v>
      </c>
      <c r="AB230" s="7">
        <v>117</v>
      </c>
      <c r="AC230" s="7">
        <v>74.7</v>
      </c>
      <c r="AD230" s="7">
        <v>6.1</v>
      </c>
      <c r="AE230" s="7">
        <v>31.71</v>
      </c>
      <c r="AF230" s="7">
        <v>1.4</v>
      </c>
      <c r="AG230" s="7">
        <v>7</v>
      </c>
      <c r="AH230" s="7">
        <v>20.02</v>
      </c>
      <c r="AI230" s="7">
        <v>0.78</v>
      </c>
      <c r="AJ230" s="7">
        <v>3.56</v>
      </c>
      <c r="AK230" s="7">
        <v>21.85</v>
      </c>
      <c r="AL230" s="7">
        <v>-0.48</v>
      </c>
      <c r="AM230" s="7">
        <v>-1.78</v>
      </c>
      <c r="AN230" s="7">
        <v>4.21</v>
      </c>
      <c r="AO230" s="7">
        <v>12</v>
      </c>
      <c r="AP230" s="7">
        <v>35.07</v>
      </c>
      <c r="AQ230" s="7">
        <v>48.07</v>
      </c>
      <c r="AR230" s="7">
        <v>168.82</v>
      </c>
      <c r="AS230" s="7">
        <v>28.47</v>
      </c>
      <c r="AT230" s="7">
        <v>2.65</v>
      </c>
      <c r="AU230" s="7">
        <v>10.11</v>
      </c>
      <c r="AV230" s="7">
        <v>26.2</v>
      </c>
      <c r="AW230" s="7">
        <v>2.4300000000000002</v>
      </c>
      <c r="AX230" s="7">
        <v>9.02</v>
      </c>
      <c r="AY230" s="7">
        <v>26.98</v>
      </c>
      <c r="AZ230" s="7">
        <v>8.6199999999999992</v>
      </c>
      <c r="BA230" s="7">
        <v>44.35</v>
      </c>
      <c r="BB230" s="7">
        <v>19.43</v>
      </c>
      <c r="BC230" s="7">
        <v>87.77</v>
      </c>
      <c r="BD230" s="7">
        <v>240.22</v>
      </c>
      <c r="BE230" s="7">
        <v>82.67</v>
      </c>
      <c r="BF230" s="7">
        <v>38.229999999999997</v>
      </c>
      <c r="BG230" s="7">
        <v>17.84</v>
      </c>
    </row>
    <row r="231" spans="1:59">
      <c r="A231" s="9">
        <v>26390</v>
      </c>
      <c r="B231" s="7">
        <v>1171.7</v>
      </c>
      <c r="C231" s="7">
        <v>1178.54</v>
      </c>
      <c r="D231" s="7"/>
      <c r="E231" s="7"/>
      <c r="F231" s="7"/>
      <c r="G231" s="7"/>
      <c r="T231" s="7">
        <v>99.42</v>
      </c>
      <c r="U231" s="7">
        <v>1170.2</v>
      </c>
      <c r="V231" s="7">
        <v>4.58</v>
      </c>
      <c r="W231" s="7">
        <v>8.24</v>
      </c>
      <c r="X231" s="7">
        <v>239.38</v>
      </c>
      <c r="Y231" s="7">
        <v>744.3</v>
      </c>
      <c r="Z231" s="7">
        <v>82.63</v>
      </c>
      <c r="AA231" s="7">
        <v>108.16</v>
      </c>
      <c r="AB231" s="7">
        <v>118.2</v>
      </c>
      <c r="AC231" s="7">
        <v>76.599999999999994</v>
      </c>
      <c r="AD231" s="7">
        <v>4.34</v>
      </c>
      <c r="AE231" s="7">
        <v>30.01</v>
      </c>
      <c r="AF231" s="7">
        <v>1.36</v>
      </c>
      <c r="AG231" s="7">
        <v>7.09</v>
      </c>
      <c r="AH231" s="7">
        <v>19.239999999999998</v>
      </c>
      <c r="AI231" s="7">
        <v>0.71</v>
      </c>
      <c r="AJ231" s="7">
        <v>3.47</v>
      </c>
      <c r="AK231" s="7">
        <v>20.36</v>
      </c>
      <c r="AL231" s="7">
        <v>-1.49</v>
      </c>
      <c r="AM231" s="7">
        <v>-5.68</v>
      </c>
      <c r="AN231" s="7">
        <v>3.78</v>
      </c>
      <c r="AO231" s="7">
        <v>11.01</v>
      </c>
      <c r="AP231" s="7">
        <v>34.340000000000003</v>
      </c>
      <c r="AQ231" s="7">
        <v>45.54</v>
      </c>
      <c r="AR231" s="7">
        <v>163.18</v>
      </c>
      <c r="AS231" s="7">
        <v>27.91</v>
      </c>
      <c r="AT231" s="7">
        <v>2.57</v>
      </c>
      <c r="AU231" s="7">
        <v>9.61</v>
      </c>
      <c r="AV231" s="7">
        <v>26.76</v>
      </c>
      <c r="AW231" s="7">
        <v>2.14</v>
      </c>
      <c r="AX231" s="7">
        <v>8.5299999999999994</v>
      </c>
      <c r="AY231" s="7">
        <v>25.16</v>
      </c>
      <c r="AZ231" s="7">
        <v>8.33</v>
      </c>
      <c r="BA231" s="7">
        <v>44.14</v>
      </c>
      <c r="BB231" s="7">
        <v>18.88</v>
      </c>
      <c r="BC231" s="7">
        <v>85.61</v>
      </c>
      <c r="BD231" s="7">
        <v>238.16</v>
      </c>
      <c r="BE231" s="7">
        <v>81.25</v>
      </c>
      <c r="BF231" s="7">
        <v>40.6</v>
      </c>
      <c r="BG231" s="7">
        <v>19.88</v>
      </c>
    </row>
    <row r="232" spans="1:59">
      <c r="A232" s="9">
        <v>26481</v>
      </c>
      <c r="B232" s="7">
        <v>1196.0999999999999</v>
      </c>
      <c r="C232" s="7">
        <v>1193.1199999999999</v>
      </c>
      <c r="D232" s="7"/>
      <c r="E232" s="7"/>
      <c r="F232" s="7"/>
      <c r="G232" s="7"/>
      <c r="T232" s="7">
        <v>100.25</v>
      </c>
      <c r="U232" s="7">
        <v>1177.4000000000001</v>
      </c>
      <c r="V232" s="7">
        <v>4.9400000000000004</v>
      </c>
      <c r="W232" s="7">
        <v>8.23</v>
      </c>
      <c r="X232" s="7">
        <v>244.55</v>
      </c>
      <c r="Y232" s="7">
        <v>768.5</v>
      </c>
      <c r="Z232" s="7">
        <v>84.1</v>
      </c>
      <c r="AA232" s="7">
        <v>109.2</v>
      </c>
      <c r="AB232" s="7">
        <v>119.9</v>
      </c>
      <c r="AC232" s="7">
        <v>78.3</v>
      </c>
      <c r="AD232" s="7">
        <v>4.5599999999999996</v>
      </c>
      <c r="AE232" s="7">
        <v>29.2</v>
      </c>
      <c r="AF232" s="7">
        <v>1.27</v>
      </c>
      <c r="AG232" s="7">
        <v>6.78</v>
      </c>
      <c r="AH232" s="7">
        <v>18.809999999999999</v>
      </c>
      <c r="AI232" s="7">
        <v>0.64</v>
      </c>
      <c r="AJ232" s="7">
        <v>3.27</v>
      </c>
      <c r="AK232" s="7">
        <v>19.54</v>
      </c>
      <c r="AL232" s="7">
        <v>-2.98</v>
      </c>
      <c r="AM232" s="7">
        <v>-11.43</v>
      </c>
      <c r="AN232" s="7">
        <v>3.46</v>
      </c>
      <c r="AO232" s="7">
        <v>10.18</v>
      </c>
      <c r="AP232" s="7">
        <v>33.94</v>
      </c>
      <c r="AQ232" s="7">
        <v>44.54</v>
      </c>
      <c r="AR232" s="7">
        <v>159.66</v>
      </c>
      <c r="AS232" s="7">
        <v>27.9</v>
      </c>
      <c r="AT232" s="7">
        <v>2.31</v>
      </c>
      <c r="AU232" s="7">
        <v>8.9</v>
      </c>
      <c r="AV232" s="7">
        <v>25.89</v>
      </c>
      <c r="AW232" s="7">
        <v>1.85</v>
      </c>
      <c r="AX232" s="7">
        <v>7.6</v>
      </c>
      <c r="AY232" s="7">
        <v>24.38</v>
      </c>
      <c r="AZ232" s="7">
        <v>8.23</v>
      </c>
      <c r="BA232" s="7">
        <v>44.3</v>
      </c>
      <c r="BB232" s="7">
        <v>18.579999999999998</v>
      </c>
      <c r="BC232" s="7">
        <v>83.58</v>
      </c>
      <c r="BD232" s="7">
        <v>236.04</v>
      </c>
      <c r="BE232" s="7">
        <v>79.7</v>
      </c>
      <c r="BF232" s="7">
        <v>41.9</v>
      </c>
      <c r="BG232" s="7">
        <v>20.96</v>
      </c>
    </row>
    <row r="233" spans="1:59">
      <c r="A233" s="9">
        <v>26573</v>
      </c>
      <c r="B233" s="7">
        <v>1233.5</v>
      </c>
      <c r="C233" s="7">
        <v>1214.79</v>
      </c>
      <c r="D233" s="7"/>
      <c r="E233" s="7"/>
      <c r="F233" s="7"/>
      <c r="G233" s="7"/>
      <c r="T233" s="7">
        <v>101.54</v>
      </c>
      <c r="U233" s="7">
        <v>1191</v>
      </c>
      <c r="V233" s="7">
        <v>5.33</v>
      </c>
      <c r="W233" s="7">
        <v>8.06</v>
      </c>
      <c r="X233" s="7">
        <v>250.7</v>
      </c>
      <c r="Y233" s="7">
        <v>793.4</v>
      </c>
      <c r="Z233" s="7">
        <v>86.23</v>
      </c>
      <c r="AA233" s="7">
        <v>114.04</v>
      </c>
      <c r="AB233" s="7">
        <v>121.2</v>
      </c>
      <c r="AC233" s="7">
        <v>84</v>
      </c>
      <c r="AD233" s="7">
        <v>4.9800000000000004</v>
      </c>
      <c r="AE233" s="7">
        <v>28.84</v>
      </c>
      <c r="AF233" s="7">
        <v>1.1000000000000001</v>
      </c>
      <c r="AG233" s="7">
        <v>6.01</v>
      </c>
      <c r="AH233" s="7">
        <v>18.32</v>
      </c>
      <c r="AI233" s="7">
        <v>0.55000000000000004</v>
      </c>
      <c r="AJ233" s="7">
        <v>2.97</v>
      </c>
      <c r="AK233" s="7">
        <v>18.66</v>
      </c>
      <c r="AL233" s="7">
        <v>-2.2799999999999998</v>
      </c>
      <c r="AM233" s="7">
        <v>-9.25</v>
      </c>
      <c r="AN233" s="7">
        <v>3.15</v>
      </c>
      <c r="AO233" s="7">
        <v>10.28</v>
      </c>
      <c r="AP233" s="7">
        <v>30.65</v>
      </c>
      <c r="AQ233" s="7">
        <v>41.73</v>
      </c>
      <c r="AR233" s="7">
        <v>160.06</v>
      </c>
      <c r="AS233" s="7">
        <v>26.07</v>
      </c>
      <c r="AT233" s="7">
        <v>2.36</v>
      </c>
      <c r="AU233" s="7">
        <v>8.58</v>
      </c>
      <c r="AV233" s="7">
        <v>27.56</v>
      </c>
      <c r="AW233" s="7">
        <v>1.89</v>
      </c>
      <c r="AX233" s="7">
        <v>8.06</v>
      </c>
      <c r="AY233" s="7">
        <v>23.48</v>
      </c>
      <c r="AZ233" s="7">
        <v>8.08</v>
      </c>
      <c r="BA233" s="7">
        <v>44.17</v>
      </c>
      <c r="BB233" s="7">
        <v>18.3</v>
      </c>
      <c r="BC233" s="7">
        <v>81.73</v>
      </c>
      <c r="BD233" s="7">
        <v>233.77</v>
      </c>
      <c r="BE233" s="7">
        <v>78.25</v>
      </c>
      <c r="BF233" s="7">
        <v>40.99</v>
      </c>
      <c r="BG233" s="7">
        <v>19.88</v>
      </c>
    </row>
    <row r="234" spans="1:59">
      <c r="A234" s="9">
        <v>26665</v>
      </c>
      <c r="B234" s="7">
        <v>1283.5</v>
      </c>
      <c r="C234" s="7">
        <v>1246.72</v>
      </c>
      <c r="D234" s="7"/>
      <c r="E234" s="7"/>
      <c r="F234" s="7"/>
      <c r="G234" s="7"/>
      <c r="T234" s="7">
        <v>102.95</v>
      </c>
      <c r="U234" s="7">
        <v>1202.5</v>
      </c>
      <c r="V234" s="7">
        <v>6.28</v>
      </c>
      <c r="W234" s="7">
        <v>7.9</v>
      </c>
      <c r="X234" s="7">
        <v>254.8</v>
      </c>
      <c r="Y234" s="7">
        <v>813.8</v>
      </c>
      <c r="Z234" s="7">
        <v>88.23</v>
      </c>
      <c r="AA234" s="7">
        <v>115</v>
      </c>
      <c r="AB234" s="7">
        <v>127.1</v>
      </c>
      <c r="AC234" s="7">
        <v>88.9</v>
      </c>
      <c r="AD234" s="7">
        <v>3.66</v>
      </c>
      <c r="AE234" s="7">
        <v>25.86</v>
      </c>
      <c r="AF234" s="7">
        <v>0.89</v>
      </c>
      <c r="AG234" s="7">
        <v>4.8600000000000003</v>
      </c>
      <c r="AH234" s="7">
        <v>18.260000000000002</v>
      </c>
      <c r="AI234" s="7">
        <v>0.38</v>
      </c>
      <c r="AJ234" s="7">
        <v>2.0299999999999998</v>
      </c>
      <c r="AK234" s="7">
        <v>18.64</v>
      </c>
      <c r="AL234" s="7">
        <v>-2.82</v>
      </c>
      <c r="AM234" s="7">
        <v>-11.02</v>
      </c>
      <c r="AN234" s="7">
        <v>3.35</v>
      </c>
      <c r="AO234" s="7">
        <v>9.61</v>
      </c>
      <c r="AP234" s="7">
        <v>34.85</v>
      </c>
      <c r="AQ234" s="7">
        <v>41.62</v>
      </c>
      <c r="AR234" s="7">
        <v>153.06</v>
      </c>
      <c r="AS234" s="7">
        <v>27.19</v>
      </c>
      <c r="AT234" s="7">
        <v>1.97</v>
      </c>
      <c r="AU234" s="7">
        <v>9.11</v>
      </c>
      <c r="AV234" s="7">
        <v>21.6</v>
      </c>
      <c r="AW234" s="7">
        <v>1.65</v>
      </c>
      <c r="AX234" s="7">
        <v>8.18</v>
      </c>
      <c r="AY234" s="7">
        <v>20.18</v>
      </c>
      <c r="AZ234" s="7">
        <v>7.91</v>
      </c>
      <c r="BA234" s="7">
        <v>42.45</v>
      </c>
      <c r="BB234" s="7">
        <v>18.63</v>
      </c>
      <c r="BC234" s="7">
        <v>79.62</v>
      </c>
      <c r="BD234" s="7">
        <v>231.24</v>
      </c>
      <c r="BE234" s="7">
        <v>76.7</v>
      </c>
      <c r="BF234" s="7">
        <v>35.950000000000003</v>
      </c>
      <c r="BG234" s="7">
        <v>19.45</v>
      </c>
    </row>
    <row r="235" spans="1:59">
      <c r="A235" s="9">
        <v>26755</v>
      </c>
      <c r="B235" s="7">
        <v>1307.5999999999999</v>
      </c>
      <c r="C235" s="7">
        <v>1248.31</v>
      </c>
      <c r="D235" s="7"/>
      <c r="E235" s="7"/>
      <c r="F235" s="7"/>
      <c r="G235" s="7"/>
      <c r="T235" s="7">
        <v>104.75</v>
      </c>
      <c r="U235" s="7">
        <v>1210.8</v>
      </c>
      <c r="V235" s="7">
        <v>7.47</v>
      </c>
      <c r="W235" s="7">
        <v>8.09</v>
      </c>
      <c r="X235" s="7">
        <v>258.39999999999998</v>
      </c>
      <c r="Y235" s="7">
        <v>827.9</v>
      </c>
      <c r="Z235" s="7">
        <v>89.97</v>
      </c>
      <c r="AA235" s="7">
        <v>107.41</v>
      </c>
      <c r="AB235" s="7">
        <v>133.19999999999999</v>
      </c>
      <c r="AC235" s="7">
        <v>93.9</v>
      </c>
      <c r="AD235" s="7">
        <v>5.7</v>
      </c>
      <c r="AE235" s="7">
        <v>25.85</v>
      </c>
      <c r="AF235" s="7">
        <v>0.94</v>
      </c>
      <c r="AG235" s="7">
        <v>5.15</v>
      </c>
      <c r="AH235" s="7">
        <v>18.18</v>
      </c>
      <c r="AI235" s="7">
        <v>0.43</v>
      </c>
      <c r="AJ235" s="7">
        <v>2.33</v>
      </c>
      <c r="AK235" s="7">
        <v>18.29</v>
      </c>
      <c r="AL235" s="7">
        <v>-1.88</v>
      </c>
      <c r="AM235" s="7">
        <v>-7.93</v>
      </c>
      <c r="AN235" s="7">
        <v>3.14</v>
      </c>
      <c r="AO235" s="7">
        <v>10.130000000000001</v>
      </c>
      <c r="AP235" s="7">
        <v>31.04</v>
      </c>
      <c r="AQ235" s="7">
        <v>40.51</v>
      </c>
      <c r="AR235" s="7">
        <v>164.41</v>
      </c>
      <c r="AS235" s="7">
        <v>24.64</v>
      </c>
      <c r="AT235" s="7">
        <v>2.17</v>
      </c>
      <c r="AU235" s="7">
        <v>8.9</v>
      </c>
      <c r="AV235" s="7">
        <v>24.39</v>
      </c>
      <c r="AW235" s="7">
        <v>1.77</v>
      </c>
      <c r="AX235" s="7">
        <v>8.5</v>
      </c>
      <c r="AY235" s="7">
        <v>20.8</v>
      </c>
      <c r="AZ235" s="7">
        <v>7.87</v>
      </c>
      <c r="BA235" s="7">
        <v>42.4</v>
      </c>
      <c r="BB235" s="7">
        <v>18.559999999999999</v>
      </c>
      <c r="BC235" s="7">
        <v>78.099999999999994</v>
      </c>
      <c r="BD235" s="7">
        <v>228.84</v>
      </c>
      <c r="BE235" s="7">
        <v>75.37</v>
      </c>
      <c r="BF235" s="7">
        <v>40.64</v>
      </c>
      <c r="BG235" s="7">
        <v>22.23</v>
      </c>
    </row>
    <row r="236" spans="1:59">
      <c r="A236" s="9">
        <v>26846</v>
      </c>
      <c r="B236" s="7">
        <v>1337.7</v>
      </c>
      <c r="C236" s="7">
        <v>1255.7</v>
      </c>
      <c r="D236" s="7"/>
      <c r="E236" s="7"/>
      <c r="F236" s="7"/>
      <c r="G236" s="7"/>
      <c r="T236" s="7">
        <v>106.53</v>
      </c>
      <c r="U236" s="7">
        <v>1221</v>
      </c>
      <c r="V236" s="7">
        <v>9.8699999999999992</v>
      </c>
      <c r="W236" s="7">
        <v>8.24</v>
      </c>
      <c r="X236" s="7">
        <v>261.02999999999997</v>
      </c>
      <c r="Y236" s="7">
        <v>840.3</v>
      </c>
      <c r="Z236" s="7">
        <v>91.73</v>
      </c>
      <c r="AA236" s="7">
        <v>105.08</v>
      </c>
      <c r="AB236" s="7">
        <v>138.69999999999999</v>
      </c>
      <c r="AC236" s="7">
        <v>96</v>
      </c>
      <c r="AD236" s="7">
        <v>7.2</v>
      </c>
      <c r="AE236" s="7">
        <v>26.97</v>
      </c>
      <c r="AF236" s="7">
        <v>0.97</v>
      </c>
      <c r="AG236" s="7">
        <v>4.87</v>
      </c>
      <c r="AH236" s="7">
        <v>19.82</v>
      </c>
      <c r="AI236" s="7">
        <v>0.48</v>
      </c>
      <c r="AJ236" s="7">
        <v>2.35</v>
      </c>
      <c r="AK236" s="7">
        <v>20.440000000000001</v>
      </c>
      <c r="AL236" s="7">
        <v>0.84</v>
      </c>
      <c r="AM236" s="7">
        <v>3.1</v>
      </c>
      <c r="AN236" s="7">
        <v>3.82</v>
      </c>
      <c r="AO236" s="7">
        <v>11.55</v>
      </c>
      <c r="AP236" s="7">
        <v>33.119999999999997</v>
      </c>
      <c r="AQ236" s="7">
        <v>47.92</v>
      </c>
      <c r="AR236" s="7">
        <v>166.82</v>
      </c>
      <c r="AS236" s="7">
        <v>28.73</v>
      </c>
      <c r="AT236" s="7">
        <v>2.67</v>
      </c>
      <c r="AU236" s="7">
        <v>9.2200000000000006</v>
      </c>
      <c r="AV236" s="7">
        <v>28.98</v>
      </c>
      <c r="AW236" s="7">
        <v>2.4</v>
      </c>
      <c r="AX236" s="7">
        <v>9.2200000000000006</v>
      </c>
      <c r="AY236" s="7">
        <v>26</v>
      </c>
      <c r="AZ236" s="7">
        <v>8.35</v>
      </c>
      <c r="BA236" s="7">
        <v>42.89</v>
      </c>
      <c r="BB236" s="7">
        <v>19.46</v>
      </c>
      <c r="BC236" s="7">
        <v>77.010000000000005</v>
      </c>
      <c r="BD236" s="7">
        <v>226.4</v>
      </c>
      <c r="BE236" s="7">
        <v>74.45</v>
      </c>
      <c r="BF236" s="7">
        <v>33.44</v>
      </c>
      <c r="BG236" s="7">
        <v>18.47</v>
      </c>
    </row>
    <row r="237" spans="1:59">
      <c r="A237" s="9">
        <v>26938</v>
      </c>
      <c r="B237" s="7">
        <v>1376.7</v>
      </c>
      <c r="C237" s="7">
        <v>1266.05</v>
      </c>
      <c r="D237" s="7"/>
      <c r="E237" s="7"/>
      <c r="F237" s="7"/>
      <c r="G237" s="7"/>
      <c r="T237" s="7">
        <v>108.74</v>
      </c>
      <c r="U237" s="7">
        <v>1234.5</v>
      </c>
      <c r="V237" s="7">
        <v>8.98</v>
      </c>
      <c r="W237" s="7">
        <v>8.41</v>
      </c>
      <c r="X237" s="7">
        <v>264.68</v>
      </c>
      <c r="Y237" s="7">
        <v>851.6</v>
      </c>
      <c r="Z237" s="7">
        <v>93.23</v>
      </c>
      <c r="AA237" s="7">
        <v>102.22</v>
      </c>
      <c r="AB237" s="7">
        <v>139.9</v>
      </c>
      <c r="AC237" s="7">
        <v>97.5</v>
      </c>
      <c r="AD237" s="7">
        <v>5.64</v>
      </c>
      <c r="AE237" s="7">
        <v>27.72</v>
      </c>
      <c r="AF237" s="7">
        <v>1.21</v>
      </c>
      <c r="AG237" s="7">
        <v>5.87</v>
      </c>
      <c r="AH237" s="7">
        <v>20.6</v>
      </c>
      <c r="AI237" s="7">
        <v>0.73</v>
      </c>
      <c r="AJ237" s="7">
        <v>3.33</v>
      </c>
      <c r="AK237" s="7">
        <v>21.82</v>
      </c>
      <c r="AL237" s="7">
        <v>-1.26</v>
      </c>
      <c r="AM237" s="7">
        <v>-5.13</v>
      </c>
      <c r="AN237" s="7">
        <v>3.52</v>
      </c>
      <c r="AO237" s="7">
        <v>11.35</v>
      </c>
      <c r="AP237" s="7">
        <v>31</v>
      </c>
      <c r="AQ237" s="7">
        <v>39.4</v>
      </c>
      <c r="AR237" s="7">
        <v>155.80000000000001</v>
      </c>
      <c r="AS237" s="7">
        <v>25.29</v>
      </c>
      <c r="AT237" s="7">
        <v>2.84</v>
      </c>
      <c r="AU237" s="7">
        <v>9.17</v>
      </c>
      <c r="AV237" s="7">
        <v>31.04</v>
      </c>
      <c r="AW237" s="7">
        <v>2.33</v>
      </c>
      <c r="AX237" s="7">
        <v>8.51</v>
      </c>
      <c r="AY237" s="7">
        <v>27.42</v>
      </c>
      <c r="AZ237" s="7">
        <v>8.86</v>
      </c>
      <c r="BA237" s="7">
        <v>43.99</v>
      </c>
      <c r="BB237" s="7">
        <v>20.149999999999999</v>
      </c>
      <c r="BC237" s="7">
        <v>75.569999999999993</v>
      </c>
      <c r="BD237" s="7">
        <v>224.24</v>
      </c>
      <c r="BE237" s="7">
        <v>73.53</v>
      </c>
      <c r="BF237" s="7">
        <v>35.79</v>
      </c>
      <c r="BG237" s="7">
        <v>19.579999999999998</v>
      </c>
    </row>
    <row r="238" spans="1:59">
      <c r="A238" s="9">
        <v>27030</v>
      </c>
      <c r="B238" s="7">
        <v>1387.7</v>
      </c>
      <c r="C238" s="7">
        <v>1253.3399999999999</v>
      </c>
      <c r="D238" s="7"/>
      <c r="E238" s="7"/>
      <c r="F238" s="7"/>
      <c r="G238" s="7"/>
      <c r="T238" s="7">
        <v>110.72</v>
      </c>
      <c r="U238" s="7">
        <v>1237.5</v>
      </c>
      <c r="V238" s="7">
        <v>8.3000000000000007</v>
      </c>
      <c r="W238" s="7">
        <v>8.58</v>
      </c>
      <c r="X238" s="7">
        <v>268.77</v>
      </c>
      <c r="Y238" s="7">
        <v>868.7</v>
      </c>
      <c r="Z238" s="7">
        <v>95.37</v>
      </c>
      <c r="AA238" s="7">
        <v>95.67</v>
      </c>
      <c r="AB238" s="7">
        <v>149.19999999999999</v>
      </c>
      <c r="AC238" s="7">
        <v>99.5</v>
      </c>
      <c r="AD238" s="7">
        <v>7.34</v>
      </c>
      <c r="AE238" s="7">
        <v>29.69</v>
      </c>
      <c r="AF238" s="7">
        <v>1.2</v>
      </c>
      <c r="AG238" s="7">
        <v>6.01</v>
      </c>
      <c r="AH238" s="7">
        <v>20.010000000000002</v>
      </c>
      <c r="AI238" s="7">
        <v>0.78</v>
      </c>
      <c r="AJ238" s="7">
        <v>3.53</v>
      </c>
      <c r="AK238" s="7">
        <v>22.02</v>
      </c>
      <c r="AL238" s="7">
        <v>-0.75</v>
      </c>
      <c r="AM238" s="7">
        <v>-2.66</v>
      </c>
      <c r="AN238" s="7">
        <v>4.0599999999999996</v>
      </c>
      <c r="AO238" s="7">
        <v>11.29</v>
      </c>
      <c r="AP238" s="7">
        <v>35.99</v>
      </c>
      <c r="AQ238" s="7">
        <v>48.37</v>
      </c>
      <c r="AR238" s="7">
        <v>161.43</v>
      </c>
      <c r="AS238" s="7">
        <v>29.96</v>
      </c>
      <c r="AT238" s="7">
        <v>3.01</v>
      </c>
      <c r="AU238" s="7">
        <v>9.66</v>
      </c>
      <c r="AV238" s="7">
        <v>31.16</v>
      </c>
      <c r="AW238" s="7">
        <v>2.33</v>
      </c>
      <c r="AX238" s="7">
        <v>8.4700000000000006</v>
      </c>
      <c r="AY238" s="7">
        <v>27.53</v>
      </c>
      <c r="AZ238" s="7">
        <v>9.66</v>
      </c>
      <c r="BA238" s="7">
        <v>47.22</v>
      </c>
      <c r="BB238" s="7">
        <v>20.46</v>
      </c>
      <c r="BC238" s="7">
        <v>74.61</v>
      </c>
      <c r="BD238" s="7">
        <v>222.16</v>
      </c>
      <c r="BE238" s="7">
        <v>72.64</v>
      </c>
      <c r="BF238" s="7">
        <v>31.91</v>
      </c>
      <c r="BG238" s="7">
        <v>15.51</v>
      </c>
    </row>
    <row r="239" spans="1:59">
      <c r="A239" s="9">
        <v>27120</v>
      </c>
      <c r="B239" s="7">
        <v>1423.8</v>
      </c>
      <c r="C239" s="7">
        <v>1254.67</v>
      </c>
      <c r="D239" s="7"/>
      <c r="E239" s="7"/>
      <c r="F239" s="7"/>
      <c r="G239" s="7"/>
      <c r="T239" s="7">
        <v>113.48</v>
      </c>
      <c r="U239" s="7">
        <v>1252.8</v>
      </c>
      <c r="V239" s="7">
        <v>10.46</v>
      </c>
      <c r="W239" s="7">
        <v>8.8800000000000008</v>
      </c>
      <c r="X239" s="7">
        <v>271.23</v>
      </c>
      <c r="Y239" s="7">
        <v>880</v>
      </c>
      <c r="Z239" s="7">
        <v>97.57</v>
      </c>
      <c r="AA239" s="7">
        <v>90.64</v>
      </c>
      <c r="AB239" s="7">
        <v>154.5</v>
      </c>
      <c r="AC239" s="7">
        <v>101.1</v>
      </c>
      <c r="AD239" s="7">
        <v>8.1199999999999992</v>
      </c>
      <c r="AE239" s="7">
        <v>29.82</v>
      </c>
      <c r="AF239" s="7">
        <v>1.0900000000000001</v>
      </c>
      <c r="AG239" s="7">
        <v>5.41</v>
      </c>
      <c r="AH239" s="7">
        <v>20.079999999999998</v>
      </c>
      <c r="AI239" s="7">
        <v>0.77</v>
      </c>
      <c r="AJ239" s="7">
        <v>3.44</v>
      </c>
      <c r="AK239" s="7">
        <v>22.24</v>
      </c>
      <c r="AL239" s="7">
        <v>0.63</v>
      </c>
      <c r="AM239" s="7">
        <v>2.4</v>
      </c>
      <c r="AN239" s="7">
        <v>4.12</v>
      </c>
      <c r="AO239" s="7">
        <v>12.18</v>
      </c>
      <c r="AP239" s="7">
        <v>33.81</v>
      </c>
      <c r="AQ239" s="7">
        <v>43.95</v>
      </c>
      <c r="AR239" s="7">
        <v>163.19</v>
      </c>
      <c r="AS239" s="7">
        <v>26.93</v>
      </c>
      <c r="AT239" s="7">
        <v>2.99</v>
      </c>
      <c r="AU239" s="7">
        <v>9.66</v>
      </c>
      <c r="AV239" s="7">
        <v>30.97</v>
      </c>
      <c r="AW239" s="7">
        <v>2.37</v>
      </c>
      <c r="AX239" s="7">
        <v>8.76</v>
      </c>
      <c r="AY239" s="7">
        <v>27.05</v>
      </c>
      <c r="AZ239" s="7">
        <v>10.029999999999999</v>
      </c>
      <c r="BA239" s="7">
        <v>48.34</v>
      </c>
      <c r="BB239" s="7">
        <v>20.75</v>
      </c>
      <c r="BC239" s="7">
        <v>73.87</v>
      </c>
      <c r="BD239" s="7">
        <v>219.96</v>
      </c>
      <c r="BE239" s="7">
        <v>72.02</v>
      </c>
      <c r="BF239" s="7">
        <v>30.15</v>
      </c>
      <c r="BG239" s="7">
        <v>13.75</v>
      </c>
    </row>
    <row r="240" spans="1:59">
      <c r="A240" s="9">
        <v>27211</v>
      </c>
      <c r="B240" s="7">
        <v>1451.6</v>
      </c>
      <c r="C240" s="7">
        <v>1246.8599999999999</v>
      </c>
      <c r="D240" s="7"/>
      <c r="E240" s="7"/>
      <c r="F240" s="7"/>
      <c r="G240" s="7"/>
      <c r="T240" s="7">
        <v>116.42</v>
      </c>
      <c r="U240" s="7">
        <v>1264.7</v>
      </c>
      <c r="V240" s="7">
        <v>11.53</v>
      </c>
      <c r="W240" s="7">
        <v>9.5500000000000007</v>
      </c>
      <c r="X240" s="7">
        <v>273.73</v>
      </c>
      <c r="Y240" s="7">
        <v>889.6</v>
      </c>
      <c r="Z240" s="7">
        <v>99.47</v>
      </c>
      <c r="AA240" s="7">
        <v>75.66</v>
      </c>
      <c r="AB240" s="7">
        <v>165.4</v>
      </c>
      <c r="AC240" s="7">
        <v>105.2</v>
      </c>
      <c r="AD240" s="7">
        <v>6.19</v>
      </c>
      <c r="AE240" s="7">
        <v>30.12</v>
      </c>
      <c r="AF240" s="7">
        <v>1.1399999999999999</v>
      </c>
      <c r="AG240" s="7">
        <v>5.66</v>
      </c>
      <c r="AH240" s="7">
        <v>20.14</v>
      </c>
      <c r="AI240" s="7">
        <v>0.78</v>
      </c>
      <c r="AJ240" s="7">
        <v>3.52</v>
      </c>
      <c r="AK240" s="7">
        <v>22.14</v>
      </c>
      <c r="AL240" s="7">
        <v>-1.88</v>
      </c>
      <c r="AM240" s="7">
        <v>-6.77</v>
      </c>
      <c r="AN240" s="7">
        <v>4.2</v>
      </c>
      <c r="AO240" s="7">
        <v>12.15</v>
      </c>
      <c r="AP240" s="7">
        <v>34.549999999999997</v>
      </c>
      <c r="AQ240" s="7">
        <v>48.53</v>
      </c>
      <c r="AR240" s="7">
        <v>165.35</v>
      </c>
      <c r="AS240" s="7">
        <v>29.35</v>
      </c>
      <c r="AT240" s="7">
        <v>3.17</v>
      </c>
      <c r="AU240" s="7">
        <v>10.34</v>
      </c>
      <c r="AV240" s="7">
        <v>30.65</v>
      </c>
      <c r="AW240" s="7">
        <v>2.2999999999999998</v>
      </c>
      <c r="AX240" s="7">
        <v>8.76</v>
      </c>
      <c r="AY240" s="7">
        <v>26.31</v>
      </c>
      <c r="AZ240" s="7">
        <v>10.199999999999999</v>
      </c>
      <c r="BA240" s="7">
        <v>48.89</v>
      </c>
      <c r="BB240" s="7">
        <v>20.87</v>
      </c>
      <c r="BC240" s="7">
        <v>72.69</v>
      </c>
      <c r="BD240" s="7">
        <v>217.86</v>
      </c>
      <c r="BE240" s="7">
        <v>71.430000000000007</v>
      </c>
      <c r="BF240" s="7">
        <v>26.94</v>
      </c>
      <c r="BG240" s="7">
        <v>11.82</v>
      </c>
    </row>
    <row r="241" spans="1:59">
      <c r="A241" s="9">
        <v>27303</v>
      </c>
      <c r="B241" s="7">
        <v>1473.8</v>
      </c>
      <c r="C241" s="7">
        <v>1230.32</v>
      </c>
      <c r="D241" s="7"/>
      <c r="E241" s="7"/>
      <c r="F241" s="7"/>
      <c r="G241" s="7"/>
      <c r="T241" s="7">
        <v>119.79</v>
      </c>
      <c r="U241" s="7">
        <v>1273.3</v>
      </c>
      <c r="V241" s="7">
        <v>9.0500000000000007</v>
      </c>
      <c r="W241" s="7">
        <v>10.41</v>
      </c>
      <c r="X241" s="7">
        <v>276.73</v>
      </c>
      <c r="Y241" s="7">
        <v>902.4</v>
      </c>
      <c r="Z241" s="7">
        <v>101.6</v>
      </c>
      <c r="AA241" s="7">
        <v>69.42</v>
      </c>
      <c r="AB241" s="7">
        <v>171.2</v>
      </c>
      <c r="AC241" s="7">
        <v>104.2</v>
      </c>
      <c r="AD241" s="7">
        <v>7.03</v>
      </c>
      <c r="AE241" s="7">
        <v>30.23</v>
      </c>
      <c r="AF241" s="7">
        <v>1.17</v>
      </c>
      <c r="AG241" s="7">
        <v>5.79</v>
      </c>
      <c r="AH241" s="7">
        <v>20.170000000000002</v>
      </c>
      <c r="AI241" s="7">
        <v>0.81</v>
      </c>
      <c r="AJ241" s="7">
        <v>3.74</v>
      </c>
      <c r="AK241" s="7">
        <v>21.6</v>
      </c>
      <c r="AL241" s="7">
        <v>-1.59</v>
      </c>
      <c r="AM241" s="7">
        <v>-5.9</v>
      </c>
      <c r="AN241" s="7">
        <v>4.49</v>
      </c>
      <c r="AO241" s="7">
        <v>12.87</v>
      </c>
      <c r="AP241" s="7">
        <v>34.85</v>
      </c>
      <c r="AQ241" s="7">
        <v>47.62</v>
      </c>
      <c r="AR241" s="7">
        <v>168.54</v>
      </c>
      <c r="AS241" s="7">
        <v>28.25</v>
      </c>
      <c r="AT241" s="7">
        <v>2.67</v>
      </c>
      <c r="AU241" s="7">
        <v>9.14</v>
      </c>
      <c r="AV241" s="7">
        <v>29.21</v>
      </c>
      <c r="AW241" s="7">
        <v>2.4900000000000002</v>
      </c>
      <c r="AX241" s="7">
        <v>9.61</v>
      </c>
      <c r="AY241" s="7">
        <v>25.91</v>
      </c>
      <c r="AZ241" s="7">
        <v>10.18</v>
      </c>
      <c r="BA241" s="7">
        <v>49.13</v>
      </c>
      <c r="BB241" s="7">
        <v>20.72</v>
      </c>
      <c r="BC241" s="7">
        <v>71.760000000000005</v>
      </c>
      <c r="BD241" s="7">
        <v>215.82</v>
      </c>
      <c r="BE241" s="7">
        <v>71.040000000000006</v>
      </c>
      <c r="BF241" s="7">
        <v>27.37</v>
      </c>
      <c r="BG241" s="7">
        <v>11.87</v>
      </c>
    </row>
    <row r="242" spans="1:59">
      <c r="A242" s="9">
        <v>27395</v>
      </c>
      <c r="B242" s="7">
        <v>1479.8</v>
      </c>
      <c r="C242" s="7">
        <v>1204.26</v>
      </c>
      <c r="D242" s="7"/>
      <c r="E242" s="7"/>
      <c r="F242" s="7"/>
      <c r="G242" s="7"/>
      <c r="T242" s="7">
        <v>122.88</v>
      </c>
      <c r="U242" s="7">
        <v>1279.9000000000001</v>
      </c>
      <c r="V242" s="7">
        <v>6.56</v>
      </c>
      <c r="W242" s="7">
        <v>10.62</v>
      </c>
      <c r="X242" s="7">
        <v>278.75</v>
      </c>
      <c r="Y242" s="7">
        <v>920.1</v>
      </c>
      <c r="Z242" s="7">
        <v>103.2</v>
      </c>
      <c r="AA242" s="7">
        <v>78.81</v>
      </c>
      <c r="AB242" s="7">
        <v>171.2</v>
      </c>
      <c r="AC242" s="7">
        <v>101.6</v>
      </c>
      <c r="AD242" s="7">
        <v>8.75</v>
      </c>
      <c r="AE242" s="7">
        <v>29.65</v>
      </c>
      <c r="AF242" s="7">
        <v>1.1200000000000001</v>
      </c>
      <c r="AG242" s="7">
        <v>5.3</v>
      </c>
      <c r="AH242" s="7">
        <v>21.09</v>
      </c>
      <c r="AI242" s="7">
        <v>0.86</v>
      </c>
      <c r="AJ242" s="7">
        <v>3.95</v>
      </c>
      <c r="AK242" s="7">
        <v>21.66</v>
      </c>
      <c r="AL242" s="7">
        <v>1.33</v>
      </c>
      <c r="AM242" s="7">
        <v>4.79</v>
      </c>
      <c r="AN242" s="7">
        <v>4.74</v>
      </c>
      <c r="AO242" s="7">
        <v>14.09</v>
      </c>
      <c r="AP242" s="7">
        <v>33.619999999999997</v>
      </c>
      <c r="AQ242" s="7">
        <v>49.28</v>
      </c>
      <c r="AR242" s="7">
        <v>169.12</v>
      </c>
      <c r="AS242" s="7">
        <v>29.14</v>
      </c>
      <c r="AT242" s="7">
        <v>3.32</v>
      </c>
      <c r="AU242" s="7">
        <v>10.52</v>
      </c>
      <c r="AV242" s="7">
        <v>31.57</v>
      </c>
      <c r="AW242" s="7">
        <v>2.94</v>
      </c>
      <c r="AX242" s="7">
        <v>11.27</v>
      </c>
      <c r="AY242" s="7">
        <v>26.08</v>
      </c>
      <c r="AZ242" s="7">
        <v>10</v>
      </c>
      <c r="BA242" s="7">
        <v>48.57</v>
      </c>
      <c r="BB242" s="7">
        <v>20.59</v>
      </c>
      <c r="BC242" s="7">
        <v>71.290000000000006</v>
      </c>
      <c r="BD242" s="7">
        <v>213.69</v>
      </c>
      <c r="BE242" s="7">
        <v>70.98</v>
      </c>
      <c r="BF242" s="7">
        <v>24.07</v>
      </c>
      <c r="BG242" s="7">
        <v>10.6</v>
      </c>
    </row>
    <row r="243" spans="1:59">
      <c r="A243" s="9">
        <v>27485</v>
      </c>
      <c r="B243" s="7">
        <v>1516.7</v>
      </c>
      <c r="C243" s="7">
        <v>1218.82</v>
      </c>
      <c r="D243" s="7"/>
      <c r="E243" s="7"/>
      <c r="F243" s="7"/>
      <c r="G243" s="7"/>
      <c r="T243" s="7">
        <v>124.44</v>
      </c>
      <c r="U243" s="7">
        <v>1291.5999999999999</v>
      </c>
      <c r="V243" s="7">
        <v>5.92</v>
      </c>
      <c r="W243" s="7">
        <v>10.34</v>
      </c>
      <c r="X243" s="7">
        <v>283.8</v>
      </c>
      <c r="Y243" s="7">
        <v>954.3</v>
      </c>
      <c r="Z243" s="7">
        <v>105.2</v>
      </c>
      <c r="AA243" s="7">
        <v>89.07</v>
      </c>
      <c r="AB243" s="7">
        <v>173</v>
      </c>
      <c r="AC243" s="7">
        <v>102.6</v>
      </c>
      <c r="AD243" s="7">
        <v>8.6300000000000008</v>
      </c>
      <c r="AE243" s="7">
        <v>30.15</v>
      </c>
      <c r="AF243" s="7">
        <v>1.41</v>
      </c>
      <c r="AG243" s="7">
        <v>6.6</v>
      </c>
      <c r="AH243" s="7">
        <v>21.43</v>
      </c>
      <c r="AI243" s="7">
        <v>1.05</v>
      </c>
      <c r="AJ243" s="7">
        <v>4.83</v>
      </c>
      <c r="AK243" s="7">
        <v>21.79</v>
      </c>
      <c r="AL243" s="7">
        <v>0.8</v>
      </c>
      <c r="AM243" s="7">
        <v>2.89</v>
      </c>
      <c r="AN243" s="7">
        <v>4.8499999999999996</v>
      </c>
      <c r="AO243" s="7">
        <v>14.09</v>
      </c>
      <c r="AP243" s="7">
        <v>34.44</v>
      </c>
      <c r="AQ243" s="7">
        <v>49.73</v>
      </c>
      <c r="AR243" s="7">
        <v>169.25</v>
      </c>
      <c r="AS243" s="7">
        <v>29.38</v>
      </c>
      <c r="AT243" s="7">
        <v>2.97</v>
      </c>
      <c r="AU243" s="7">
        <v>9.68</v>
      </c>
      <c r="AV243" s="7">
        <v>30.63</v>
      </c>
      <c r="AW243" s="7">
        <v>3.1</v>
      </c>
      <c r="AX243" s="7">
        <v>11.69</v>
      </c>
      <c r="AY243" s="7">
        <v>26.49</v>
      </c>
      <c r="AZ243" s="7">
        <v>10.08</v>
      </c>
      <c r="BA243" s="7">
        <v>48.84</v>
      </c>
      <c r="BB243" s="7">
        <v>20.64</v>
      </c>
      <c r="BC243" s="7">
        <v>70.81</v>
      </c>
      <c r="BD243" s="7">
        <v>211.93</v>
      </c>
      <c r="BE243" s="7">
        <v>70.92</v>
      </c>
      <c r="BF243" s="7">
        <v>22.33</v>
      </c>
      <c r="BG243" s="7">
        <v>9.24</v>
      </c>
    </row>
    <row r="244" spans="1:59">
      <c r="A244" s="9">
        <v>27576</v>
      </c>
      <c r="B244" s="7">
        <v>1578.5</v>
      </c>
      <c r="C244" s="7">
        <v>1246.05</v>
      </c>
      <c r="D244" s="7"/>
      <c r="E244" s="7"/>
      <c r="F244" s="7"/>
      <c r="G244" s="7"/>
      <c r="T244" s="7">
        <v>126.68</v>
      </c>
      <c r="U244" s="7">
        <v>1307.9000000000001</v>
      </c>
      <c r="V244" s="7">
        <v>6.67</v>
      </c>
      <c r="W244" s="7">
        <v>10.33</v>
      </c>
      <c r="X244" s="7">
        <v>288.13</v>
      </c>
      <c r="Y244" s="7">
        <v>989.1</v>
      </c>
      <c r="Z244" s="7">
        <v>107.4</v>
      </c>
      <c r="AA244" s="7">
        <v>87.62</v>
      </c>
      <c r="AB244" s="7">
        <v>176.7</v>
      </c>
      <c r="AC244" s="7">
        <v>105.2</v>
      </c>
      <c r="AD244" s="7">
        <v>9.7200000000000006</v>
      </c>
      <c r="AE244" s="7">
        <v>29.78</v>
      </c>
      <c r="AF244" s="7">
        <v>1.2</v>
      </c>
      <c r="AG244" s="7">
        <v>5.65</v>
      </c>
      <c r="AH244" s="7">
        <v>21.3</v>
      </c>
      <c r="AI244" s="7">
        <v>1.1000000000000001</v>
      </c>
      <c r="AJ244" s="7">
        <v>5.09</v>
      </c>
      <c r="AK244" s="7">
        <v>21.51</v>
      </c>
      <c r="AL244" s="7">
        <v>0.95</v>
      </c>
      <c r="AM244" s="7">
        <v>3.47</v>
      </c>
      <c r="AN244" s="7">
        <v>5.12</v>
      </c>
      <c r="AO244" s="7">
        <v>15.19</v>
      </c>
      <c r="AP244" s="7">
        <v>33.71</v>
      </c>
      <c r="AQ244" s="7">
        <v>50.05</v>
      </c>
      <c r="AR244" s="7">
        <v>173.32</v>
      </c>
      <c r="AS244" s="7">
        <v>28.88</v>
      </c>
      <c r="AT244" s="7">
        <v>3.42</v>
      </c>
      <c r="AU244" s="7">
        <v>11.03</v>
      </c>
      <c r="AV244" s="7">
        <v>31.02</v>
      </c>
      <c r="AW244" s="7">
        <v>3.25</v>
      </c>
      <c r="AX244" s="7">
        <v>12.06</v>
      </c>
      <c r="AY244" s="7">
        <v>26.92</v>
      </c>
      <c r="AZ244" s="7">
        <v>10.16</v>
      </c>
      <c r="BA244" s="7">
        <v>49.52</v>
      </c>
      <c r="BB244" s="7">
        <v>20.53</v>
      </c>
      <c r="BC244" s="7">
        <v>70.62</v>
      </c>
      <c r="BD244" s="7">
        <v>209.95</v>
      </c>
      <c r="BE244" s="7">
        <v>71.14</v>
      </c>
      <c r="BF244" s="7">
        <v>20.329999999999998</v>
      </c>
      <c r="BG244" s="7">
        <v>7.81</v>
      </c>
    </row>
    <row r="245" spans="1:59">
      <c r="A245" s="9">
        <v>27668</v>
      </c>
      <c r="B245" s="7">
        <v>1621.8</v>
      </c>
      <c r="C245" s="7">
        <v>1257.31</v>
      </c>
      <c r="D245" s="7"/>
      <c r="E245" s="7"/>
      <c r="F245" s="7"/>
      <c r="G245" s="7"/>
      <c r="T245" s="7">
        <v>128.99</v>
      </c>
      <c r="U245" s="7">
        <v>1316.5</v>
      </c>
      <c r="V245" s="7">
        <v>6.12</v>
      </c>
      <c r="W245" s="7">
        <v>10.37</v>
      </c>
      <c r="X245" s="7">
        <v>290.88</v>
      </c>
      <c r="Y245" s="7">
        <v>1014</v>
      </c>
      <c r="Z245" s="7">
        <v>109.4</v>
      </c>
      <c r="AA245" s="7">
        <v>89.11</v>
      </c>
      <c r="AB245" s="7">
        <v>178.6</v>
      </c>
      <c r="AC245" s="7">
        <v>107.3</v>
      </c>
      <c r="AD245" s="7">
        <v>11.59</v>
      </c>
      <c r="AE245" s="7">
        <v>30.04</v>
      </c>
      <c r="AF245" s="7">
        <v>1.65</v>
      </c>
      <c r="AG245" s="7">
        <v>7.77</v>
      </c>
      <c r="AH245" s="7">
        <v>21.26</v>
      </c>
      <c r="AI245" s="7">
        <v>1.35</v>
      </c>
      <c r="AJ245" s="7">
        <v>6.16</v>
      </c>
      <c r="AK245" s="7">
        <v>21.84</v>
      </c>
      <c r="AL245" s="7">
        <v>0.43</v>
      </c>
      <c r="AM245" s="7">
        <v>1.54</v>
      </c>
      <c r="AN245" s="7">
        <v>5.79</v>
      </c>
      <c r="AO245" s="7">
        <v>16.53</v>
      </c>
      <c r="AP245" s="7">
        <v>35.03</v>
      </c>
      <c r="AQ245" s="7">
        <v>53.55</v>
      </c>
      <c r="AR245" s="7">
        <v>178.86</v>
      </c>
      <c r="AS245" s="7">
        <v>29.94</v>
      </c>
      <c r="AT245" s="7">
        <v>3.31</v>
      </c>
      <c r="AU245" s="7">
        <v>10.76</v>
      </c>
      <c r="AV245" s="7">
        <v>30.79</v>
      </c>
      <c r="AW245" s="7">
        <v>3.32</v>
      </c>
      <c r="AX245" s="7">
        <v>12.17</v>
      </c>
      <c r="AY245" s="7">
        <v>27.3</v>
      </c>
      <c r="AZ245" s="7">
        <v>10.57</v>
      </c>
      <c r="BA245" s="7">
        <v>51.17</v>
      </c>
      <c r="BB245" s="7">
        <v>20.65</v>
      </c>
      <c r="BC245" s="7">
        <v>70.900000000000006</v>
      </c>
      <c r="BD245" s="7">
        <v>208.53</v>
      </c>
      <c r="BE245" s="7">
        <v>71.69</v>
      </c>
      <c r="BF245" s="7">
        <v>19.899999999999999</v>
      </c>
      <c r="BG245" s="7">
        <v>7.42</v>
      </c>
    </row>
    <row r="246" spans="1:59">
      <c r="A246" s="9">
        <v>27760</v>
      </c>
      <c r="B246" s="7">
        <v>1672</v>
      </c>
      <c r="C246" s="7">
        <v>1284.97</v>
      </c>
      <c r="D246" s="7"/>
      <c r="E246" s="7"/>
      <c r="F246" s="7"/>
      <c r="G246" s="7"/>
      <c r="T246" s="7">
        <v>130.12</v>
      </c>
      <c r="U246" s="7">
        <v>1327.3</v>
      </c>
      <c r="V246" s="7">
        <v>5.29</v>
      </c>
      <c r="W246" s="7">
        <v>10.24</v>
      </c>
      <c r="X246" s="7">
        <v>295.18</v>
      </c>
      <c r="Y246" s="7">
        <v>1046</v>
      </c>
      <c r="Z246" s="7">
        <v>111.5</v>
      </c>
      <c r="AA246" s="7">
        <v>99.53</v>
      </c>
      <c r="AB246" s="7">
        <v>179.5</v>
      </c>
      <c r="AC246" s="7">
        <v>111.1</v>
      </c>
      <c r="AD246" s="7">
        <v>11.72</v>
      </c>
      <c r="AE246" s="7">
        <v>29.32</v>
      </c>
      <c r="AF246" s="7">
        <v>1.65</v>
      </c>
      <c r="AG246" s="7">
        <v>7.91</v>
      </c>
      <c r="AH246" s="7">
        <v>20.89</v>
      </c>
      <c r="AI246" s="7">
        <v>1.29</v>
      </c>
      <c r="AJ246" s="7">
        <v>5.76</v>
      </c>
      <c r="AK246" s="7">
        <v>22.4</v>
      </c>
      <c r="AL246" s="7">
        <v>-0.8</v>
      </c>
      <c r="AM246" s="7">
        <v>-2.93</v>
      </c>
      <c r="AN246" s="7">
        <v>5.72</v>
      </c>
      <c r="AO246" s="7">
        <v>17.309999999999999</v>
      </c>
      <c r="AP246" s="7">
        <v>33.03</v>
      </c>
      <c r="AQ246" s="7">
        <v>51.61</v>
      </c>
      <c r="AR246" s="7">
        <v>179.96</v>
      </c>
      <c r="AS246" s="7">
        <v>28.68</v>
      </c>
      <c r="AT246" s="7">
        <v>3.64</v>
      </c>
      <c r="AU246" s="7">
        <v>11.71</v>
      </c>
      <c r="AV246" s="7">
        <v>31.07</v>
      </c>
      <c r="AW246" s="7">
        <v>3.3</v>
      </c>
      <c r="AX246" s="7">
        <v>11.86</v>
      </c>
      <c r="AY246" s="7">
        <v>27.86</v>
      </c>
      <c r="AZ246" s="7">
        <v>11.81</v>
      </c>
      <c r="BA246" s="7">
        <v>56.53</v>
      </c>
      <c r="BB246" s="7">
        <v>20.89</v>
      </c>
      <c r="BC246" s="7">
        <v>71.209999999999994</v>
      </c>
      <c r="BD246" s="7">
        <v>207.18</v>
      </c>
      <c r="BE246" s="7">
        <v>72.400000000000006</v>
      </c>
      <c r="BF246" s="7">
        <v>19.89</v>
      </c>
      <c r="BG246" s="7">
        <v>7.05</v>
      </c>
    </row>
    <row r="247" spans="1:59">
      <c r="A247" s="9">
        <v>27851</v>
      </c>
      <c r="B247" s="7">
        <v>1698.6</v>
      </c>
      <c r="C247" s="7">
        <v>1293.68</v>
      </c>
      <c r="D247" s="7"/>
      <c r="E247" s="7"/>
      <c r="F247" s="7"/>
      <c r="G247" s="7"/>
      <c r="T247" s="7">
        <v>131.30000000000001</v>
      </c>
      <c r="U247" s="7">
        <v>1336.7</v>
      </c>
      <c r="V247" s="7">
        <v>5.57</v>
      </c>
      <c r="W247" s="7">
        <v>9.83</v>
      </c>
      <c r="X247" s="7">
        <v>299.52999999999997</v>
      </c>
      <c r="Y247" s="7">
        <v>1080</v>
      </c>
      <c r="Z247" s="7">
        <v>114.3</v>
      </c>
      <c r="AA247" s="7">
        <v>101.62</v>
      </c>
      <c r="AB247" s="7">
        <v>182.1</v>
      </c>
      <c r="AC247" s="7">
        <v>114.4</v>
      </c>
      <c r="AD247" s="7">
        <v>12.62</v>
      </c>
      <c r="AE247" s="7">
        <v>29.49</v>
      </c>
      <c r="AF247" s="7">
        <v>1.56</v>
      </c>
      <c r="AG247" s="7">
        <v>7.49</v>
      </c>
      <c r="AH247" s="7">
        <v>20.84</v>
      </c>
      <c r="AI247" s="7">
        <v>1.31</v>
      </c>
      <c r="AJ247" s="7">
        <v>5.77</v>
      </c>
      <c r="AK247" s="7">
        <v>22.71</v>
      </c>
      <c r="AL247" s="7">
        <v>1.95</v>
      </c>
      <c r="AM247" s="7">
        <v>6.95</v>
      </c>
      <c r="AN247" s="7">
        <v>6.23</v>
      </c>
      <c r="AO247" s="7">
        <v>18.11</v>
      </c>
      <c r="AP247" s="7">
        <v>34.44</v>
      </c>
      <c r="AQ247" s="7">
        <v>55.41</v>
      </c>
      <c r="AR247" s="7">
        <v>184.93</v>
      </c>
      <c r="AS247" s="7">
        <v>29.96</v>
      </c>
      <c r="AT247" s="7">
        <v>3.34</v>
      </c>
      <c r="AU247" s="7">
        <v>10.7</v>
      </c>
      <c r="AV247" s="7">
        <v>31.19</v>
      </c>
      <c r="AW247" s="7">
        <v>3.31</v>
      </c>
      <c r="AX247" s="7">
        <v>11.69</v>
      </c>
      <c r="AY247" s="7">
        <v>28.31</v>
      </c>
      <c r="AZ247" s="7">
        <v>12.2</v>
      </c>
      <c r="BA247" s="7">
        <v>58.14</v>
      </c>
      <c r="BB247" s="7">
        <v>20.99</v>
      </c>
      <c r="BC247" s="7">
        <v>71.73</v>
      </c>
      <c r="BD247" s="7">
        <v>205.74</v>
      </c>
      <c r="BE247" s="7">
        <v>73.27</v>
      </c>
      <c r="BF247" s="7">
        <v>18.940000000000001</v>
      </c>
      <c r="BG247" s="7">
        <v>6.23</v>
      </c>
    </row>
    <row r="248" spans="1:59">
      <c r="A248" s="9">
        <v>27942</v>
      </c>
      <c r="B248" s="7">
        <v>1729</v>
      </c>
      <c r="C248" s="7">
        <v>1301.08</v>
      </c>
      <c r="D248" s="7"/>
      <c r="E248" s="7"/>
      <c r="F248" s="7"/>
      <c r="G248" s="7"/>
      <c r="T248" s="7">
        <v>132.88999999999999</v>
      </c>
      <c r="U248" s="7">
        <v>1353.6</v>
      </c>
      <c r="V248" s="7">
        <v>5.53</v>
      </c>
      <c r="W248" s="7">
        <v>9.6300000000000008</v>
      </c>
      <c r="X248" s="7">
        <v>303.35000000000002</v>
      </c>
      <c r="Y248" s="7">
        <v>1110</v>
      </c>
      <c r="Z248" s="7">
        <v>116.3</v>
      </c>
      <c r="AA248" s="7">
        <v>104.31</v>
      </c>
      <c r="AB248" s="7">
        <v>184.3</v>
      </c>
      <c r="AC248" s="7">
        <v>120.1</v>
      </c>
      <c r="AD248" s="7">
        <v>14.11</v>
      </c>
      <c r="AE248" s="7">
        <v>29.49</v>
      </c>
      <c r="AF248" s="7">
        <v>1.82</v>
      </c>
      <c r="AG248" s="7">
        <v>8.69</v>
      </c>
      <c r="AH248" s="7">
        <v>20.96</v>
      </c>
      <c r="AI248" s="7">
        <v>1.67</v>
      </c>
      <c r="AJ248" s="7">
        <v>7.28</v>
      </c>
      <c r="AK248" s="7">
        <v>22.9</v>
      </c>
      <c r="AL248" s="7">
        <v>1.17</v>
      </c>
      <c r="AM248" s="7">
        <v>4.25</v>
      </c>
      <c r="AN248" s="7">
        <v>6.46</v>
      </c>
      <c r="AO248" s="7">
        <v>19.11</v>
      </c>
      <c r="AP248" s="7">
        <v>33.78</v>
      </c>
      <c r="AQ248" s="7">
        <v>55.35</v>
      </c>
      <c r="AR248" s="7">
        <v>189.86</v>
      </c>
      <c r="AS248" s="7">
        <v>29.15</v>
      </c>
      <c r="AT248" s="7">
        <v>3.74</v>
      </c>
      <c r="AU248" s="7">
        <v>11.89</v>
      </c>
      <c r="AV248" s="7">
        <v>31.46</v>
      </c>
      <c r="AW248" s="7">
        <v>3.43</v>
      </c>
      <c r="AX248" s="7">
        <v>11.9</v>
      </c>
      <c r="AY248" s="7">
        <v>28.85</v>
      </c>
      <c r="AZ248" s="7">
        <v>12.35</v>
      </c>
      <c r="BA248" s="7">
        <v>58.69</v>
      </c>
      <c r="BB248" s="7">
        <v>21.04</v>
      </c>
      <c r="BC248" s="7">
        <v>72.599999999999994</v>
      </c>
      <c r="BD248" s="7">
        <v>204.62</v>
      </c>
      <c r="BE248" s="7">
        <v>74.349999999999994</v>
      </c>
      <c r="BF248" s="7">
        <v>20.100000000000001</v>
      </c>
      <c r="BG248" s="7">
        <v>6.85</v>
      </c>
    </row>
    <row r="249" spans="1:59">
      <c r="A249" s="9">
        <v>28034</v>
      </c>
      <c r="B249" s="7">
        <v>1772.5</v>
      </c>
      <c r="C249" s="7">
        <v>1313.06</v>
      </c>
      <c r="D249" s="7"/>
      <c r="E249" s="7"/>
      <c r="F249" s="7"/>
      <c r="G249" s="7"/>
      <c r="T249" s="7">
        <v>134.99</v>
      </c>
      <c r="U249" s="7">
        <v>1362.8</v>
      </c>
      <c r="V249" s="7">
        <v>4.99</v>
      </c>
      <c r="W249" s="7">
        <v>9.2899999999999991</v>
      </c>
      <c r="X249" s="7">
        <v>309.35000000000002</v>
      </c>
      <c r="Y249" s="7">
        <v>1152</v>
      </c>
      <c r="Z249" s="7">
        <v>118.6</v>
      </c>
      <c r="AA249" s="7">
        <v>102.58</v>
      </c>
      <c r="AB249" s="7">
        <v>186</v>
      </c>
      <c r="AC249" s="7">
        <v>123.7</v>
      </c>
      <c r="AD249" s="7">
        <v>15.19</v>
      </c>
      <c r="AE249" s="7">
        <v>29.6</v>
      </c>
      <c r="AF249" s="7">
        <v>2.1</v>
      </c>
      <c r="AG249" s="7">
        <v>9.7899999999999991</v>
      </c>
      <c r="AH249" s="7">
        <v>21.42</v>
      </c>
      <c r="AI249" s="7">
        <v>1.62</v>
      </c>
      <c r="AJ249" s="7">
        <v>7</v>
      </c>
      <c r="AK249" s="7">
        <v>23.19</v>
      </c>
      <c r="AL249" s="7">
        <v>1.69</v>
      </c>
      <c r="AM249" s="7">
        <v>5.89</v>
      </c>
      <c r="AN249" s="7">
        <v>6.91</v>
      </c>
      <c r="AO249" s="7">
        <v>19.670000000000002</v>
      </c>
      <c r="AP249" s="7">
        <v>35.15</v>
      </c>
      <c r="AQ249" s="7">
        <v>60.47</v>
      </c>
      <c r="AR249" s="7">
        <v>196.66</v>
      </c>
      <c r="AS249" s="7">
        <v>30.75</v>
      </c>
      <c r="AT249" s="7">
        <v>3.43</v>
      </c>
      <c r="AU249" s="7">
        <v>10.51</v>
      </c>
      <c r="AV249" s="7">
        <v>32.68</v>
      </c>
      <c r="AW249" s="7">
        <v>3.62</v>
      </c>
      <c r="AX249" s="7">
        <v>12.14</v>
      </c>
      <c r="AY249" s="7">
        <v>29.78</v>
      </c>
      <c r="AZ249" s="7">
        <v>12.31</v>
      </c>
      <c r="BA249" s="7">
        <v>58.39</v>
      </c>
      <c r="BB249" s="7">
        <v>21.09</v>
      </c>
      <c r="BC249" s="7">
        <v>73.709999999999994</v>
      </c>
      <c r="BD249" s="7">
        <v>203.8</v>
      </c>
      <c r="BE249" s="7">
        <v>75.52</v>
      </c>
      <c r="BF249" s="7">
        <v>20.88</v>
      </c>
      <c r="BG249" s="7">
        <v>7.95</v>
      </c>
    </row>
    <row r="250" spans="1:59">
      <c r="A250" s="9">
        <v>28126</v>
      </c>
      <c r="B250" s="7">
        <v>1834.8</v>
      </c>
      <c r="C250" s="7">
        <v>1341.23</v>
      </c>
      <c r="D250" s="7"/>
      <c r="E250" s="7"/>
      <c r="F250" s="7"/>
      <c r="G250" s="7"/>
      <c r="T250" s="7">
        <v>136.80000000000001</v>
      </c>
      <c r="U250" s="7">
        <v>1374.6</v>
      </c>
      <c r="V250" s="7">
        <v>4.8099999999999996</v>
      </c>
      <c r="W250" s="7">
        <v>9.08</v>
      </c>
      <c r="X250" s="7">
        <v>316.55</v>
      </c>
      <c r="Y250" s="7">
        <v>1192</v>
      </c>
      <c r="Z250" s="7">
        <v>120.8</v>
      </c>
      <c r="AA250" s="7">
        <v>101.78</v>
      </c>
      <c r="AB250" s="7">
        <v>190.1</v>
      </c>
      <c r="AC250" s="7">
        <v>133.80000000000001</v>
      </c>
      <c r="AD250" s="7">
        <v>16.23</v>
      </c>
      <c r="AE250" s="7">
        <v>30.21</v>
      </c>
      <c r="AF250" s="7">
        <v>2.35</v>
      </c>
      <c r="AG250" s="7">
        <v>10.34</v>
      </c>
      <c r="AH250" s="7">
        <v>22.74</v>
      </c>
      <c r="AI250" s="7">
        <v>1.72</v>
      </c>
      <c r="AJ250" s="7">
        <v>7.28</v>
      </c>
      <c r="AK250" s="7">
        <v>23.55</v>
      </c>
      <c r="AL250" s="7">
        <v>2.4500000000000002</v>
      </c>
      <c r="AM250" s="7">
        <v>8.77</v>
      </c>
      <c r="AN250" s="7">
        <v>6.85</v>
      </c>
      <c r="AO250" s="7">
        <v>20.059999999999999</v>
      </c>
      <c r="AP250" s="7">
        <v>34.15</v>
      </c>
      <c r="AQ250" s="7">
        <v>57.72</v>
      </c>
      <c r="AR250" s="7">
        <v>196.48</v>
      </c>
      <c r="AS250" s="7">
        <v>29.38</v>
      </c>
      <c r="AT250" s="7">
        <v>4.5</v>
      </c>
      <c r="AU250" s="7">
        <v>13.14</v>
      </c>
      <c r="AV250" s="7">
        <v>34.28</v>
      </c>
      <c r="AW250" s="7">
        <v>4.4000000000000004</v>
      </c>
      <c r="AX250" s="7">
        <v>13.54</v>
      </c>
      <c r="AY250" s="7">
        <v>32.49</v>
      </c>
      <c r="AZ250" s="7">
        <v>11.65</v>
      </c>
      <c r="BA250" s="7">
        <v>55.55</v>
      </c>
      <c r="BB250" s="7">
        <v>20.96</v>
      </c>
      <c r="BC250" s="7">
        <v>75.040000000000006</v>
      </c>
      <c r="BD250" s="7">
        <v>203.12</v>
      </c>
      <c r="BE250" s="7">
        <v>76.72</v>
      </c>
      <c r="BF250" s="7">
        <v>22.12</v>
      </c>
      <c r="BG250" s="7">
        <v>8.86</v>
      </c>
    </row>
    <row r="251" spans="1:59">
      <c r="A251" s="9">
        <v>28216</v>
      </c>
      <c r="B251" s="7">
        <v>1895.1</v>
      </c>
      <c r="C251" s="7">
        <v>1363.28</v>
      </c>
      <c r="D251" s="7"/>
      <c r="E251" s="7"/>
      <c r="F251" s="7"/>
      <c r="G251" s="7"/>
      <c r="T251" s="7">
        <v>139.01</v>
      </c>
      <c r="U251" s="7">
        <v>1384.7</v>
      </c>
      <c r="V251" s="7">
        <v>5.24</v>
      </c>
      <c r="W251" s="7">
        <v>9.07</v>
      </c>
      <c r="X251" s="7">
        <v>321.8</v>
      </c>
      <c r="Y251" s="7">
        <v>1225</v>
      </c>
      <c r="Z251" s="7">
        <v>121</v>
      </c>
      <c r="AA251" s="7">
        <v>99.03</v>
      </c>
      <c r="AB251" s="7">
        <v>194.7</v>
      </c>
      <c r="AC251" s="7">
        <v>140.69999999999999</v>
      </c>
      <c r="AD251" s="7">
        <v>16.25</v>
      </c>
      <c r="AE251" s="7">
        <v>31.37</v>
      </c>
      <c r="AF251" s="7">
        <v>3.27</v>
      </c>
      <c r="AG251" s="7">
        <v>13.68</v>
      </c>
      <c r="AH251" s="7">
        <v>23.89</v>
      </c>
      <c r="AI251" s="7">
        <v>2</v>
      </c>
      <c r="AJ251" s="7">
        <v>7.97</v>
      </c>
      <c r="AK251" s="7">
        <v>25.09</v>
      </c>
      <c r="AL251" s="7">
        <v>2.58</v>
      </c>
      <c r="AM251" s="7">
        <v>8.76</v>
      </c>
      <c r="AN251" s="7">
        <v>7.01</v>
      </c>
      <c r="AO251" s="7">
        <v>19.690000000000001</v>
      </c>
      <c r="AP251" s="7">
        <v>35.6</v>
      </c>
      <c r="AQ251" s="7">
        <v>61.68</v>
      </c>
      <c r="AR251" s="7">
        <v>196.31</v>
      </c>
      <c r="AS251" s="7">
        <v>31.42</v>
      </c>
      <c r="AT251" s="7">
        <v>4.67</v>
      </c>
      <c r="AU251" s="7">
        <v>13.24</v>
      </c>
      <c r="AV251" s="7">
        <v>35.28</v>
      </c>
      <c r="AW251" s="7">
        <v>4.63</v>
      </c>
      <c r="AX251" s="7">
        <v>13.78</v>
      </c>
      <c r="AY251" s="7">
        <v>33.619999999999997</v>
      </c>
      <c r="AZ251" s="7">
        <v>11.9</v>
      </c>
      <c r="BA251" s="7">
        <v>55.22</v>
      </c>
      <c r="BB251" s="7">
        <v>21.54</v>
      </c>
      <c r="BC251" s="7">
        <v>76.33</v>
      </c>
      <c r="BD251" s="7">
        <v>203.29</v>
      </c>
      <c r="BE251" s="7">
        <v>77.78</v>
      </c>
      <c r="BF251" s="7">
        <v>22.3</v>
      </c>
      <c r="BG251" s="7">
        <v>9.2899999999999991</v>
      </c>
    </row>
    <row r="252" spans="1:59">
      <c r="A252" s="9">
        <v>28307</v>
      </c>
      <c r="B252" s="7">
        <v>1954.4</v>
      </c>
      <c r="C252" s="7">
        <v>1385.8</v>
      </c>
      <c r="D252" s="7"/>
      <c r="E252" s="7"/>
      <c r="F252" s="7"/>
      <c r="G252" s="7"/>
      <c r="T252" s="7">
        <v>141.03</v>
      </c>
      <c r="U252" s="7">
        <v>1398.8</v>
      </c>
      <c r="V252" s="7">
        <v>5.81</v>
      </c>
      <c r="W252" s="7">
        <v>8.8699999999999992</v>
      </c>
      <c r="X252" s="7">
        <v>327.60000000000002</v>
      </c>
      <c r="Y252" s="7">
        <v>1254</v>
      </c>
      <c r="Z252" s="7">
        <v>123.8</v>
      </c>
      <c r="AA252" s="7">
        <v>98.05</v>
      </c>
      <c r="AB252" s="7">
        <v>194.9</v>
      </c>
      <c r="AC252" s="7">
        <v>144.19999999999999</v>
      </c>
      <c r="AD252" s="7">
        <v>16.41</v>
      </c>
      <c r="AE252" s="7">
        <v>32.18</v>
      </c>
      <c r="AF252" s="7">
        <v>2.6</v>
      </c>
      <c r="AG252" s="7">
        <v>10.76</v>
      </c>
      <c r="AH252" s="7">
        <v>24.17</v>
      </c>
      <c r="AI252" s="7">
        <v>1.76</v>
      </c>
      <c r="AJ252" s="7">
        <v>6.8</v>
      </c>
      <c r="AK252" s="7">
        <v>25.86</v>
      </c>
      <c r="AL252" s="7">
        <v>3.37</v>
      </c>
      <c r="AM252" s="7">
        <v>11.62</v>
      </c>
      <c r="AN252" s="7">
        <v>7.24</v>
      </c>
      <c r="AO252" s="7">
        <v>20.23</v>
      </c>
      <c r="AP252" s="7">
        <v>35.799999999999997</v>
      </c>
      <c r="AQ252" s="7">
        <v>58.45</v>
      </c>
      <c r="AR252" s="7">
        <v>192.5</v>
      </c>
      <c r="AS252" s="7">
        <v>30.36</v>
      </c>
      <c r="AT252" s="7">
        <v>4.84</v>
      </c>
      <c r="AU252" s="7">
        <v>14.06</v>
      </c>
      <c r="AV252" s="7">
        <v>34.46</v>
      </c>
      <c r="AW252" s="7">
        <v>4.2699999999999996</v>
      </c>
      <c r="AX252" s="7">
        <v>13.23</v>
      </c>
      <c r="AY252" s="7">
        <v>32.26</v>
      </c>
      <c r="AZ252" s="7">
        <v>12.16</v>
      </c>
      <c r="BA252" s="7">
        <v>55.61</v>
      </c>
      <c r="BB252" s="7">
        <v>21.87</v>
      </c>
      <c r="BC252" s="7">
        <v>77.61</v>
      </c>
      <c r="BD252" s="7">
        <v>202.73</v>
      </c>
      <c r="BE252" s="7">
        <v>78.91</v>
      </c>
      <c r="BF252" s="7">
        <v>23.35</v>
      </c>
      <c r="BG252" s="7">
        <v>9.74</v>
      </c>
    </row>
    <row r="253" spans="1:59">
      <c r="A253" s="9">
        <v>28399</v>
      </c>
      <c r="B253" s="7">
        <v>1988.9</v>
      </c>
      <c r="C253" s="7">
        <v>1388.51</v>
      </c>
      <c r="D253" s="7"/>
      <c r="E253" s="7"/>
      <c r="F253" s="7"/>
      <c r="G253" s="7"/>
      <c r="T253" s="7">
        <v>143.24</v>
      </c>
      <c r="U253" s="7">
        <v>1407.4</v>
      </c>
      <c r="V253" s="7">
        <v>6.59</v>
      </c>
      <c r="W253" s="7">
        <v>8.89</v>
      </c>
      <c r="X253" s="7">
        <v>334.8</v>
      </c>
      <c r="Y253" s="7">
        <v>1285</v>
      </c>
      <c r="Z253" s="7">
        <v>126.5</v>
      </c>
      <c r="AA253" s="7">
        <v>93.95</v>
      </c>
      <c r="AB253" s="7">
        <v>197.2</v>
      </c>
      <c r="AC253" s="7">
        <v>154.1</v>
      </c>
      <c r="AD253" s="7">
        <v>12.59</v>
      </c>
      <c r="AE253" s="7">
        <v>32.520000000000003</v>
      </c>
      <c r="AF253" s="7">
        <v>2.2599999999999998</v>
      </c>
      <c r="AG253" s="7">
        <v>9.39</v>
      </c>
      <c r="AH253" s="7">
        <v>24.11</v>
      </c>
      <c r="AI253" s="7">
        <v>1.53</v>
      </c>
      <c r="AJ253" s="7">
        <v>5.8</v>
      </c>
      <c r="AK253" s="7">
        <v>26.3</v>
      </c>
      <c r="AL253" s="7">
        <v>-0.81</v>
      </c>
      <c r="AM253" s="7">
        <v>-2.71</v>
      </c>
      <c r="AN253" s="7">
        <v>6.62</v>
      </c>
      <c r="AO253" s="7">
        <v>17.97</v>
      </c>
      <c r="AP253" s="7">
        <v>36.85</v>
      </c>
      <c r="AQ253" s="7">
        <v>60.84</v>
      </c>
      <c r="AR253" s="7">
        <v>191.3</v>
      </c>
      <c r="AS253" s="7">
        <v>31.8</v>
      </c>
      <c r="AT253" s="7">
        <v>4.67</v>
      </c>
      <c r="AU253" s="7">
        <v>15.57</v>
      </c>
      <c r="AV253" s="7">
        <v>29.98</v>
      </c>
      <c r="AW253" s="7">
        <v>3.73</v>
      </c>
      <c r="AX253" s="7">
        <v>12.25</v>
      </c>
      <c r="AY253" s="7">
        <v>30.43</v>
      </c>
      <c r="AZ253" s="7">
        <v>12.46</v>
      </c>
      <c r="BA253" s="7">
        <v>56.6</v>
      </c>
      <c r="BB253" s="7">
        <v>22.02</v>
      </c>
      <c r="BC253" s="7">
        <v>77.88</v>
      </c>
      <c r="BD253" s="7">
        <v>201.84</v>
      </c>
      <c r="BE253" s="7">
        <v>79.42</v>
      </c>
      <c r="BF253" s="7">
        <v>21.9</v>
      </c>
      <c r="BG253" s="7">
        <v>8.76</v>
      </c>
    </row>
    <row r="254" spans="1:59">
      <c r="A254" s="9">
        <v>28491</v>
      </c>
      <c r="B254" s="7">
        <v>2031.7</v>
      </c>
      <c r="C254" s="7">
        <v>1400.01</v>
      </c>
      <c r="D254" s="7"/>
      <c r="E254" s="7"/>
      <c r="F254" s="7"/>
      <c r="G254" s="7"/>
      <c r="T254" s="7">
        <v>145.12</v>
      </c>
      <c r="U254" s="7">
        <v>1419</v>
      </c>
      <c r="V254" s="7">
        <v>6.8</v>
      </c>
      <c r="W254" s="7">
        <v>9.17</v>
      </c>
      <c r="X254" s="7">
        <v>341.13</v>
      </c>
      <c r="Y254" s="7">
        <v>1309</v>
      </c>
      <c r="Z254" s="7">
        <v>129.5</v>
      </c>
      <c r="AA254" s="7">
        <v>89.35</v>
      </c>
      <c r="AB254" s="7">
        <v>202</v>
      </c>
      <c r="AC254" s="7">
        <v>154.69999999999999</v>
      </c>
      <c r="AD254" s="7">
        <v>10.49</v>
      </c>
      <c r="AE254" s="7">
        <v>32.74</v>
      </c>
      <c r="AF254" s="7">
        <v>2.21</v>
      </c>
      <c r="AG254" s="7">
        <v>9.31</v>
      </c>
      <c r="AH254" s="7">
        <v>23.76</v>
      </c>
      <c r="AI254" s="7">
        <v>1.52</v>
      </c>
      <c r="AJ254" s="7">
        <v>5.8</v>
      </c>
      <c r="AK254" s="7">
        <v>26.14</v>
      </c>
      <c r="AL254" s="7">
        <v>-1.43</v>
      </c>
      <c r="AM254" s="7">
        <v>-5.04</v>
      </c>
      <c r="AN254" s="7">
        <v>5.51</v>
      </c>
      <c r="AO254" s="7">
        <v>15.25</v>
      </c>
      <c r="AP254" s="7">
        <v>36.15</v>
      </c>
      <c r="AQ254" s="7">
        <v>56.22</v>
      </c>
      <c r="AR254" s="7">
        <v>190.01</v>
      </c>
      <c r="AS254" s="7">
        <v>29.59</v>
      </c>
      <c r="AT254" s="7">
        <v>4.7</v>
      </c>
      <c r="AU254" s="7">
        <v>13.47</v>
      </c>
      <c r="AV254" s="7">
        <v>34.869999999999997</v>
      </c>
      <c r="AW254" s="7">
        <v>3.2</v>
      </c>
      <c r="AX254" s="7">
        <v>10.66</v>
      </c>
      <c r="AY254" s="7">
        <v>30</v>
      </c>
      <c r="AZ254" s="7">
        <v>12.96</v>
      </c>
      <c r="BA254" s="7">
        <v>59.4</v>
      </c>
      <c r="BB254" s="7">
        <v>21.81</v>
      </c>
      <c r="BC254" s="7">
        <v>77.62</v>
      </c>
      <c r="BD254" s="7">
        <v>200.94</v>
      </c>
      <c r="BE254" s="7">
        <v>79.23</v>
      </c>
      <c r="BF254" s="7">
        <v>23.39</v>
      </c>
      <c r="BG254" s="7">
        <v>9.5500000000000007</v>
      </c>
    </row>
    <row r="255" spans="1:59">
      <c r="A255" s="9">
        <v>28581</v>
      </c>
      <c r="B255" s="7">
        <v>2139.5</v>
      </c>
      <c r="C255" s="7">
        <v>1436.97</v>
      </c>
      <c r="D255" s="7"/>
      <c r="E255" s="7"/>
      <c r="F255" s="7"/>
      <c r="G255" s="7"/>
      <c r="T255" s="7">
        <v>148.88999999999999</v>
      </c>
      <c r="U255" s="7">
        <v>1430.7</v>
      </c>
      <c r="V255" s="7">
        <v>7.2</v>
      </c>
      <c r="W255" s="7">
        <v>9.32</v>
      </c>
      <c r="X255" s="7">
        <v>348.7</v>
      </c>
      <c r="Y255" s="7">
        <v>1334</v>
      </c>
      <c r="Z255" s="7">
        <v>132.5</v>
      </c>
      <c r="AA255" s="7">
        <v>95.93</v>
      </c>
      <c r="AB255" s="7">
        <v>208</v>
      </c>
      <c r="AC255" s="7">
        <v>164.6</v>
      </c>
      <c r="AD255" s="7">
        <v>9.3699999999999992</v>
      </c>
      <c r="AE255" s="7">
        <v>32.61</v>
      </c>
      <c r="AF255" s="7">
        <v>1.84</v>
      </c>
      <c r="AG255" s="7">
        <v>7.79</v>
      </c>
      <c r="AH255" s="7">
        <v>23.6</v>
      </c>
      <c r="AI255" s="7">
        <v>1.57</v>
      </c>
      <c r="AJ255" s="7">
        <v>6</v>
      </c>
      <c r="AK255" s="7">
        <v>26.23</v>
      </c>
      <c r="AL255" s="7">
        <v>-0.97</v>
      </c>
      <c r="AM255" s="7">
        <v>-3.32</v>
      </c>
      <c r="AN255" s="7">
        <v>5.31</v>
      </c>
      <c r="AO255" s="7">
        <v>14.6</v>
      </c>
      <c r="AP255" s="7">
        <v>36.36</v>
      </c>
      <c r="AQ255" s="7">
        <v>57.97</v>
      </c>
      <c r="AR255" s="7">
        <v>187.69</v>
      </c>
      <c r="AS255" s="7">
        <v>30.88</v>
      </c>
      <c r="AT255" s="7">
        <v>4.47</v>
      </c>
      <c r="AU255" s="7">
        <v>14.15</v>
      </c>
      <c r="AV255" s="7">
        <v>31.59</v>
      </c>
      <c r="AW255" s="7">
        <v>2.94</v>
      </c>
      <c r="AX255" s="7">
        <v>9.92</v>
      </c>
      <c r="AY255" s="7">
        <v>29.62</v>
      </c>
      <c r="AZ255" s="7">
        <v>13.16</v>
      </c>
      <c r="BA255" s="7">
        <v>60.44</v>
      </c>
      <c r="BB255" s="7">
        <v>21.78</v>
      </c>
      <c r="BC255" s="7">
        <v>77.09</v>
      </c>
      <c r="BD255" s="7">
        <v>199.67</v>
      </c>
      <c r="BE255" s="7">
        <v>78.88</v>
      </c>
      <c r="BF255" s="7">
        <v>24.3</v>
      </c>
      <c r="BG255" s="7">
        <v>10.51</v>
      </c>
    </row>
    <row r="256" spans="1:59">
      <c r="A256" s="9">
        <v>28672</v>
      </c>
      <c r="B256" s="7">
        <v>2202.5</v>
      </c>
      <c r="C256" s="7">
        <v>1448.82</v>
      </c>
      <c r="D256" s="7"/>
      <c r="E256" s="7"/>
      <c r="F256" s="7"/>
      <c r="G256" s="7"/>
      <c r="T256" s="7">
        <v>152.02000000000001</v>
      </c>
      <c r="U256" s="7">
        <v>1442.4</v>
      </c>
      <c r="V256" s="7">
        <v>8.08</v>
      </c>
      <c r="W256" s="7">
        <v>9.6</v>
      </c>
      <c r="X256" s="7">
        <v>355.45</v>
      </c>
      <c r="Y256" s="7">
        <v>1361</v>
      </c>
      <c r="Z256" s="7">
        <v>135.30000000000001</v>
      </c>
      <c r="AA256" s="7">
        <v>101.66</v>
      </c>
      <c r="AB256" s="7">
        <v>211.2</v>
      </c>
      <c r="AC256" s="7">
        <v>168.4</v>
      </c>
      <c r="AD256" s="7">
        <v>10.8</v>
      </c>
      <c r="AE256" s="7">
        <v>32.28</v>
      </c>
      <c r="AF256" s="7">
        <v>2.0099999999999998</v>
      </c>
      <c r="AG256" s="7">
        <v>8.65</v>
      </c>
      <c r="AH256" s="7">
        <v>23.28</v>
      </c>
      <c r="AI256" s="7">
        <v>2.06</v>
      </c>
      <c r="AJ256" s="7">
        <v>7.98</v>
      </c>
      <c r="AK256" s="7">
        <v>25.89</v>
      </c>
      <c r="AL256" s="7">
        <v>-0.69</v>
      </c>
      <c r="AM256" s="7">
        <v>-2.44</v>
      </c>
      <c r="AN256" s="7">
        <v>5.62</v>
      </c>
      <c r="AO256" s="7">
        <v>15.57</v>
      </c>
      <c r="AP256" s="7">
        <v>36.1</v>
      </c>
      <c r="AQ256" s="7">
        <v>58.15</v>
      </c>
      <c r="AR256" s="7">
        <v>195.28</v>
      </c>
      <c r="AS256" s="7">
        <v>29.78</v>
      </c>
      <c r="AT256" s="7">
        <v>4.2699999999999996</v>
      </c>
      <c r="AU256" s="7">
        <v>13.44</v>
      </c>
      <c r="AV256" s="7">
        <v>31.75</v>
      </c>
      <c r="AW256" s="7">
        <v>3.01</v>
      </c>
      <c r="AX256" s="7">
        <v>10.23</v>
      </c>
      <c r="AY256" s="7">
        <v>29.45</v>
      </c>
      <c r="AZ256" s="7">
        <v>13.18</v>
      </c>
      <c r="BA256" s="7">
        <v>61.05</v>
      </c>
      <c r="BB256" s="7">
        <v>21.59</v>
      </c>
      <c r="BC256" s="7">
        <v>76.94</v>
      </c>
      <c r="BD256" s="7">
        <v>198.64</v>
      </c>
      <c r="BE256" s="7">
        <v>78.790000000000006</v>
      </c>
      <c r="BF256" s="7">
        <v>23.88</v>
      </c>
      <c r="BG256" s="7">
        <v>10.09</v>
      </c>
    </row>
    <row r="257" spans="1:59">
      <c r="A257" s="9">
        <v>28764</v>
      </c>
      <c r="B257" s="7">
        <v>2281.6</v>
      </c>
      <c r="C257" s="7">
        <v>1468.4</v>
      </c>
      <c r="D257" s="7"/>
      <c r="E257" s="7"/>
      <c r="F257" s="7"/>
      <c r="G257" s="7"/>
      <c r="T257" s="7">
        <v>155.38</v>
      </c>
      <c r="U257" s="7">
        <v>1454.4</v>
      </c>
      <c r="V257" s="7">
        <v>9.9</v>
      </c>
      <c r="W257" s="7">
        <v>9.59</v>
      </c>
      <c r="X257" s="7">
        <v>361.38</v>
      </c>
      <c r="Y257" s="7">
        <v>1393</v>
      </c>
      <c r="Z257" s="7">
        <v>138.1</v>
      </c>
      <c r="AA257" s="7">
        <v>97.13</v>
      </c>
      <c r="AB257" s="7">
        <v>216</v>
      </c>
      <c r="AC257" s="7">
        <v>175.7</v>
      </c>
      <c r="AD257" s="7">
        <v>12.04</v>
      </c>
      <c r="AE257" s="7">
        <v>32.44</v>
      </c>
      <c r="AF257" s="7">
        <v>2.13</v>
      </c>
      <c r="AG257" s="7">
        <v>9.1199999999999992</v>
      </c>
      <c r="AH257" s="7">
        <v>23.3</v>
      </c>
      <c r="AI257" s="7">
        <v>2.34</v>
      </c>
      <c r="AJ257" s="7">
        <v>8.94</v>
      </c>
      <c r="AK257" s="7">
        <v>26.14</v>
      </c>
      <c r="AL257" s="7">
        <v>0.25</v>
      </c>
      <c r="AM257" s="7">
        <v>0.86</v>
      </c>
      <c r="AN257" s="7">
        <v>6.29</v>
      </c>
      <c r="AO257" s="7">
        <v>17.38</v>
      </c>
      <c r="AP257" s="7">
        <v>36.18</v>
      </c>
      <c r="AQ257" s="7">
        <v>61.06</v>
      </c>
      <c r="AR257" s="7">
        <v>199.06</v>
      </c>
      <c r="AS257" s="7">
        <v>30.67</v>
      </c>
      <c r="AT257" s="7">
        <v>4.1100000000000003</v>
      </c>
      <c r="AU257" s="7">
        <v>12.94</v>
      </c>
      <c r="AV257" s="7">
        <v>31.79</v>
      </c>
      <c r="AW257" s="7">
        <v>3.09</v>
      </c>
      <c r="AX257" s="7">
        <v>10.39</v>
      </c>
      <c r="AY257" s="7">
        <v>29.73</v>
      </c>
      <c r="AZ257" s="7">
        <v>13.33</v>
      </c>
      <c r="BA257" s="7">
        <v>61.63</v>
      </c>
      <c r="BB257" s="7">
        <v>21.62</v>
      </c>
      <c r="BC257" s="7">
        <v>77.099999999999994</v>
      </c>
      <c r="BD257" s="7">
        <v>197.74</v>
      </c>
      <c r="BE257" s="7">
        <v>79.16</v>
      </c>
      <c r="BF257" s="7">
        <v>22.84</v>
      </c>
      <c r="BG257" s="7">
        <v>9.42</v>
      </c>
    </row>
    <row r="258" spans="1:59">
      <c r="A258" s="9">
        <v>28856</v>
      </c>
      <c r="B258" s="7">
        <v>2335.5</v>
      </c>
      <c r="C258" s="7">
        <v>1472.57</v>
      </c>
      <c r="D258" s="7"/>
      <c r="E258" s="7"/>
      <c r="F258" s="7"/>
      <c r="G258" s="7"/>
      <c r="T258" s="7">
        <v>158.6</v>
      </c>
      <c r="U258" s="7">
        <v>1464.4</v>
      </c>
      <c r="V258" s="7">
        <v>10.1</v>
      </c>
      <c r="W258" s="7">
        <v>10.130000000000001</v>
      </c>
      <c r="X258" s="7">
        <v>367.08</v>
      </c>
      <c r="Y258" s="7">
        <v>1415</v>
      </c>
      <c r="Z258" s="7">
        <v>140.6</v>
      </c>
      <c r="AA258" s="7">
        <v>99.35</v>
      </c>
      <c r="AB258" s="7">
        <v>223.9</v>
      </c>
      <c r="AC258" s="7">
        <v>182.6</v>
      </c>
      <c r="AD258" s="7">
        <v>11.37</v>
      </c>
      <c r="AE258" s="7">
        <v>32.409999999999997</v>
      </c>
      <c r="AF258" s="7">
        <v>2.21</v>
      </c>
      <c r="AG258" s="7">
        <v>9.65</v>
      </c>
      <c r="AH258" s="7">
        <v>22.95</v>
      </c>
      <c r="AI258" s="7">
        <v>2.6</v>
      </c>
      <c r="AJ258" s="7">
        <v>9.91</v>
      </c>
      <c r="AK258" s="7">
        <v>26.2</v>
      </c>
      <c r="AL258" s="7">
        <v>-0.08</v>
      </c>
      <c r="AM258" s="7">
        <v>-0.28000000000000003</v>
      </c>
      <c r="AN258" s="7">
        <v>6.6</v>
      </c>
      <c r="AO258" s="7">
        <v>18.36</v>
      </c>
      <c r="AP258" s="7">
        <v>35.94</v>
      </c>
      <c r="AQ258" s="7">
        <v>58.33</v>
      </c>
      <c r="AR258" s="7">
        <v>197.87</v>
      </c>
      <c r="AS258" s="7">
        <v>29.48</v>
      </c>
      <c r="AT258" s="7">
        <v>4.2699999999999996</v>
      </c>
      <c r="AU258" s="7">
        <v>13.84</v>
      </c>
      <c r="AV258" s="7">
        <v>30.87</v>
      </c>
      <c r="AW258" s="7">
        <v>3.16</v>
      </c>
      <c r="AX258" s="7">
        <v>10.7</v>
      </c>
      <c r="AY258" s="7">
        <v>29.58</v>
      </c>
      <c r="AZ258" s="7">
        <v>13.41</v>
      </c>
      <c r="BA258" s="7">
        <v>62.49</v>
      </c>
      <c r="BB258" s="7">
        <v>21.46</v>
      </c>
      <c r="BC258" s="7">
        <v>77.09</v>
      </c>
      <c r="BD258" s="7">
        <v>196.99</v>
      </c>
      <c r="BE258" s="7">
        <v>79.760000000000005</v>
      </c>
      <c r="BF258" s="7">
        <v>23.44</v>
      </c>
      <c r="BG258" s="7">
        <v>9.5</v>
      </c>
    </row>
    <row r="259" spans="1:59">
      <c r="A259" s="9">
        <v>28946</v>
      </c>
      <c r="B259" s="7">
        <v>2377.9</v>
      </c>
      <c r="C259" s="7">
        <v>1469.2</v>
      </c>
      <c r="D259" s="7"/>
      <c r="E259" s="7"/>
      <c r="F259" s="7"/>
      <c r="G259" s="7"/>
      <c r="T259" s="7">
        <v>161.85</v>
      </c>
      <c r="U259" s="7">
        <v>1475.2</v>
      </c>
      <c r="V259" s="7">
        <v>10.029999999999999</v>
      </c>
      <c r="W259" s="7">
        <v>10.33</v>
      </c>
      <c r="X259" s="7">
        <v>376.1</v>
      </c>
      <c r="Y259" s="7">
        <v>1451</v>
      </c>
      <c r="Z259" s="7">
        <v>143.30000000000001</v>
      </c>
      <c r="AA259" s="7">
        <v>101.18</v>
      </c>
      <c r="AB259" s="7">
        <v>231.8</v>
      </c>
      <c r="AC259" s="7">
        <v>182.5</v>
      </c>
      <c r="AD259" s="7">
        <v>10.56</v>
      </c>
      <c r="AE259" s="7">
        <v>32.39</v>
      </c>
      <c r="AF259" s="7">
        <v>2.15</v>
      </c>
      <c r="AG259" s="7">
        <v>9.42</v>
      </c>
      <c r="AH259" s="7">
        <v>22.84</v>
      </c>
      <c r="AI259" s="7">
        <v>2.69</v>
      </c>
      <c r="AJ259" s="7">
        <v>10.29</v>
      </c>
      <c r="AK259" s="7">
        <v>26.18</v>
      </c>
      <c r="AL259" s="7">
        <v>-0.76</v>
      </c>
      <c r="AM259" s="7">
        <v>-2.68</v>
      </c>
      <c r="AN259" s="7">
        <v>6.46</v>
      </c>
      <c r="AO259" s="7">
        <v>18.059999999999999</v>
      </c>
      <c r="AP259" s="7">
        <v>35.76</v>
      </c>
      <c r="AQ259" s="7">
        <v>59.95</v>
      </c>
      <c r="AR259" s="7">
        <v>199.21</v>
      </c>
      <c r="AS259" s="7">
        <v>30.09</v>
      </c>
      <c r="AT259" s="7">
        <v>4.2699999999999996</v>
      </c>
      <c r="AU259" s="7">
        <v>13.78</v>
      </c>
      <c r="AV259" s="7">
        <v>30.99</v>
      </c>
      <c r="AW259" s="7">
        <v>3.28</v>
      </c>
      <c r="AX259" s="7">
        <v>11.1</v>
      </c>
      <c r="AY259" s="7">
        <v>29.51</v>
      </c>
      <c r="AZ259" s="7">
        <v>13.48</v>
      </c>
      <c r="BA259" s="7">
        <v>63.01</v>
      </c>
      <c r="BB259" s="7">
        <v>21.39</v>
      </c>
      <c r="BC259" s="7">
        <v>76.88</v>
      </c>
      <c r="BD259" s="7">
        <v>196.2</v>
      </c>
      <c r="BE259" s="7">
        <v>80.25</v>
      </c>
      <c r="BF259" s="7">
        <v>24.04</v>
      </c>
      <c r="BG259" s="7">
        <v>9.98</v>
      </c>
    </row>
    <row r="260" spans="1:59">
      <c r="A260" s="9">
        <v>29037</v>
      </c>
      <c r="B260" s="7">
        <v>2454.8000000000002</v>
      </c>
      <c r="C260" s="7">
        <v>1486.59</v>
      </c>
      <c r="D260" s="7"/>
      <c r="E260" s="7"/>
      <c r="F260" s="7"/>
      <c r="G260" s="7"/>
      <c r="T260" s="7">
        <v>165.13</v>
      </c>
      <c r="U260" s="7">
        <v>1486.2</v>
      </c>
      <c r="V260" s="7">
        <v>10.6</v>
      </c>
      <c r="W260" s="7">
        <v>10.29</v>
      </c>
      <c r="X260" s="7">
        <v>384.58</v>
      </c>
      <c r="Y260" s="7">
        <v>1489</v>
      </c>
      <c r="Z260" s="7">
        <v>146.4</v>
      </c>
      <c r="AA260" s="7">
        <v>106.22</v>
      </c>
      <c r="AB260" s="7">
        <v>239.1</v>
      </c>
      <c r="AC260" s="7">
        <v>191.9</v>
      </c>
      <c r="AD260" s="7">
        <v>12.16</v>
      </c>
      <c r="AE260" s="7">
        <v>32.24</v>
      </c>
      <c r="AF260" s="7">
        <v>1.99</v>
      </c>
      <c r="AG260" s="7">
        <v>8.7200000000000006</v>
      </c>
      <c r="AH260" s="7">
        <v>22.86</v>
      </c>
      <c r="AI260" s="7">
        <v>2.8</v>
      </c>
      <c r="AJ260" s="7">
        <v>10.73</v>
      </c>
      <c r="AK260" s="7">
        <v>26.13</v>
      </c>
      <c r="AL260" s="7">
        <v>-0.04</v>
      </c>
      <c r="AM260" s="7">
        <v>-0.14000000000000001</v>
      </c>
      <c r="AN260" s="7">
        <v>6.71</v>
      </c>
      <c r="AO260" s="7">
        <v>18.600000000000001</v>
      </c>
      <c r="AP260" s="7">
        <v>36.1</v>
      </c>
      <c r="AQ260" s="7">
        <v>60.25</v>
      </c>
      <c r="AR260" s="7">
        <v>201.77</v>
      </c>
      <c r="AS260" s="7">
        <v>29.86</v>
      </c>
      <c r="AT260" s="7">
        <v>4.45</v>
      </c>
      <c r="AU260" s="7">
        <v>13.92</v>
      </c>
      <c r="AV260" s="7">
        <v>31.99</v>
      </c>
      <c r="AW260" s="7">
        <v>3.25</v>
      </c>
      <c r="AX260" s="7">
        <v>10.66</v>
      </c>
      <c r="AY260" s="7">
        <v>30.52</v>
      </c>
      <c r="AZ260" s="7">
        <v>13.52</v>
      </c>
      <c r="BA260" s="7">
        <v>63.4</v>
      </c>
      <c r="BB260" s="7">
        <v>21.32</v>
      </c>
      <c r="BC260" s="7">
        <v>77.069999999999993</v>
      </c>
      <c r="BD260" s="7">
        <v>195.24</v>
      </c>
      <c r="BE260" s="7">
        <v>80.849999999999994</v>
      </c>
      <c r="BF260" s="7">
        <v>23.73</v>
      </c>
      <c r="BG260" s="7">
        <v>9.83</v>
      </c>
    </row>
    <row r="261" spans="1:59">
      <c r="A261" s="9">
        <v>29129</v>
      </c>
      <c r="B261" s="7">
        <v>2502.9</v>
      </c>
      <c r="C261" s="7">
        <v>1489.38</v>
      </c>
      <c r="D261" s="7"/>
      <c r="E261" s="7"/>
      <c r="F261" s="7"/>
      <c r="G261" s="7"/>
      <c r="T261" s="7">
        <v>168.05</v>
      </c>
      <c r="U261" s="7">
        <v>1497.2</v>
      </c>
      <c r="V261" s="7">
        <v>13.1</v>
      </c>
      <c r="W261" s="7">
        <v>11.4</v>
      </c>
      <c r="X261" s="7">
        <v>388.38</v>
      </c>
      <c r="Y261" s="7">
        <v>1517.3</v>
      </c>
      <c r="Z261" s="7">
        <v>149.4</v>
      </c>
      <c r="AA261" s="7">
        <v>105.3</v>
      </c>
      <c r="AB261" s="7">
        <v>247.5</v>
      </c>
      <c r="AC261" s="7">
        <v>188.1</v>
      </c>
      <c r="AD261" s="7">
        <v>14.95</v>
      </c>
      <c r="AE261" s="7">
        <v>32.159999999999997</v>
      </c>
      <c r="AF261" s="7">
        <v>2.23</v>
      </c>
      <c r="AG261" s="7">
        <v>9.49</v>
      </c>
      <c r="AH261" s="7">
        <v>23.46</v>
      </c>
      <c r="AI261" s="7">
        <v>2.84</v>
      </c>
      <c r="AJ261" s="7">
        <v>10.64</v>
      </c>
      <c r="AK261" s="7">
        <v>26.69</v>
      </c>
      <c r="AL261" s="7">
        <v>2.52</v>
      </c>
      <c r="AM261" s="7">
        <v>8.75</v>
      </c>
      <c r="AN261" s="7">
        <v>6.96</v>
      </c>
      <c r="AO261" s="7">
        <v>19.45</v>
      </c>
      <c r="AP261" s="7">
        <v>35.81</v>
      </c>
      <c r="AQ261" s="7">
        <v>62.65</v>
      </c>
      <c r="AR261" s="7">
        <v>206.47</v>
      </c>
      <c r="AS261" s="7">
        <v>30.34</v>
      </c>
      <c r="AT261" s="7">
        <v>5.41</v>
      </c>
      <c r="AU261" s="7">
        <v>15.66</v>
      </c>
      <c r="AV261" s="7">
        <v>34.56</v>
      </c>
      <c r="AW261" s="7">
        <v>3.83</v>
      </c>
      <c r="AX261" s="7">
        <v>11.14</v>
      </c>
      <c r="AY261" s="7">
        <v>34.380000000000003</v>
      </c>
      <c r="AZ261" s="7">
        <v>13.61</v>
      </c>
      <c r="BA261" s="7">
        <v>63.5</v>
      </c>
      <c r="BB261" s="7">
        <v>21.43</v>
      </c>
      <c r="BC261" s="7">
        <v>77.959999999999994</v>
      </c>
      <c r="BD261" s="7">
        <v>194.49</v>
      </c>
      <c r="BE261" s="7">
        <v>81.63</v>
      </c>
      <c r="BF261" s="7">
        <v>23.93</v>
      </c>
      <c r="BG261" s="7">
        <v>10.37</v>
      </c>
    </row>
    <row r="262" spans="1:59">
      <c r="A262" s="9">
        <v>29221</v>
      </c>
      <c r="B262" s="7">
        <v>2572.9</v>
      </c>
      <c r="C262" s="7">
        <v>1496.4</v>
      </c>
      <c r="D262" s="7"/>
      <c r="E262" s="7"/>
      <c r="F262" s="7"/>
      <c r="G262" s="7"/>
      <c r="T262" s="7">
        <v>171.94</v>
      </c>
      <c r="U262" s="7">
        <v>1508.3</v>
      </c>
      <c r="V262" s="7">
        <v>14.25</v>
      </c>
      <c r="W262" s="7">
        <v>12.42</v>
      </c>
      <c r="X262" s="7">
        <v>394.3</v>
      </c>
      <c r="Y262" s="7">
        <v>1518.9</v>
      </c>
      <c r="Z262" s="7">
        <v>152.30000000000001</v>
      </c>
      <c r="AA262" s="7">
        <v>110.3</v>
      </c>
      <c r="AB262" s="7">
        <v>259</v>
      </c>
      <c r="AC262" s="7">
        <v>203.6</v>
      </c>
      <c r="AD262" s="7">
        <v>14.86</v>
      </c>
      <c r="AE262" s="7">
        <v>33.04</v>
      </c>
      <c r="AF262" s="7">
        <v>1.74</v>
      </c>
      <c r="AG262" s="7">
        <v>7.43</v>
      </c>
      <c r="AH262" s="7">
        <v>23.38</v>
      </c>
      <c r="AI262" s="7">
        <v>2.5099999999999998</v>
      </c>
      <c r="AJ262" s="7">
        <v>9.2799999999999994</v>
      </c>
      <c r="AK262" s="7">
        <v>27.04</v>
      </c>
      <c r="AL262" s="7">
        <v>1.64</v>
      </c>
      <c r="AM262" s="7">
        <v>5.65</v>
      </c>
      <c r="AN262" s="7">
        <v>7.63</v>
      </c>
      <c r="AO262" s="7">
        <v>20.54</v>
      </c>
      <c r="AP262" s="7">
        <v>37.130000000000003</v>
      </c>
      <c r="AQ262" s="7">
        <v>62.1</v>
      </c>
      <c r="AR262" s="7">
        <v>205</v>
      </c>
      <c r="AS262" s="7">
        <v>30.29</v>
      </c>
      <c r="AT262" s="7">
        <v>5.45</v>
      </c>
      <c r="AU262" s="7">
        <v>15.38</v>
      </c>
      <c r="AV262" s="7">
        <v>35.42</v>
      </c>
      <c r="AW262" s="7">
        <v>3.65</v>
      </c>
      <c r="AX262" s="7">
        <v>11</v>
      </c>
      <c r="AY262" s="7">
        <v>33.159999999999997</v>
      </c>
      <c r="AZ262" s="7">
        <v>13.36</v>
      </c>
      <c r="BA262" s="7">
        <v>62.52</v>
      </c>
      <c r="BB262" s="7">
        <v>21.36</v>
      </c>
      <c r="BC262" s="7">
        <v>78.790000000000006</v>
      </c>
      <c r="BD262" s="7">
        <v>193.24</v>
      </c>
      <c r="BE262" s="7">
        <v>82.65</v>
      </c>
      <c r="BF262" s="7">
        <v>23.76</v>
      </c>
      <c r="BG262" s="7">
        <v>9.77</v>
      </c>
    </row>
    <row r="263" spans="1:59">
      <c r="A263" s="9">
        <v>29312</v>
      </c>
      <c r="B263" s="7">
        <v>2578.8000000000002</v>
      </c>
      <c r="C263" s="7">
        <v>1461.4</v>
      </c>
      <c r="D263" s="7"/>
      <c r="E263" s="7"/>
      <c r="F263" s="7"/>
      <c r="G263" s="7"/>
      <c r="T263" s="7">
        <v>176.46</v>
      </c>
      <c r="U263" s="7">
        <v>1519.5</v>
      </c>
      <c r="V263" s="7">
        <v>10.62</v>
      </c>
      <c r="W263" s="7">
        <v>14.19</v>
      </c>
      <c r="X263" s="7">
        <v>390</v>
      </c>
      <c r="Y263" s="7">
        <v>1535.7</v>
      </c>
      <c r="Z263" s="7">
        <v>154.6</v>
      </c>
      <c r="AA263" s="7">
        <v>108.4</v>
      </c>
      <c r="AB263" s="7">
        <v>264.2</v>
      </c>
      <c r="AC263" s="7">
        <v>193.9</v>
      </c>
      <c r="AD263" s="7">
        <v>15.01</v>
      </c>
      <c r="AE263" s="7">
        <v>33.08</v>
      </c>
      <c r="AF263" s="7">
        <v>2.02</v>
      </c>
      <c r="AG263" s="7">
        <v>8.64</v>
      </c>
      <c r="AH263" s="7">
        <v>23.35</v>
      </c>
      <c r="AI263" s="7">
        <v>2.77</v>
      </c>
      <c r="AJ263" s="7">
        <v>10.16</v>
      </c>
      <c r="AK263" s="7">
        <v>27.21</v>
      </c>
      <c r="AL263" s="7">
        <v>1.5</v>
      </c>
      <c r="AM263" s="7">
        <v>5.2</v>
      </c>
      <c r="AN263" s="7">
        <v>7.46</v>
      </c>
      <c r="AO263" s="7">
        <v>20.57</v>
      </c>
      <c r="AP263" s="7">
        <v>36.28</v>
      </c>
      <c r="AQ263" s="7">
        <v>62.23</v>
      </c>
      <c r="AR263" s="7">
        <v>206.34</v>
      </c>
      <c r="AS263" s="7">
        <v>30.16</v>
      </c>
      <c r="AT263" s="7">
        <v>5.64</v>
      </c>
      <c r="AU263" s="7">
        <v>16.64</v>
      </c>
      <c r="AV263" s="7">
        <v>33.92</v>
      </c>
      <c r="AW263" s="7">
        <v>3.51</v>
      </c>
      <c r="AX263" s="7">
        <v>10.89</v>
      </c>
      <c r="AY263" s="7">
        <v>32.21</v>
      </c>
      <c r="AZ263" s="7">
        <v>13.5</v>
      </c>
      <c r="BA263" s="7">
        <v>62.94</v>
      </c>
      <c r="BB263" s="7">
        <v>21.45</v>
      </c>
      <c r="BC263" s="7">
        <v>79.62</v>
      </c>
      <c r="BD263" s="7">
        <v>192.31</v>
      </c>
      <c r="BE263" s="7">
        <v>83.62</v>
      </c>
      <c r="BF263" s="7">
        <v>24.72</v>
      </c>
      <c r="BG263" s="7">
        <v>10.38</v>
      </c>
    </row>
    <row r="264" spans="1:59">
      <c r="A264" s="9">
        <v>29403</v>
      </c>
      <c r="B264" s="7">
        <v>2639.1</v>
      </c>
      <c r="C264" s="7">
        <v>1464.2</v>
      </c>
      <c r="D264" s="7"/>
      <c r="E264" s="7"/>
      <c r="F264" s="7"/>
      <c r="G264" s="7"/>
      <c r="T264" s="7">
        <v>180.24</v>
      </c>
      <c r="U264" s="7">
        <v>1530.8</v>
      </c>
      <c r="V264" s="7">
        <v>9.65</v>
      </c>
      <c r="W264" s="7">
        <v>12.67</v>
      </c>
      <c r="X264" s="7">
        <v>405.5</v>
      </c>
      <c r="Y264" s="7">
        <v>1588</v>
      </c>
      <c r="Z264" s="7">
        <v>158.5</v>
      </c>
      <c r="AA264" s="7">
        <v>123.28</v>
      </c>
      <c r="AB264" s="7">
        <v>272.89999999999998</v>
      </c>
      <c r="AC264" s="7">
        <v>200.2</v>
      </c>
      <c r="AD264" s="7">
        <v>16.3</v>
      </c>
      <c r="AE264" s="7">
        <v>33.06</v>
      </c>
      <c r="AF264" s="7">
        <v>2.56</v>
      </c>
      <c r="AG264" s="7">
        <v>10.99</v>
      </c>
      <c r="AH264" s="7">
        <v>23.28</v>
      </c>
      <c r="AI264" s="7">
        <v>3.46</v>
      </c>
      <c r="AJ264" s="7">
        <v>12.75</v>
      </c>
      <c r="AK264" s="7">
        <v>27.12</v>
      </c>
      <c r="AL264" s="7">
        <v>3.2</v>
      </c>
      <c r="AM264" s="7">
        <v>10.93</v>
      </c>
      <c r="AN264" s="7">
        <v>7.84</v>
      </c>
      <c r="AO264" s="7">
        <v>21.07</v>
      </c>
      <c r="AP264" s="7">
        <v>37.24</v>
      </c>
      <c r="AQ264" s="7">
        <v>64.38</v>
      </c>
      <c r="AR264" s="7">
        <v>208.67</v>
      </c>
      <c r="AS264" s="7">
        <v>30.85</v>
      </c>
      <c r="AT264" s="7">
        <v>5.0599999999999996</v>
      </c>
      <c r="AU264" s="7">
        <v>14.95</v>
      </c>
      <c r="AV264" s="7">
        <v>33.86</v>
      </c>
      <c r="AW264" s="7">
        <v>3.65</v>
      </c>
      <c r="AX264" s="7">
        <v>11.43</v>
      </c>
      <c r="AY264" s="7">
        <v>31.91</v>
      </c>
      <c r="AZ264" s="7">
        <v>13.99</v>
      </c>
      <c r="BA264" s="7">
        <v>64.7</v>
      </c>
      <c r="BB264" s="7">
        <v>21.63</v>
      </c>
      <c r="BC264" s="7">
        <v>80.75</v>
      </c>
      <c r="BD264" s="7">
        <v>191.98</v>
      </c>
      <c r="BE264" s="7">
        <v>84.67</v>
      </c>
      <c r="BF264" s="7">
        <v>24.91</v>
      </c>
      <c r="BG264" s="7">
        <v>10.6</v>
      </c>
    </row>
    <row r="265" spans="1:59">
      <c r="A265" s="9">
        <v>29495</v>
      </c>
      <c r="B265" s="7">
        <v>2736</v>
      </c>
      <c r="C265" s="7">
        <v>1477.9</v>
      </c>
      <c r="D265" s="7"/>
      <c r="E265" s="7"/>
      <c r="F265" s="7"/>
      <c r="G265" s="7"/>
      <c r="T265" s="7">
        <v>185.13</v>
      </c>
      <c r="U265" s="7">
        <v>1542.1</v>
      </c>
      <c r="V265" s="7">
        <v>14.51</v>
      </c>
      <c r="W265" s="7">
        <v>14.23</v>
      </c>
      <c r="X265" s="7">
        <v>416.1</v>
      </c>
      <c r="Y265" s="7">
        <v>1625.8</v>
      </c>
      <c r="Z265" s="7">
        <v>162.6</v>
      </c>
      <c r="AA265" s="7">
        <v>133.12</v>
      </c>
      <c r="AB265" s="7">
        <v>279.2</v>
      </c>
      <c r="AC265" s="7">
        <v>205.8</v>
      </c>
      <c r="AD265" s="7">
        <v>17.420000000000002</v>
      </c>
      <c r="AE265" s="7">
        <v>33</v>
      </c>
      <c r="AF265" s="7">
        <v>3.82</v>
      </c>
      <c r="AG265" s="7">
        <v>16.13</v>
      </c>
      <c r="AH265" s="7">
        <v>23.65</v>
      </c>
      <c r="AI265" s="7">
        <v>3.92</v>
      </c>
      <c r="AJ265" s="7">
        <v>14.27</v>
      </c>
      <c r="AK265" s="7">
        <v>27.44</v>
      </c>
      <c r="AL265" s="7">
        <v>1.18</v>
      </c>
      <c r="AM265" s="7">
        <v>4.12</v>
      </c>
      <c r="AN265" s="7">
        <v>8.16</v>
      </c>
      <c r="AO265" s="7">
        <v>22.56</v>
      </c>
      <c r="AP265" s="7">
        <v>36.15</v>
      </c>
      <c r="AQ265" s="7">
        <v>64.09</v>
      </c>
      <c r="AR265" s="7">
        <v>214.26</v>
      </c>
      <c r="AS265" s="7">
        <v>29.91</v>
      </c>
      <c r="AT265" s="7">
        <v>5.47</v>
      </c>
      <c r="AU265" s="7">
        <v>15.03</v>
      </c>
      <c r="AV265" s="7">
        <v>36.4</v>
      </c>
      <c r="AW265" s="7">
        <v>3.76</v>
      </c>
      <c r="AX265" s="7">
        <v>11.09</v>
      </c>
      <c r="AY265" s="7">
        <v>33.909999999999997</v>
      </c>
      <c r="AZ265" s="7">
        <v>15.83</v>
      </c>
      <c r="BA265" s="7">
        <v>70.81</v>
      </c>
      <c r="BB265" s="7">
        <v>22.36</v>
      </c>
      <c r="BC265" s="7">
        <v>82.12</v>
      </c>
      <c r="BD265" s="7">
        <v>192.95</v>
      </c>
      <c r="BE265" s="7">
        <v>86.04</v>
      </c>
      <c r="BF265" s="7">
        <v>26.14</v>
      </c>
      <c r="BG265" s="7">
        <v>11.55</v>
      </c>
    </row>
    <row r="266" spans="1:59">
      <c r="A266" s="9">
        <v>29587</v>
      </c>
      <c r="B266" s="7">
        <v>2875.8</v>
      </c>
      <c r="C266" s="7">
        <v>1513.5</v>
      </c>
      <c r="D266" s="7"/>
      <c r="E266" s="7"/>
      <c r="F266" s="7"/>
      <c r="G266" s="7"/>
      <c r="T266" s="7">
        <v>190.01</v>
      </c>
      <c r="U266" s="7">
        <v>1553.6</v>
      </c>
      <c r="V266" s="7">
        <v>14.52</v>
      </c>
      <c r="W266" s="7">
        <v>15.03</v>
      </c>
      <c r="X266" s="7">
        <v>420.9</v>
      </c>
      <c r="Y266" s="7">
        <v>1654.5</v>
      </c>
      <c r="Z266" s="7">
        <v>163.80000000000001</v>
      </c>
      <c r="AA266" s="7">
        <v>131.52000000000001</v>
      </c>
      <c r="AB266" s="7">
        <v>287.60000000000002</v>
      </c>
      <c r="AC266" s="7">
        <v>215.3</v>
      </c>
      <c r="AD266" s="7">
        <v>17.559999999999999</v>
      </c>
      <c r="AE266" s="7">
        <v>33.880000000000003</v>
      </c>
      <c r="AF266" s="7">
        <v>3.42</v>
      </c>
      <c r="AG266" s="7">
        <v>14.37</v>
      </c>
      <c r="AH266" s="7">
        <v>23.83</v>
      </c>
      <c r="AI266" s="7">
        <v>3.5</v>
      </c>
      <c r="AJ266" s="7">
        <v>12.52</v>
      </c>
      <c r="AK266" s="7">
        <v>27.93</v>
      </c>
      <c r="AL266" s="7">
        <v>0.69</v>
      </c>
      <c r="AM266" s="7">
        <v>2.31</v>
      </c>
      <c r="AN266" s="7">
        <v>9.36</v>
      </c>
      <c r="AO266" s="7">
        <v>23.89</v>
      </c>
      <c r="AP266" s="7">
        <v>39.17</v>
      </c>
      <c r="AQ266" s="7">
        <v>67.7</v>
      </c>
      <c r="AR266" s="7">
        <v>214.07</v>
      </c>
      <c r="AS266" s="7">
        <v>31.62</v>
      </c>
      <c r="AT266" s="7">
        <v>4.92</v>
      </c>
      <c r="AU266" s="7">
        <v>14.05</v>
      </c>
      <c r="AV266" s="7">
        <v>34.99</v>
      </c>
      <c r="AW266" s="7">
        <v>4.2</v>
      </c>
      <c r="AX266" s="7">
        <v>12.45</v>
      </c>
      <c r="AY266" s="7">
        <v>33.71</v>
      </c>
      <c r="AZ266" s="7">
        <v>22.9</v>
      </c>
      <c r="BA266" s="7">
        <v>94.27</v>
      </c>
      <c r="BB266" s="7">
        <v>24.29</v>
      </c>
      <c r="BC266" s="7">
        <v>83.47</v>
      </c>
      <c r="BD266" s="7">
        <v>193.45</v>
      </c>
      <c r="BE266" s="7">
        <v>87.67</v>
      </c>
      <c r="BF266" s="7">
        <v>24.48</v>
      </c>
      <c r="BG266" s="7">
        <v>10.220000000000001</v>
      </c>
    </row>
    <row r="267" spans="1:59">
      <c r="A267" s="9">
        <v>29677</v>
      </c>
      <c r="B267" s="7">
        <v>2918</v>
      </c>
      <c r="C267" s="7">
        <v>1511.7</v>
      </c>
      <c r="D267" s="7"/>
      <c r="E267" s="7"/>
      <c r="F267" s="7"/>
      <c r="G267" s="7"/>
      <c r="T267" s="7">
        <v>193.03</v>
      </c>
      <c r="U267" s="7">
        <v>1565.1</v>
      </c>
      <c r="V267" s="7">
        <v>15.35</v>
      </c>
      <c r="W267" s="7">
        <v>15.56</v>
      </c>
      <c r="X267" s="7">
        <v>429.3</v>
      </c>
      <c r="Y267" s="7">
        <v>1697.7</v>
      </c>
      <c r="Z267" s="7">
        <v>166.4</v>
      </c>
      <c r="AA267" s="7">
        <v>132.81</v>
      </c>
      <c r="AB267" s="7">
        <v>294.10000000000002</v>
      </c>
      <c r="AC267" s="7">
        <v>220.6</v>
      </c>
      <c r="AD267" s="7">
        <v>18.059999999999999</v>
      </c>
      <c r="AE267" s="7">
        <v>34.69</v>
      </c>
      <c r="AF267" s="7">
        <v>3.06</v>
      </c>
      <c r="AG267" s="7">
        <v>12.41</v>
      </c>
      <c r="AH267" s="7">
        <v>24.63</v>
      </c>
      <c r="AI267" s="7">
        <v>3.54</v>
      </c>
      <c r="AJ267" s="7">
        <v>12.14</v>
      </c>
      <c r="AK267" s="7">
        <v>29.14</v>
      </c>
      <c r="AL267" s="7">
        <v>2.7</v>
      </c>
      <c r="AM267" s="7">
        <v>8.92</v>
      </c>
      <c r="AN267" s="7">
        <v>9.6300000000000008</v>
      </c>
      <c r="AO267" s="7">
        <v>24.97</v>
      </c>
      <c r="AP267" s="7">
        <v>38.58</v>
      </c>
      <c r="AQ267" s="7">
        <v>69.05</v>
      </c>
      <c r="AR267" s="7">
        <v>220.69</v>
      </c>
      <c r="AS267" s="7">
        <v>31.29</v>
      </c>
      <c r="AT267" s="7">
        <v>5.65</v>
      </c>
      <c r="AU267" s="7">
        <v>15.24</v>
      </c>
      <c r="AV267" s="7">
        <v>37.08</v>
      </c>
      <c r="AW267" s="7">
        <v>4.71</v>
      </c>
      <c r="AX267" s="7">
        <v>13.47</v>
      </c>
      <c r="AY267" s="7">
        <v>34.950000000000003</v>
      </c>
      <c r="AZ267" s="7">
        <v>25.42</v>
      </c>
      <c r="BA267" s="7">
        <v>100.09</v>
      </c>
      <c r="BB267" s="7">
        <v>25.39</v>
      </c>
      <c r="BC267" s="7">
        <v>84.9</v>
      </c>
      <c r="BD267" s="7">
        <v>193.46</v>
      </c>
      <c r="BE267" s="7">
        <v>89.49</v>
      </c>
      <c r="BF267" s="7">
        <v>23.71</v>
      </c>
      <c r="BG267" s="7">
        <v>9.57</v>
      </c>
    </row>
    <row r="268" spans="1:59">
      <c r="A268" s="9">
        <v>29768</v>
      </c>
      <c r="B268" s="7">
        <v>3009.3</v>
      </c>
      <c r="C268" s="7">
        <v>1522.1</v>
      </c>
      <c r="D268" s="7"/>
      <c r="E268" s="7"/>
      <c r="F268" s="7"/>
      <c r="G268" s="7"/>
      <c r="T268" s="7">
        <v>197.71</v>
      </c>
      <c r="U268" s="7">
        <v>1576.7</v>
      </c>
      <c r="V268" s="7">
        <v>16.27</v>
      </c>
      <c r="W268" s="7">
        <v>16.170000000000002</v>
      </c>
      <c r="X268" s="7">
        <v>432.6</v>
      </c>
      <c r="Y268" s="7">
        <v>1731.7</v>
      </c>
      <c r="Z268" s="7">
        <v>168.3</v>
      </c>
      <c r="AA268" s="7">
        <v>125.68</v>
      </c>
      <c r="AB268" s="7">
        <v>296.10000000000002</v>
      </c>
      <c r="AC268" s="7">
        <v>226</v>
      </c>
      <c r="AD268" s="7">
        <v>18.829999999999998</v>
      </c>
      <c r="AE268" s="7">
        <v>35.47</v>
      </c>
      <c r="AF268" s="7">
        <v>4.1900000000000004</v>
      </c>
      <c r="AG268" s="7">
        <v>16.55</v>
      </c>
      <c r="AH268" s="7">
        <v>25.35</v>
      </c>
      <c r="AI268" s="7">
        <v>4.8099999999999996</v>
      </c>
      <c r="AJ268" s="7">
        <v>15.92</v>
      </c>
      <c r="AK268" s="7">
        <v>30.2</v>
      </c>
      <c r="AL268" s="7">
        <v>3.69</v>
      </c>
      <c r="AM268" s="7">
        <v>11.71</v>
      </c>
      <c r="AN268" s="7">
        <v>9.99</v>
      </c>
      <c r="AO268" s="7">
        <v>25.06</v>
      </c>
      <c r="AP268" s="7">
        <v>39.869999999999997</v>
      </c>
      <c r="AQ268" s="7">
        <v>74.37</v>
      </c>
      <c r="AR268" s="7">
        <v>224.83</v>
      </c>
      <c r="AS268" s="7">
        <v>33.08</v>
      </c>
      <c r="AT268" s="7">
        <v>6.19</v>
      </c>
      <c r="AU268" s="7">
        <v>16.48</v>
      </c>
      <c r="AV268" s="7">
        <v>37.590000000000003</v>
      </c>
      <c r="AW268" s="7">
        <v>4.83</v>
      </c>
      <c r="AX268" s="7">
        <v>13.44</v>
      </c>
      <c r="AY268" s="7">
        <v>35.94</v>
      </c>
      <c r="AZ268" s="7">
        <v>26.14</v>
      </c>
      <c r="BA268" s="7">
        <v>100.63</v>
      </c>
      <c r="BB268" s="7">
        <v>25.98</v>
      </c>
      <c r="BC268" s="7">
        <v>86.46</v>
      </c>
      <c r="BD268" s="7">
        <v>194.5</v>
      </c>
      <c r="BE268" s="7">
        <v>91.24</v>
      </c>
      <c r="BF268" s="7">
        <v>21.34</v>
      </c>
      <c r="BG268" s="7">
        <v>7.98</v>
      </c>
    </row>
    <row r="269" spans="1:59">
      <c r="A269" s="9">
        <v>29860</v>
      </c>
      <c r="B269" s="7">
        <v>3027.9</v>
      </c>
      <c r="C269" s="7">
        <v>1501.3</v>
      </c>
      <c r="D269" s="7"/>
      <c r="E269" s="7"/>
      <c r="F269" s="7"/>
      <c r="G269" s="7"/>
      <c r="T269" s="7">
        <v>201.69</v>
      </c>
      <c r="U269" s="7">
        <v>1588.4</v>
      </c>
      <c r="V269" s="7">
        <v>12.94</v>
      </c>
      <c r="W269" s="7">
        <v>17.11</v>
      </c>
      <c r="X269" s="7">
        <v>437.5</v>
      </c>
      <c r="Y269" s="7">
        <v>1777.2</v>
      </c>
      <c r="Z269" s="7">
        <v>169.9</v>
      </c>
      <c r="AA269" s="7">
        <v>122.17</v>
      </c>
      <c r="AB269" s="7">
        <v>295.8</v>
      </c>
      <c r="AC269" s="7">
        <v>225.3</v>
      </c>
      <c r="AD269" s="7">
        <v>20.09</v>
      </c>
      <c r="AE269" s="7">
        <v>36.67</v>
      </c>
      <c r="AF269" s="7">
        <v>2.15</v>
      </c>
      <c r="AG269" s="7">
        <v>8.18</v>
      </c>
      <c r="AH269" s="7">
        <v>26.25</v>
      </c>
      <c r="AI269" s="7">
        <v>2.67</v>
      </c>
      <c r="AJ269" s="7">
        <v>8.4600000000000009</v>
      </c>
      <c r="AK269" s="7">
        <v>31.53</v>
      </c>
      <c r="AL269" s="7">
        <v>8.44</v>
      </c>
      <c r="AM269" s="7">
        <v>25.96</v>
      </c>
      <c r="AN269" s="7">
        <v>9.65</v>
      </c>
      <c r="AO269" s="7">
        <v>22.77</v>
      </c>
      <c r="AP269" s="7">
        <v>42.38</v>
      </c>
      <c r="AQ269" s="7">
        <v>73.31</v>
      </c>
      <c r="AR269" s="7">
        <v>217.36</v>
      </c>
      <c r="AS269" s="7">
        <v>33.729999999999997</v>
      </c>
      <c r="AT269" s="7">
        <v>7.84</v>
      </c>
      <c r="AU269" s="7">
        <v>19.84</v>
      </c>
      <c r="AV269" s="7">
        <v>39.53</v>
      </c>
      <c r="AW269" s="7">
        <v>4.97</v>
      </c>
      <c r="AX269" s="7">
        <v>13.44</v>
      </c>
      <c r="AY269" s="7">
        <v>37.01</v>
      </c>
      <c r="AZ269" s="7">
        <v>25.3</v>
      </c>
      <c r="BA269" s="7">
        <v>96.08</v>
      </c>
      <c r="BB269" s="7">
        <v>26.34</v>
      </c>
      <c r="BC269" s="7">
        <v>88.29</v>
      </c>
      <c r="BD269" s="7">
        <v>193.44</v>
      </c>
      <c r="BE269" s="7">
        <v>92.33</v>
      </c>
      <c r="BF269" s="7">
        <v>20.309999999999999</v>
      </c>
      <c r="BG269" s="7">
        <v>7.19</v>
      </c>
    </row>
    <row r="270" spans="1:59">
      <c r="A270" s="9">
        <v>29952</v>
      </c>
      <c r="B270" s="7">
        <v>3026</v>
      </c>
      <c r="C270" s="7">
        <v>1483.5</v>
      </c>
      <c r="D270" s="7"/>
      <c r="E270" s="7"/>
      <c r="F270" s="7"/>
      <c r="G270" s="7"/>
      <c r="T270" s="7">
        <v>203.98</v>
      </c>
      <c r="U270" s="7">
        <v>1600.2</v>
      </c>
      <c r="V270" s="7">
        <v>13.7</v>
      </c>
      <c r="W270" s="7">
        <v>17.100000000000001</v>
      </c>
      <c r="X270" s="7">
        <v>448.8</v>
      </c>
      <c r="Y270" s="7">
        <v>1819.8</v>
      </c>
      <c r="Z270" s="7">
        <v>173.5</v>
      </c>
      <c r="AA270" s="7">
        <v>114.21</v>
      </c>
      <c r="AB270" s="7">
        <v>298.3</v>
      </c>
      <c r="AC270" s="7">
        <v>220.1</v>
      </c>
    </row>
    <row r="271" spans="1:59">
      <c r="A271" s="9">
        <v>30042</v>
      </c>
      <c r="B271" s="7">
        <v>3061.2</v>
      </c>
      <c r="C271" s="7">
        <v>1480.5</v>
      </c>
      <c r="D271" s="7"/>
      <c r="E271" s="7"/>
      <c r="F271" s="7"/>
      <c r="G271" s="7"/>
      <c r="T271" s="7">
        <v>206.77</v>
      </c>
      <c r="U271" s="7">
        <v>1612.1</v>
      </c>
      <c r="V271" s="7">
        <v>13.48</v>
      </c>
      <c r="W271" s="7">
        <v>16.78</v>
      </c>
      <c r="X271" s="7">
        <v>451.3</v>
      </c>
      <c r="Y271" s="7">
        <v>1853.2</v>
      </c>
      <c r="Z271" s="7">
        <v>177</v>
      </c>
      <c r="AA271" s="7">
        <v>114.12</v>
      </c>
      <c r="AB271" s="7">
        <v>298.60000000000002</v>
      </c>
      <c r="AC271" s="7">
        <v>211.8</v>
      </c>
    </row>
    <row r="272" spans="1:59">
      <c r="A272" s="9">
        <v>30133</v>
      </c>
      <c r="B272" s="7">
        <v>3080.1</v>
      </c>
      <c r="C272" s="7">
        <v>1477.1</v>
      </c>
      <c r="D272" s="7"/>
      <c r="E272" s="7"/>
      <c r="F272" s="7"/>
      <c r="G272" s="7"/>
      <c r="T272" s="7">
        <v>208.52</v>
      </c>
      <c r="U272" s="7">
        <v>1624</v>
      </c>
      <c r="V272" s="7">
        <v>11.53</v>
      </c>
      <c r="W272" s="7">
        <v>16.8</v>
      </c>
      <c r="X272" s="7">
        <v>458.2</v>
      </c>
      <c r="Y272" s="7">
        <v>1896.6</v>
      </c>
      <c r="Z272" s="7">
        <v>180</v>
      </c>
      <c r="AA272" s="7">
        <v>113.82</v>
      </c>
      <c r="AB272" s="7">
        <v>300</v>
      </c>
      <c r="AC272" s="7">
        <v>207.1</v>
      </c>
    </row>
    <row r="273" spans="1:29">
      <c r="A273" s="9">
        <v>30225</v>
      </c>
      <c r="B273" s="7">
        <v>3109.6</v>
      </c>
      <c r="C273" s="7">
        <v>1478.8</v>
      </c>
      <c r="D273" s="7"/>
      <c r="E273" s="7"/>
      <c r="F273" s="7"/>
      <c r="G273" s="7"/>
      <c r="T273" s="7">
        <v>210.28</v>
      </c>
      <c r="U273" s="7">
        <v>1636.1</v>
      </c>
      <c r="V273" s="7">
        <v>8.81</v>
      </c>
      <c r="W273" s="7">
        <v>14.73</v>
      </c>
      <c r="X273" s="7">
        <v>475.7</v>
      </c>
      <c r="Y273" s="7">
        <v>1946.7</v>
      </c>
      <c r="Z273" s="7">
        <v>183.8</v>
      </c>
      <c r="AA273" s="7">
        <v>136.71</v>
      </c>
      <c r="AB273" s="7">
        <v>300.3</v>
      </c>
      <c r="AC273" s="7">
        <v>204.3</v>
      </c>
    </row>
    <row r="274" spans="1:29">
      <c r="A274" s="9">
        <v>30317</v>
      </c>
      <c r="B274" s="7">
        <v>3173.8</v>
      </c>
      <c r="C274" s="7">
        <v>1491</v>
      </c>
      <c r="D274" s="7"/>
      <c r="E274" s="7"/>
      <c r="F274" s="7"/>
      <c r="G274" s="7"/>
      <c r="T274" s="7">
        <v>212.86</v>
      </c>
      <c r="U274" s="7">
        <v>1648.4</v>
      </c>
      <c r="V274" s="7">
        <v>8.34</v>
      </c>
      <c r="W274" s="7">
        <v>13.94</v>
      </c>
      <c r="X274" s="7">
        <v>490.9</v>
      </c>
      <c r="Y274" s="7">
        <v>2046.3</v>
      </c>
      <c r="Z274" s="7">
        <v>189</v>
      </c>
      <c r="AA274" s="7">
        <v>147.65</v>
      </c>
      <c r="AB274" s="7">
        <v>300.5</v>
      </c>
      <c r="AC274" s="7">
        <v>207.6</v>
      </c>
    </row>
    <row r="275" spans="1:29">
      <c r="A275" s="9">
        <v>30407</v>
      </c>
      <c r="B275" s="7">
        <v>3267</v>
      </c>
      <c r="C275" s="7">
        <v>1524.8</v>
      </c>
      <c r="D275" s="7"/>
      <c r="E275" s="7"/>
      <c r="F275" s="7"/>
      <c r="G275" s="7"/>
      <c r="T275" s="7">
        <v>214.26</v>
      </c>
      <c r="U275" s="7">
        <v>1660.7</v>
      </c>
      <c r="V275" s="7">
        <v>8.61</v>
      </c>
      <c r="W275" s="7">
        <v>13.29</v>
      </c>
      <c r="X275" s="7">
        <v>505.2</v>
      </c>
      <c r="Y275" s="7">
        <v>2100.4</v>
      </c>
      <c r="Z275" s="7">
        <v>194.1</v>
      </c>
      <c r="AA275" s="7">
        <v>162.72999999999999</v>
      </c>
      <c r="AB275" s="7">
        <v>301.5</v>
      </c>
      <c r="AC275" s="7">
        <v>217.1</v>
      </c>
    </row>
    <row r="276" spans="1:29">
      <c r="A276" s="9">
        <v>30498</v>
      </c>
      <c r="B276" s="7">
        <v>3346.6</v>
      </c>
      <c r="C276" s="7">
        <v>1550.2</v>
      </c>
      <c r="D276" s="7"/>
      <c r="E276" s="7"/>
      <c r="F276" s="7"/>
      <c r="G276" s="7"/>
      <c r="T276" s="7">
        <v>215.88</v>
      </c>
      <c r="U276" s="7">
        <v>1673.2</v>
      </c>
      <c r="V276" s="7">
        <v>9.44</v>
      </c>
      <c r="W276" s="7">
        <v>13.39</v>
      </c>
      <c r="X276" s="7">
        <v>517.20000000000005</v>
      </c>
      <c r="Y276" s="7">
        <v>2136.6</v>
      </c>
      <c r="Z276" s="7">
        <v>197.6</v>
      </c>
      <c r="AA276" s="7">
        <v>165.51</v>
      </c>
      <c r="AB276" s="7">
        <v>304.39999999999998</v>
      </c>
      <c r="AC276" s="7">
        <v>231.5</v>
      </c>
    </row>
    <row r="277" spans="1:29">
      <c r="A277" s="9">
        <v>30590</v>
      </c>
      <c r="B277" s="7">
        <v>3431.7</v>
      </c>
      <c r="C277" s="7">
        <v>1572.7</v>
      </c>
      <c r="D277" s="7"/>
      <c r="E277" s="7"/>
      <c r="F277" s="7"/>
      <c r="G277" s="7"/>
      <c r="T277" s="7">
        <v>218.2</v>
      </c>
      <c r="U277" s="7">
        <v>1685.7</v>
      </c>
      <c r="V277" s="7">
        <v>9.19</v>
      </c>
      <c r="W277" s="7">
        <v>13.46</v>
      </c>
      <c r="X277" s="7">
        <v>523.4</v>
      </c>
      <c r="Y277" s="7">
        <v>2181.9</v>
      </c>
      <c r="Z277" s="7">
        <v>201.4</v>
      </c>
      <c r="AA277" s="7">
        <v>165.75</v>
      </c>
      <c r="AB277" s="7">
        <v>305.89999999999998</v>
      </c>
      <c r="AC277" s="7">
        <v>251.1</v>
      </c>
    </row>
    <row r="290" spans="30:59" s="4" customFormat="1">
      <c r="AD290" s="7">
        <v>32.4</v>
      </c>
      <c r="AE290" s="7">
        <v>46.91</v>
      </c>
      <c r="AF290" s="7">
        <v>8.1</v>
      </c>
      <c r="AG290" s="7">
        <v>19.03</v>
      </c>
      <c r="AH290" s="7">
        <v>42.56</v>
      </c>
      <c r="AI290" s="7">
        <v>8.9</v>
      </c>
      <c r="AJ290" s="7">
        <v>17.940000000000001</v>
      </c>
      <c r="AK290" s="7">
        <v>49.6</v>
      </c>
      <c r="AL290" s="7">
        <v>0.5</v>
      </c>
      <c r="AM290" s="7">
        <v>0.1</v>
      </c>
      <c r="AN290" s="7">
        <v>19.399999999999999</v>
      </c>
      <c r="AO290" s="7">
        <v>28.91</v>
      </c>
      <c r="AP290" s="7">
        <v>67.099999999999994</v>
      </c>
      <c r="AQ290" s="7">
        <v>136.5</v>
      </c>
      <c r="AR290" s="7">
        <v>273.25</v>
      </c>
      <c r="AS290" s="7">
        <v>49.95</v>
      </c>
      <c r="AT290" s="7">
        <v>20.63</v>
      </c>
      <c r="AU290" s="7">
        <v>32.799999999999997</v>
      </c>
      <c r="AV290" s="7">
        <v>62.9</v>
      </c>
      <c r="AW290" s="7">
        <v>7.9</v>
      </c>
      <c r="AX290" s="7">
        <v>13.81</v>
      </c>
      <c r="AY290" s="7">
        <v>57.2</v>
      </c>
      <c r="AZ290" s="7">
        <v>24.6</v>
      </c>
      <c r="BA290" s="7">
        <v>74.77</v>
      </c>
      <c r="BB290" s="7">
        <v>32.9</v>
      </c>
      <c r="BC290" s="7">
        <v>118.5</v>
      </c>
      <c r="BD290" s="7">
        <v>188.5</v>
      </c>
      <c r="BE290" s="7">
        <v>91.1</v>
      </c>
      <c r="BF290" s="7">
        <v>15.67</v>
      </c>
      <c r="BG290" s="7">
        <v>6.73</v>
      </c>
    </row>
    <row r="291" spans="30:59" s="4" customFormat="1">
      <c r="AD291" s="7">
        <v>31.76</v>
      </c>
      <c r="AE291" s="7">
        <v>48.81</v>
      </c>
      <c r="AF291" s="7">
        <v>8.1999999999999993</v>
      </c>
      <c r="AG291" s="7">
        <v>18.75</v>
      </c>
      <c r="AH291" s="7">
        <v>43.74</v>
      </c>
      <c r="AI291" s="7">
        <v>9</v>
      </c>
      <c r="AJ291" s="7">
        <v>17.11</v>
      </c>
      <c r="AK291" s="7">
        <v>52.6</v>
      </c>
      <c r="AL291" s="7">
        <v>-1.1000000000000001</v>
      </c>
      <c r="AM291" s="7">
        <v>-0.9</v>
      </c>
      <c r="AN291" s="7">
        <v>20</v>
      </c>
      <c r="AO291" s="7">
        <v>29.59</v>
      </c>
      <c r="AP291" s="7">
        <v>67.599999999999994</v>
      </c>
      <c r="AQ291" s="7">
        <v>140</v>
      </c>
      <c r="AR291" s="7">
        <v>277.58999999999997</v>
      </c>
      <c r="AS291" s="7">
        <v>50.43</v>
      </c>
      <c r="AT291" s="7">
        <v>22.01</v>
      </c>
      <c r="AU291" s="7">
        <v>33.5</v>
      </c>
      <c r="AV291" s="7">
        <v>65.7</v>
      </c>
      <c r="AW291" s="7">
        <v>8.6</v>
      </c>
      <c r="AX291" s="7">
        <v>13.87</v>
      </c>
      <c r="AY291" s="7">
        <v>62</v>
      </c>
      <c r="AZ291" s="7">
        <v>25.4</v>
      </c>
      <c r="BA291" s="7">
        <v>75.819999999999993</v>
      </c>
      <c r="BB291" s="7">
        <v>33.5</v>
      </c>
      <c r="BC291" s="7">
        <v>122.38</v>
      </c>
      <c r="BD291" s="7">
        <v>190.34</v>
      </c>
      <c r="BE291" s="7">
        <v>93.8</v>
      </c>
      <c r="BF291" s="7">
        <v>16.239999999999998</v>
      </c>
      <c r="BG291" s="7">
        <v>6.9</v>
      </c>
    </row>
    <row r="292" spans="30:59" s="4" customFormat="1">
      <c r="AD292" s="7">
        <v>30.77</v>
      </c>
      <c r="AE292" s="7">
        <v>49.72</v>
      </c>
      <c r="AF292" s="7">
        <v>8.5</v>
      </c>
      <c r="AG292" s="7">
        <v>18.79</v>
      </c>
      <c r="AH292" s="7">
        <v>45.25</v>
      </c>
      <c r="AI292" s="7">
        <v>10.6</v>
      </c>
      <c r="AJ292" s="7">
        <v>19.7</v>
      </c>
      <c r="AK292" s="7">
        <v>53.8</v>
      </c>
      <c r="AL292" s="7">
        <v>-2.6</v>
      </c>
      <c r="AM292" s="7">
        <v>-2.9</v>
      </c>
      <c r="AN292" s="7">
        <v>20.3</v>
      </c>
      <c r="AO292" s="7">
        <v>29.81</v>
      </c>
      <c r="AP292" s="7">
        <v>68.099999999999994</v>
      </c>
      <c r="AQ292" s="7">
        <v>143.19999999999999</v>
      </c>
      <c r="AR292" s="7">
        <v>277.45999999999998</v>
      </c>
      <c r="AS292" s="7">
        <v>51.61</v>
      </c>
      <c r="AT292" s="7">
        <v>21.88</v>
      </c>
      <c r="AU292" s="7">
        <v>32.799999999999997</v>
      </c>
      <c r="AV292" s="7">
        <v>66.7</v>
      </c>
      <c r="AW292" s="7">
        <v>8</v>
      </c>
      <c r="AX292" s="7">
        <v>13.11</v>
      </c>
      <c r="AY292" s="7">
        <v>61</v>
      </c>
      <c r="AZ292" s="7">
        <v>25.5</v>
      </c>
      <c r="BA292" s="7">
        <v>76.349999999999994</v>
      </c>
      <c r="BB292" s="7">
        <v>33.4</v>
      </c>
      <c r="BC292" s="7">
        <v>125.88</v>
      </c>
      <c r="BD292" s="7">
        <v>192.17</v>
      </c>
      <c r="BE292" s="7">
        <v>96.41</v>
      </c>
      <c r="BF292" s="7">
        <v>16.309999999999999</v>
      </c>
      <c r="BG292" s="7">
        <v>7.05</v>
      </c>
    </row>
    <row r="293" spans="30:59" s="4" customFormat="1">
      <c r="AD293" s="7">
        <v>32.22</v>
      </c>
      <c r="AE293" s="7">
        <v>50.9</v>
      </c>
      <c r="AF293" s="7">
        <v>8.6999999999999993</v>
      </c>
      <c r="AG293" s="7">
        <v>18.62</v>
      </c>
      <c r="AH293" s="7">
        <v>46.74</v>
      </c>
      <c r="AI293" s="7">
        <v>13.2</v>
      </c>
      <c r="AJ293" s="7">
        <v>23.87</v>
      </c>
      <c r="AK293" s="7">
        <v>55.3</v>
      </c>
      <c r="AL293" s="7">
        <v>1.4</v>
      </c>
      <c r="AM293" s="7">
        <v>2.7</v>
      </c>
      <c r="AN293" s="7">
        <v>22</v>
      </c>
      <c r="AO293" s="7">
        <v>32.159999999999997</v>
      </c>
      <c r="AP293" s="7">
        <v>68.400000000000006</v>
      </c>
      <c r="AQ293" s="7">
        <v>145.6</v>
      </c>
      <c r="AR293" s="7">
        <v>274.60000000000002</v>
      </c>
      <c r="AS293" s="7">
        <v>53.02</v>
      </c>
      <c r="AT293" s="7">
        <v>20.260000000000002</v>
      </c>
      <c r="AU293" s="7">
        <v>29.8</v>
      </c>
      <c r="AV293" s="7">
        <v>68</v>
      </c>
      <c r="AW293" s="7">
        <v>8.8000000000000007</v>
      </c>
      <c r="AX293" s="7">
        <v>14.1</v>
      </c>
      <c r="AY293" s="7">
        <v>62.4</v>
      </c>
      <c r="AZ293" s="7">
        <v>26.1</v>
      </c>
      <c r="BA293" s="7">
        <v>75.430000000000007</v>
      </c>
      <c r="BB293" s="7">
        <v>34.6</v>
      </c>
      <c r="BC293" s="7">
        <v>129.62</v>
      </c>
      <c r="BD293" s="7">
        <v>193.92</v>
      </c>
      <c r="BE293" s="7">
        <v>99.48</v>
      </c>
      <c r="BF293" s="7">
        <v>16.36</v>
      </c>
      <c r="BG293" s="7">
        <v>7.24</v>
      </c>
    </row>
    <row r="294" spans="30:59" s="4" customFormat="1">
      <c r="AD294" s="7">
        <v>34.4</v>
      </c>
      <c r="AE294" s="7">
        <v>51.17</v>
      </c>
      <c r="AF294" s="7">
        <v>9</v>
      </c>
      <c r="AG294" s="7">
        <v>18.690000000000001</v>
      </c>
      <c r="AH294" s="7">
        <v>48.17</v>
      </c>
      <c r="AI294" s="7">
        <v>13.3</v>
      </c>
      <c r="AJ294" s="7">
        <v>23.71</v>
      </c>
      <c r="AK294" s="7">
        <v>56.1</v>
      </c>
      <c r="AL294" s="7">
        <v>3.4</v>
      </c>
      <c r="AM294" s="7">
        <v>4.0999999999999996</v>
      </c>
      <c r="AN294" s="7">
        <v>22</v>
      </c>
      <c r="AO294" s="7">
        <v>32.119999999999997</v>
      </c>
      <c r="AP294" s="7">
        <v>68.5</v>
      </c>
      <c r="AQ294" s="7">
        <v>148.30000000000001</v>
      </c>
      <c r="AR294" s="7">
        <v>276.70999999999998</v>
      </c>
      <c r="AS294" s="7">
        <v>53.59</v>
      </c>
      <c r="AT294" s="7">
        <v>19.68</v>
      </c>
      <c r="AU294" s="7">
        <v>28.2</v>
      </c>
      <c r="AV294" s="7">
        <v>69.8</v>
      </c>
      <c r="AW294" s="7">
        <v>10.1</v>
      </c>
      <c r="AX294" s="7">
        <v>15.59</v>
      </c>
      <c r="AY294" s="7">
        <v>64.8</v>
      </c>
      <c r="AZ294" s="7">
        <v>27.7</v>
      </c>
      <c r="BA294" s="7">
        <v>76.52</v>
      </c>
      <c r="BB294" s="7">
        <v>36.200000000000003</v>
      </c>
      <c r="BC294" s="7">
        <v>133.78</v>
      </c>
      <c r="BD294" s="7">
        <v>195.67</v>
      </c>
      <c r="BE294" s="7">
        <v>102.38</v>
      </c>
      <c r="BF294" s="7">
        <v>16.32</v>
      </c>
      <c r="BG294" s="7">
        <v>7.5</v>
      </c>
    </row>
    <row r="295" spans="30:59" s="4" customFormat="1">
      <c r="AD295" s="7">
        <v>32.450000000000003</v>
      </c>
      <c r="AE295" s="7">
        <v>52.39</v>
      </c>
      <c r="AF295" s="7">
        <v>9.6999999999999993</v>
      </c>
      <c r="AG295" s="7">
        <v>19.77</v>
      </c>
      <c r="AH295" s="7">
        <v>49.06</v>
      </c>
      <c r="AI295" s="7">
        <v>14.3</v>
      </c>
      <c r="AJ295" s="7">
        <v>25.09</v>
      </c>
      <c r="AK295" s="7">
        <v>57</v>
      </c>
      <c r="AL295" s="7">
        <v>5.0999999999999996</v>
      </c>
      <c r="AM295" s="7">
        <v>5.6</v>
      </c>
      <c r="AN295" s="7">
        <v>22.4</v>
      </c>
      <c r="AO295" s="7">
        <v>32.090000000000003</v>
      </c>
      <c r="AP295" s="7">
        <v>69.8</v>
      </c>
      <c r="AQ295" s="7">
        <v>151.6</v>
      </c>
      <c r="AR295" s="7">
        <v>280.07</v>
      </c>
      <c r="AS295" s="7">
        <v>54.13</v>
      </c>
      <c r="AT295" s="7">
        <v>18.09</v>
      </c>
      <c r="AU295" s="7">
        <v>25.8</v>
      </c>
      <c r="AV295" s="7">
        <v>70.099999999999994</v>
      </c>
      <c r="AW295" s="7">
        <v>10.5</v>
      </c>
      <c r="AX295" s="7">
        <v>15.86</v>
      </c>
      <c r="AY295" s="7">
        <v>66.2</v>
      </c>
      <c r="AZ295" s="7">
        <v>30.7</v>
      </c>
      <c r="BA295" s="7">
        <v>83.2</v>
      </c>
      <c r="BB295" s="7">
        <v>36.9</v>
      </c>
      <c r="BC295" s="7">
        <v>137.30000000000001</v>
      </c>
      <c r="BD295" s="7">
        <v>197.66</v>
      </c>
      <c r="BE295" s="7">
        <v>105.12</v>
      </c>
      <c r="BF295" s="7">
        <v>16.46</v>
      </c>
      <c r="BG295" s="7">
        <v>7.5</v>
      </c>
    </row>
    <row r="296" spans="30:59" s="4" customFormat="1">
      <c r="AD296" s="7">
        <v>31.76</v>
      </c>
      <c r="AE296" s="7">
        <v>54.79</v>
      </c>
      <c r="AF296" s="7">
        <v>10.3</v>
      </c>
      <c r="AG296" s="7">
        <v>20.57</v>
      </c>
      <c r="AH296" s="7">
        <v>50.07</v>
      </c>
      <c r="AI296" s="7">
        <v>14.1</v>
      </c>
      <c r="AJ296" s="7">
        <v>24.14</v>
      </c>
      <c r="AK296" s="7">
        <v>58.4</v>
      </c>
      <c r="AL296" s="7">
        <v>6.1</v>
      </c>
      <c r="AM296" s="7">
        <v>6.9</v>
      </c>
      <c r="AN296" s="7">
        <v>23.7</v>
      </c>
      <c r="AO296" s="7">
        <v>32.96</v>
      </c>
      <c r="AP296" s="7">
        <v>71.900000000000006</v>
      </c>
      <c r="AQ296" s="7">
        <v>153.19999999999999</v>
      </c>
      <c r="AR296" s="7">
        <v>279.66000000000003</v>
      </c>
      <c r="AS296" s="7">
        <v>54.78</v>
      </c>
      <c r="AT296" s="7">
        <v>18.28</v>
      </c>
      <c r="AU296" s="7">
        <v>26</v>
      </c>
      <c r="AV296" s="7">
        <v>70.3</v>
      </c>
      <c r="AW296" s="7">
        <v>11</v>
      </c>
      <c r="AX296" s="7">
        <v>16.47</v>
      </c>
      <c r="AY296" s="7">
        <v>66.8</v>
      </c>
      <c r="AZ296" s="7">
        <v>33.200000000000003</v>
      </c>
      <c r="BA296" s="7">
        <v>86.91</v>
      </c>
      <c r="BB296" s="7">
        <v>38.200000000000003</v>
      </c>
      <c r="BC296" s="7">
        <v>140.54</v>
      </c>
      <c r="BD296" s="7">
        <v>199.82</v>
      </c>
      <c r="BE296" s="7">
        <v>107.94</v>
      </c>
      <c r="BF296" s="7">
        <v>16.8</v>
      </c>
      <c r="BG296" s="7">
        <v>7.41</v>
      </c>
    </row>
    <row r="297" spans="30:59" s="4" customFormat="1">
      <c r="AD297" s="7">
        <v>33.08</v>
      </c>
      <c r="AE297" s="7">
        <v>55.62</v>
      </c>
      <c r="AF297" s="7">
        <v>10.5</v>
      </c>
      <c r="AG297" s="7">
        <v>20.83</v>
      </c>
      <c r="AH297" s="7">
        <v>50.42</v>
      </c>
      <c r="AI297" s="7">
        <v>13</v>
      </c>
      <c r="AJ297" s="7">
        <v>22.15</v>
      </c>
      <c r="AK297" s="7">
        <v>58.7</v>
      </c>
      <c r="AL297" s="7">
        <v>4.2</v>
      </c>
      <c r="AM297" s="7">
        <v>5.3</v>
      </c>
      <c r="AN297" s="7">
        <v>23.3</v>
      </c>
      <c r="AO297" s="7">
        <v>32.770000000000003</v>
      </c>
      <c r="AP297" s="7">
        <v>71.099999999999994</v>
      </c>
      <c r="AQ297" s="7">
        <v>154.5</v>
      </c>
      <c r="AR297" s="7">
        <v>282.7</v>
      </c>
      <c r="AS297" s="7">
        <v>54.65</v>
      </c>
      <c r="AT297" s="7">
        <v>17.32</v>
      </c>
      <c r="AU297" s="7">
        <v>25.1</v>
      </c>
      <c r="AV297" s="7">
        <v>69</v>
      </c>
      <c r="AW297" s="7">
        <v>10.6</v>
      </c>
      <c r="AX297" s="7">
        <v>15.92</v>
      </c>
      <c r="AY297" s="7">
        <v>66.599999999999994</v>
      </c>
      <c r="AZ297" s="7">
        <v>36</v>
      </c>
      <c r="BA297" s="7">
        <v>91.6</v>
      </c>
      <c r="BB297" s="7">
        <v>39.299999999999997</v>
      </c>
      <c r="BC297" s="7">
        <v>143.99</v>
      </c>
      <c r="BD297" s="7">
        <v>202.01</v>
      </c>
      <c r="BE297" s="7">
        <v>110.57</v>
      </c>
      <c r="BF297" s="7">
        <v>17.309999999999999</v>
      </c>
      <c r="BG297" s="7">
        <v>7.65</v>
      </c>
    </row>
    <row r="298" spans="30:59" s="4" customFormat="1">
      <c r="AD298" s="7">
        <v>30.82</v>
      </c>
      <c r="AE298" s="7">
        <v>55.49</v>
      </c>
      <c r="AF298" s="7">
        <v>10.1</v>
      </c>
      <c r="AG298" s="7">
        <v>20.309999999999999</v>
      </c>
      <c r="AH298" s="7">
        <v>49.73</v>
      </c>
      <c r="AI298" s="7">
        <v>12.1</v>
      </c>
      <c r="AJ298" s="7">
        <v>20.47</v>
      </c>
      <c r="AK298" s="7">
        <v>59.1</v>
      </c>
      <c r="AL298" s="7">
        <v>0</v>
      </c>
      <c r="AM298" s="7">
        <v>-0.3</v>
      </c>
      <c r="AN298" s="7">
        <v>22.8</v>
      </c>
      <c r="AO298" s="7">
        <v>32.25</v>
      </c>
      <c r="AP298" s="7">
        <v>70.7</v>
      </c>
      <c r="AQ298" s="7">
        <v>153.80000000000001</v>
      </c>
      <c r="AR298" s="7">
        <v>283.47000000000003</v>
      </c>
      <c r="AS298" s="7">
        <v>54.26</v>
      </c>
      <c r="AT298" s="7">
        <v>18.73</v>
      </c>
      <c r="AU298" s="7">
        <v>27.7</v>
      </c>
      <c r="AV298" s="7">
        <v>67.599999999999994</v>
      </c>
      <c r="AW298" s="7">
        <v>10.1</v>
      </c>
      <c r="AX298" s="7">
        <v>15.56</v>
      </c>
      <c r="AY298" s="7">
        <v>64.900000000000006</v>
      </c>
      <c r="AZ298" s="7">
        <v>36.700000000000003</v>
      </c>
      <c r="BA298" s="7">
        <v>93.15</v>
      </c>
      <c r="BB298" s="7">
        <v>39.4</v>
      </c>
      <c r="BC298" s="7">
        <v>146.76</v>
      </c>
      <c r="BD298" s="7">
        <v>204.04</v>
      </c>
      <c r="BE298" s="7">
        <v>112.93</v>
      </c>
      <c r="BF298" s="7">
        <v>17.37</v>
      </c>
      <c r="BG298" s="7">
        <v>7.57</v>
      </c>
    </row>
    <row r="299" spans="30:59" s="4" customFormat="1">
      <c r="AD299" s="7">
        <v>28.77</v>
      </c>
      <c r="AE299" s="7">
        <v>57</v>
      </c>
      <c r="AF299" s="7">
        <v>9.6999999999999993</v>
      </c>
      <c r="AG299" s="7">
        <v>19.809999999999999</v>
      </c>
      <c r="AH299" s="7">
        <v>48.96</v>
      </c>
      <c r="AI299" s="7">
        <v>11.9</v>
      </c>
      <c r="AJ299" s="7">
        <v>20.170000000000002</v>
      </c>
      <c r="AK299" s="7">
        <v>59</v>
      </c>
      <c r="AL299" s="7">
        <v>-5.3</v>
      </c>
      <c r="AM299" s="7">
        <v>-7.1</v>
      </c>
      <c r="AN299" s="7">
        <v>24.8</v>
      </c>
      <c r="AO299" s="7">
        <v>35.43</v>
      </c>
      <c r="AP299" s="7">
        <v>70</v>
      </c>
      <c r="AQ299" s="7">
        <v>153.4</v>
      </c>
      <c r="AR299" s="7">
        <v>284.38</v>
      </c>
      <c r="AS299" s="7">
        <v>53.94</v>
      </c>
      <c r="AT299" s="7">
        <v>18.100000000000001</v>
      </c>
      <c r="AU299" s="7">
        <v>27.3</v>
      </c>
      <c r="AV299" s="7">
        <v>66.3</v>
      </c>
      <c r="AW299" s="7">
        <v>9.9</v>
      </c>
      <c r="AX299" s="7">
        <v>15.76</v>
      </c>
      <c r="AY299" s="7">
        <v>62.8</v>
      </c>
      <c r="AZ299" s="7">
        <v>38.4</v>
      </c>
      <c r="BA299" s="7">
        <v>96.73</v>
      </c>
      <c r="BB299" s="7">
        <v>39.700000000000003</v>
      </c>
      <c r="BC299" s="7">
        <v>148.91999999999999</v>
      </c>
      <c r="BD299" s="7">
        <v>205.91</v>
      </c>
      <c r="BE299" s="7">
        <v>115.96</v>
      </c>
      <c r="BF299" s="7">
        <v>17.940000000000001</v>
      </c>
      <c r="BG299" s="7">
        <v>7.49</v>
      </c>
    </row>
    <row r="300" spans="30:59" s="4" customFormat="1">
      <c r="AD300" s="7">
        <v>27.23</v>
      </c>
      <c r="AE300" s="7">
        <v>56.92</v>
      </c>
      <c r="AF300" s="7">
        <v>9.1999999999999993</v>
      </c>
      <c r="AG300" s="7">
        <v>18.84</v>
      </c>
      <c r="AH300" s="7">
        <v>48.84</v>
      </c>
      <c r="AI300" s="7">
        <v>12.7</v>
      </c>
      <c r="AJ300" s="7">
        <v>22.16</v>
      </c>
      <c r="AK300" s="7">
        <v>57.3</v>
      </c>
      <c r="AL300" s="7">
        <v>-1.7</v>
      </c>
      <c r="AM300" s="7">
        <v>-2.5</v>
      </c>
      <c r="AN300" s="7">
        <v>25.8</v>
      </c>
      <c r="AO300" s="7">
        <v>36.799999999999997</v>
      </c>
      <c r="AP300" s="7">
        <v>70.099999999999994</v>
      </c>
      <c r="AQ300" s="7">
        <v>151.80000000000001</v>
      </c>
      <c r="AR300" s="7">
        <v>282.55</v>
      </c>
      <c r="AS300" s="7">
        <v>53.73</v>
      </c>
      <c r="AT300" s="7">
        <v>16.489999999999998</v>
      </c>
      <c r="AU300" s="7">
        <v>25.6</v>
      </c>
      <c r="AV300" s="7">
        <v>64.400000000000006</v>
      </c>
      <c r="AW300" s="7">
        <v>9.5</v>
      </c>
      <c r="AX300" s="7">
        <v>15.4</v>
      </c>
      <c r="AY300" s="7">
        <v>61.7</v>
      </c>
      <c r="AZ300" s="7">
        <v>39.1</v>
      </c>
      <c r="BA300" s="7">
        <v>98.99</v>
      </c>
      <c r="BB300" s="7">
        <v>39.5</v>
      </c>
      <c r="BC300" s="7">
        <v>150.63</v>
      </c>
      <c r="BD300" s="7">
        <v>207.51</v>
      </c>
      <c r="BE300" s="7">
        <v>119.18</v>
      </c>
      <c r="BF300" s="7">
        <v>18</v>
      </c>
      <c r="BG300" s="7">
        <v>7.52</v>
      </c>
    </row>
    <row r="301" spans="30:59" s="4" customFormat="1">
      <c r="AD301" s="7">
        <v>26.84</v>
      </c>
      <c r="AE301" s="7">
        <v>56.62</v>
      </c>
      <c r="AF301" s="7">
        <v>9</v>
      </c>
      <c r="AG301" s="7">
        <v>18.41</v>
      </c>
      <c r="AH301" s="7">
        <v>48.88</v>
      </c>
      <c r="AI301" s="7">
        <v>14.4</v>
      </c>
      <c r="AJ301" s="7">
        <v>25.17</v>
      </c>
      <c r="AK301" s="7">
        <v>57.2</v>
      </c>
      <c r="AL301" s="7">
        <v>-5.2</v>
      </c>
      <c r="AM301" s="7">
        <v>-7.7</v>
      </c>
      <c r="AN301" s="7">
        <v>26.8</v>
      </c>
      <c r="AO301" s="7">
        <v>37.69</v>
      </c>
      <c r="AP301" s="7">
        <v>71.099999999999994</v>
      </c>
      <c r="AQ301" s="7">
        <v>153.30000000000001</v>
      </c>
      <c r="AR301" s="7">
        <v>284.83</v>
      </c>
      <c r="AS301" s="7">
        <v>53.82</v>
      </c>
      <c r="AT301" s="7">
        <v>14.26</v>
      </c>
      <c r="AU301" s="7">
        <v>22.6</v>
      </c>
      <c r="AV301" s="7">
        <v>63.1</v>
      </c>
      <c r="AW301" s="7">
        <v>9.6</v>
      </c>
      <c r="AX301" s="7">
        <v>15.64</v>
      </c>
      <c r="AY301" s="7">
        <v>61.4</v>
      </c>
      <c r="AZ301" s="7">
        <v>39.200000000000003</v>
      </c>
      <c r="BA301" s="7">
        <v>98</v>
      </c>
      <c r="BB301" s="7">
        <v>40</v>
      </c>
      <c r="BC301" s="7">
        <v>152.18</v>
      </c>
      <c r="BD301" s="7">
        <v>208.98</v>
      </c>
      <c r="BE301" s="7">
        <v>122.46</v>
      </c>
      <c r="BF301" s="7">
        <v>17.850000000000001</v>
      </c>
      <c r="BG301" s="7">
        <v>7.45</v>
      </c>
    </row>
    <row r="302" spans="30:59" s="4" customFormat="1">
      <c r="AD302" s="7">
        <v>27.11</v>
      </c>
      <c r="AE302" s="7">
        <v>56.81</v>
      </c>
      <c r="AF302" s="7">
        <v>9.4</v>
      </c>
      <c r="AG302" s="7">
        <v>19.3</v>
      </c>
      <c r="AH302" s="7">
        <v>48.7</v>
      </c>
      <c r="AI302" s="7">
        <v>16.399999999999999</v>
      </c>
      <c r="AJ302" s="7">
        <v>28.72</v>
      </c>
      <c r="AK302" s="7">
        <v>57.1</v>
      </c>
      <c r="AL302" s="7">
        <v>2.4</v>
      </c>
      <c r="AM302" s="7">
        <v>4.4000000000000004</v>
      </c>
      <c r="AN302" s="7">
        <v>27.7</v>
      </c>
      <c r="AO302" s="7">
        <v>38.85</v>
      </c>
      <c r="AP302" s="7">
        <v>71.3</v>
      </c>
      <c r="AQ302" s="7">
        <v>155.1</v>
      </c>
      <c r="AR302" s="7">
        <v>288.70999999999998</v>
      </c>
      <c r="AS302" s="7">
        <v>53.72</v>
      </c>
      <c r="AT302" s="7">
        <v>14.03</v>
      </c>
      <c r="AU302" s="7">
        <v>22.6</v>
      </c>
      <c r="AV302" s="7">
        <v>62.1</v>
      </c>
      <c r="AW302" s="7">
        <v>10.1</v>
      </c>
      <c r="AX302" s="7">
        <v>16.21</v>
      </c>
      <c r="AY302" s="7">
        <v>62.3</v>
      </c>
      <c r="AZ302" s="7">
        <v>37.700000000000003</v>
      </c>
      <c r="BA302" s="7">
        <v>98.69</v>
      </c>
      <c r="BB302" s="7">
        <v>38.200000000000003</v>
      </c>
      <c r="BC302" s="7">
        <v>153.74</v>
      </c>
      <c r="BD302" s="7">
        <v>210.66</v>
      </c>
      <c r="BE302" s="7">
        <v>125.85</v>
      </c>
      <c r="BF302" s="7">
        <v>17.88</v>
      </c>
      <c r="BG302" s="7">
        <v>7.35</v>
      </c>
    </row>
    <row r="303" spans="30:59" s="4" customFormat="1">
      <c r="AD303" s="7">
        <v>30.49</v>
      </c>
      <c r="AE303" s="7">
        <v>57.41</v>
      </c>
      <c r="AF303" s="7">
        <v>9.8000000000000007</v>
      </c>
      <c r="AG303" s="7">
        <v>20.11</v>
      </c>
      <c r="AH303" s="7">
        <v>48.74</v>
      </c>
      <c r="AI303" s="7">
        <v>18.5</v>
      </c>
      <c r="AJ303" s="7">
        <v>31.57</v>
      </c>
      <c r="AK303" s="7">
        <v>58.6</v>
      </c>
      <c r="AL303" s="7">
        <v>4.7</v>
      </c>
      <c r="AM303" s="7">
        <v>7.7</v>
      </c>
      <c r="AN303" s="7">
        <v>28.1</v>
      </c>
      <c r="AO303" s="7">
        <v>39.19</v>
      </c>
      <c r="AP303" s="7">
        <v>71.7</v>
      </c>
      <c r="AQ303" s="7">
        <v>158.6</v>
      </c>
      <c r="AR303" s="7">
        <v>294.41000000000003</v>
      </c>
      <c r="AS303" s="7">
        <v>53.87</v>
      </c>
      <c r="AT303" s="7">
        <v>14.38</v>
      </c>
      <c r="AU303" s="7">
        <v>23.3</v>
      </c>
      <c r="AV303" s="7">
        <v>61.7</v>
      </c>
      <c r="AW303" s="7">
        <v>10.8</v>
      </c>
      <c r="AX303" s="7">
        <v>16.77</v>
      </c>
      <c r="AY303" s="7">
        <v>64.400000000000006</v>
      </c>
      <c r="AZ303" s="7">
        <v>36.9</v>
      </c>
      <c r="BA303" s="7">
        <v>96.34</v>
      </c>
      <c r="BB303" s="7">
        <v>38.299999999999997</v>
      </c>
      <c r="BC303" s="7">
        <v>156.09</v>
      </c>
      <c r="BD303" s="7">
        <v>212.5</v>
      </c>
      <c r="BE303" s="7">
        <v>129.16</v>
      </c>
      <c r="BF303" s="7">
        <v>17.98</v>
      </c>
      <c r="BG303" s="7">
        <v>7.32</v>
      </c>
    </row>
    <row r="304" spans="30:59" s="4" customFormat="1">
      <c r="AD304" s="7">
        <v>33.76</v>
      </c>
      <c r="AE304" s="7">
        <v>58.65</v>
      </c>
      <c r="AF304" s="7">
        <v>10.5</v>
      </c>
      <c r="AG304" s="7">
        <v>21.04</v>
      </c>
      <c r="AH304" s="7">
        <v>49.9</v>
      </c>
      <c r="AI304" s="7">
        <v>20.399999999999999</v>
      </c>
      <c r="AJ304" s="7">
        <v>33.44</v>
      </c>
      <c r="AK304" s="7">
        <v>61</v>
      </c>
      <c r="AL304" s="7">
        <v>4.7</v>
      </c>
      <c r="AM304" s="7">
        <v>8</v>
      </c>
      <c r="AN304" s="7">
        <v>35.6</v>
      </c>
      <c r="AO304" s="7">
        <v>48.97</v>
      </c>
      <c r="AP304" s="7">
        <v>72.7</v>
      </c>
      <c r="AQ304" s="7">
        <v>164.8</v>
      </c>
      <c r="AR304" s="7">
        <v>298.86</v>
      </c>
      <c r="AS304" s="7">
        <v>55.14</v>
      </c>
      <c r="AT304" s="7">
        <v>15.26</v>
      </c>
      <c r="AU304" s="7">
        <v>23.8</v>
      </c>
      <c r="AV304" s="7">
        <v>64.099999999999994</v>
      </c>
      <c r="AW304" s="7">
        <v>13.6</v>
      </c>
      <c r="AX304" s="7">
        <v>19.77</v>
      </c>
      <c r="AY304" s="7">
        <v>68.8</v>
      </c>
      <c r="AZ304" s="7">
        <v>38</v>
      </c>
      <c r="BA304" s="7">
        <v>95.48</v>
      </c>
      <c r="BB304" s="7">
        <v>39.799999999999997</v>
      </c>
      <c r="BC304" s="7">
        <v>159.18</v>
      </c>
      <c r="BD304" s="7">
        <v>214.56</v>
      </c>
      <c r="BE304" s="7">
        <v>134.74</v>
      </c>
      <c r="BF304" s="7">
        <v>18.079999999999998</v>
      </c>
      <c r="BG304" s="7">
        <v>7.47</v>
      </c>
    </row>
    <row r="305" spans="30:59" s="4" customFormat="1">
      <c r="AD305" s="7">
        <v>33.299999999999997</v>
      </c>
      <c r="AE305" s="7">
        <v>60.06</v>
      </c>
      <c r="AF305" s="7">
        <v>11.3</v>
      </c>
      <c r="AG305" s="7">
        <v>21.67</v>
      </c>
      <c r="AH305" s="7">
        <v>52.14</v>
      </c>
      <c r="AI305" s="7">
        <v>19.2</v>
      </c>
      <c r="AJ305" s="7">
        <v>31.58</v>
      </c>
      <c r="AK305" s="7">
        <v>60.8</v>
      </c>
      <c r="AL305" s="7">
        <v>15.1</v>
      </c>
      <c r="AM305" s="7">
        <v>22.1</v>
      </c>
      <c r="AN305" s="7">
        <v>31.5</v>
      </c>
      <c r="AO305" s="7">
        <v>43.21</v>
      </c>
      <c r="AP305" s="7">
        <v>72.900000000000006</v>
      </c>
      <c r="AQ305" s="7">
        <v>166.3</v>
      </c>
      <c r="AR305" s="7">
        <v>296.61</v>
      </c>
      <c r="AS305" s="7">
        <v>56.07</v>
      </c>
      <c r="AT305" s="7">
        <v>16.68</v>
      </c>
      <c r="AU305" s="7">
        <v>24.6</v>
      </c>
      <c r="AV305" s="7">
        <v>67.8</v>
      </c>
      <c r="AW305" s="7">
        <v>14.3</v>
      </c>
      <c r="AX305" s="7">
        <v>19.27</v>
      </c>
      <c r="AY305" s="7">
        <v>74.2</v>
      </c>
      <c r="AZ305" s="7">
        <v>41.4</v>
      </c>
      <c r="BA305" s="7">
        <v>101.97</v>
      </c>
      <c r="BB305" s="7">
        <v>40.6</v>
      </c>
      <c r="BC305" s="7">
        <v>162.05000000000001</v>
      </c>
      <c r="BD305" s="7">
        <v>216.74</v>
      </c>
      <c r="BE305" s="7">
        <v>138.59</v>
      </c>
      <c r="BF305" s="7">
        <v>17.989999999999998</v>
      </c>
      <c r="BG305" s="7">
        <v>7.33</v>
      </c>
    </row>
    <row r="306" spans="30:59" s="4" customFormat="1">
      <c r="AD306" s="7">
        <v>31.74</v>
      </c>
      <c r="AE306" s="7">
        <v>62.38</v>
      </c>
      <c r="AF306" s="7">
        <v>11.7</v>
      </c>
      <c r="AG306" s="7">
        <v>21.56</v>
      </c>
      <c r="AH306" s="7">
        <v>54.26</v>
      </c>
      <c r="AI306" s="7">
        <v>18.7</v>
      </c>
      <c r="AJ306" s="7">
        <v>29.73</v>
      </c>
      <c r="AK306" s="7">
        <v>62.9</v>
      </c>
      <c r="AL306" s="7">
        <v>10.5</v>
      </c>
      <c r="AM306" s="7">
        <v>13.4</v>
      </c>
      <c r="AN306" s="7">
        <v>33.799999999999997</v>
      </c>
      <c r="AO306" s="7">
        <v>44.3</v>
      </c>
      <c r="AP306" s="7">
        <v>76.3</v>
      </c>
      <c r="AQ306" s="7">
        <v>174.5</v>
      </c>
      <c r="AR306" s="7">
        <v>301.31</v>
      </c>
      <c r="AS306" s="7">
        <v>57.91</v>
      </c>
      <c r="AT306" s="7">
        <v>18.32</v>
      </c>
      <c r="AU306" s="7">
        <v>25.8</v>
      </c>
      <c r="AV306" s="7">
        <v>71</v>
      </c>
      <c r="AW306" s="7">
        <v>15.6</v>
      </c>
      <c r="AX306" s="7">
        <v>19.649999999999999</v>
      </c>
      <c r="AY306" s="7">
        <v>79.400000000000006</v>
      </c>
      <c r="AZ306" s="7">
        <v>49.6</v>
      </c>
      <c r="BA306" s="7">
        <v>115.62</v>
      </c>
      <c r="BB306" s="7">
        <v>42.9</v>
      </c>
      <c r="BC306" s="7">
        <v>164.43</v>
      </c>
      <c r="BD306" s="7">
        <v>218.86</v>
      </c>
      <c r="BE306" s="7">
        <v>142.52000000000001</v>
      </c>
      <c r="BF306" s="7">
        <v>19.38</v>
      </c>
      <c r="BG306" s="7">
        <v>8.24</v>
      </c>
    </row>
    <row r="307" spans="30:59" s="4" customFormat="1">
      <c r="AD307" s="7">
        <v>32.28</v>
      </c>
      <c r="AE307" s="7">
        <v>62.28</v>
      </c>
      <c r="AF307" s="7">
        <v>12.4</v>
      </c>
      <c r="AG307" s="7">
        <v>22.4</v>
      </c>
      <c r="AH307" s="7">
        <v>55.37</v>
      </c>
      <c r="AI307" s="7">
        <v>16.3</v>
      </c>
      <c r="AJ307" s="7">
        <v>25.55</v>
      </c>
      <c r="AK307" s="7">
        <v>63.8</v>
      </c>
      <c r="AL307" s="7">
        <v>15.1</v>
      </c>
      <c r="AM307" s="7">
        <v>19.899999999999999</v>
      </c>
      <c r="AN307" s="7">
        <v>28.9</v>
      </c>
      <c r="AO307" s="7">
        <v>38.08</v>
      </c>
      <c r="AP307" s="7">
        <v>75.900000000000006</v>
      </c>
      <c r="AQ307" s="7">
        <v>175</v>
      </c>
      <c r="AR307" s="7">
        <v>299.94</v>
      </c>
      <c r="AS307" s="7">
        <v>58.35</v>
      </c>
      <c r="AT307" s="7">
        <v>21.04</v>
      </c>
      <c r="AU307" s="7">
        <v>28.2</v>
      </c>
      <c r="AV307" s="7">
        <v>74.599999999999994</v>
      </c>
      <c r="AW307" s="7">
        <v>15.9</v>
      </c>
      <c r="AX307" s="7">
        <v>18.91</v>
      </c>
      <c r="AY307" s="7">
        <v>84.1</v>
      </c>
      <c r="AZ307" s="7">
        <v>56.7</v>
      </c>
      <c r="BA307" s="7">
        <v>128.57</v>
      </c>
      <c r="BB307" s="7">
        <v>44.1</v>
      </c>
      <c r="BC307" s="7">
        <v>166.87</v>
      </c>
      <c r="BD307" s="7">
        <v>221.15</v>
      </c>
      <c r="BE307" s="7">
        <v>144.69</v>
      </c>
      <c r="BF307" s="7">
        <v>19.11</v>
      </c>
      <c r="BG307" s="7">
        <v>8.14</v>
      </c>
    </row>
    <row r="308" spans="30:59" s="4" customFormat="1">
      <c r="AD308" s="7">
        <v>33.19</v>
      </c>
      <c r="AE308" s="7">
        <v>62.06</v>
      </c>
      <c r="AF308" s="7">
        <v>12.5</v>
      </c>
      <c r="AG308" s="7">
        <v>22.22</v>
      </c>
      <c r="AH308" s="7">
        <v>56.26</v>
      </c>
      <c r="AI308" s="7">
        <v>15.2</v>
      </c>
      <c r="AJ308" s="7">
        <v>23.71</v>
      </c>
      <c r="AK308" s="7">
        <v>64.099999999999994</v>
      </c>
      <c r="AL308" s="7">
        <v>10.4</v>
      </c>
      <c r="AM308" s="7">
        <v>14.6</v>
      </c>
      <c r="AN308" s="7">
        <v>28.3</v>
      </c>
      <c r="AO308" s="7">
        <v>37.14</v>
      </c>
      <c r="AP308" s="7">
        <v>76.2</v>
      </c>
      <c r="AQ308" s="7">
        <v>178</v>
      </c>
      <c r="AR308" s="7">
        <v>303.88</v>
      </c>
      <c r="AS308" s="7">
        <v>58.58</v>
      </c>
      <c r="AT308" s="7">
        <v>22.08</v>
      </c>
      <c r="AU308" s="7">
        <v>30</v>
      </c>
      <c r="AV308" s="7">
        <v>73.599999999999994</v>
      </c>
      <c r="AW308" s="7">
        <v>15</v>
      </c>
      <c r="AX308" s="7">
        <v>18.03</v>
      </c>
      <c r="AY308" s="7">
        <v>83.2</v>
      </c>
      <c r="AZ308" s="7">
        <v>64.400000000000006</v>
      </c>
      <c r="BA308" s="7">
        <v>141.22999999999999</v>
      </c>
      <c r="BB308" s="7">
        <v>45.6</v>
      </c>
      <c r="BC308" s="7">
        <v>169.45</v>
      </c>
      <c r="BD308" s="7">
        <v>223.37</v>
      </c>
      <c r="BE308" s="7">
        <v>146.51</v>
      </c>
      <c r="BF308" s="7">
        <v>19.899999999999999</v>
      </c>
      <c r="BG308" s="7">
        <v>8.9499999999999993</v>
      </c>
    </row>
    <row r="309" spans="30:59" s="4" customFormat="1">
      <c r="AD309" s="7">
        <v>32.979999999999997</v>
      </c>
      <c r="AE309" s="7">
        <v>62.46</v>
      </c>
      <c r="AF309" s="7">
        <v>12.1</v>
      </c>
      <c r="AG309" s="7">
        <v>21.34</v>
      </c>
      <c r="AH309" s="7">
        <v>56.69</v>
      </c>
      <c r="AI309" s="7">
        <v>15.5</v>
      </c>
      <c r="AJ309" s="7">
        <v>23.92</v>
      </c>
      <c r="AK309" s="7">
        <v>64.8</v>
      </c>
      <c r="AL309" s="7">
        <v>5.2</v>
      </c>
      <c r="AM309" s="7">
        <v>7</v>
      </c>
      <c r="AN309" s="7">
        <v>28.3</v>
      </c>
      <c r="AO309" s="7">
        <v>36.85</v>
      </c>
      <c r="AP309" s="7">
        <v>76.8</v>
      </c>
      <c r="AQ309" s="7">
        <v>184.5</v>
      </c>
      <c r="AR309" s="7">
        <v>309.74</v>
      </c>
      <c r="AS309" s="7">
        <v>59.57</v>
      </c>
      <c r="AT309" s="7">
        <v>22.3</v>
      </c>
      <c r="AU309" s="7">
        <v>30.5</v>
      </c>
      <c r="AV309" s="7">
        <v>73.099999999999994</v>
      </c>
      <c r="AW309" s="7">
        <v>14.7</v>
      </c>
      <c r="AX309" s="7">
        <v>18.260000000000002</v>
      </c>
      <c r="AY309" s="7">
        <v>80.5</v>
      </c>
      <c r="AZ309" s="7">
        <v>69.599999999999994</v>
      </c>
      <c r="BA309" s="7">
        <v>149.04</v>
      </c>
      <c r="BB309" s="7">
        <v>46.7</v>
      </c>
      <c r="BC309" s="7">
        <v>171.89</v>
      </c>
      <c r="BD309" s="7">
        <v>225.34</v>
      </c>
      <c r="BE309" s="7">
        <v>148.16999999999999</v>
      </c>
      <c r="BF309" s="7">
        <v>20.58</v>
      </c>
      <c r="BG309" s="7">
        <v>9.69</v>
      </c>
    </row>
    <row r="310" spans="30:59" s="4" customFormat="1">
      <c r="AD310" s="7">
        <v>33.159999999999997</v>
      </c>
      <c r="AE310" s="7">
        <v>62.42</v>
      </c>
      <c r="AF310" s="7">
        <v>12.2</v>
      </c>
      <c r="AG310" s="7">
        <v>21.35</v>
      </c>
      <c r="AH310" s="7">
        <v>57.14</v>
      </c>
      <c r="AI310" s="7">
        <v>16</v>
      </c>
      <c r="AJ310" s="7">
        <v>24.58</v>
      </c>
      <c r="AK310" s="7">
        <v>65.099999999999994</v>
      </c>
      <c r="AL310" s="7">
        <v>5.2</v>
      </c>
      <c r="AM310" s="7">
        <v>7.3</v>
      </c>
      <c r="AN310" s="7">
        <v>28.9</v>
      </c>
      <c r="AO310" s="7">
        <v>37.58</v>
      </c>
      <c r="AP310" s="7">
        <v>76.900000000000006</v>
      </c>
      <c r="AQ310" s="7">
        <v>182.3</v>
      </c>
      <c r="AR310" s="7">
        <v>305.18</v>
      </c>
      <c r="AS310" s="7">
        <v>59.73</v>
      </c>
      <c r="AT310" s="7">
        <v>22.58</v>
      </c>
      <c r="AU310" s="7">
        <v>30.8</v>
      </c>
      <c r="AV310" s="7">
        <v>73.3</v>
      </c>
      <c r="AW310" s="7">
        <v>15.6</v>
      </c>
      <c r="AX310" s="7">
        <v>19.329999999999998</v>
      </c>
      <c r="AY310" s="7">
        <v>80.7</v>
      </c>
      <c r="AZ310" s="7">
        <v>70.900000000000006</v>
      </c>
      <c r="BA310" s="7">
        <v>152.80000000000001</v>
      </c>
      <c r="BB310" s="7">
        <v>46.4</v>
      </c>
      <c r="BC310" s="7">
        <v>174.29</v>
      </c>
      <c r="BD310" s="7">
        <v>227.27</v>
      </c>
      <c r="BE310" s="7">
        <v>149.91999999999999</v>
      </c>
      <c r="BF310" s="7">
        <v>19.850000000000001</v>
      </c>
      <c r="BG310" s="7">
        <v>9.0399999999999991</v>
      </c>
    </row>
    <row r="311" spans="30:59" s="4" customFormat="1">
      <c r="AD311" s="7">
        <v>33.520000000000003</v>
      </c>
      <c r="AE311" s="7">
        <v>63.24</v>
      </c>
      <c r="AF311" s="7">
        <v>12.3</v>
      </c>
      <c r="AG311" s="7">
        <v>21.61</v>
      </c>
      <c r="AH311" s="7">
        <v>56.92</v>
      </c>
      <c r="AI311" s="7">
        <v>16.399999999999999</v>
      </c>
      <c r="AJ311" s="7">
        <v>24.96</v>
      </c>
      <c r="AK311" s="7">
        <v>65.7</v>
      </c>
      <c r="AL311" s="7">
        <v>-2.4</v>
      </c>
      <c r="AM311" s="7">
        <v>-2.7</v>
      </c>
      <c r="AN311" s="7">
        <v>29</v>
      </c>
      <c r="AO311" s="7">
        <v>38.26</v>
      </c>
      <c r="AP311" s="7">
        <v>75.8</v>
      </c>
      <c r="AQ311" s="7">
        <v>186.1</v>
      </c>
      <c r="AR311" s="7">
        <v>310.48</v>
      </c>
      <c r="AS311" s="7">
        <v>59.94</v>
      </c>
      <c r="AT311" s="7">
        <v>20.61</v>
      </c>
      <c r="AU311" s="7">
        <v>28</v>
      </c>
      <c r="AV311" s="7">
        <v>73.599999999999994</v>
      </c>
      <c r="AW311" s="7">
        <v>15.3</v>
      </c>
      <c r="AX311" s="7">
        <v>19.170000000000002</v>
      </c>
      <c r="AY311" s="7">
        <v>79.8</v>
      </c>
      <c r="AZ311" s="7">
        <v>75.5</v>
      </c>
      <c r="BA311" s="7">
        <v>159.28</v>
      </c>
      <c r="BB311" s="7">
        <v>47.4</v>
      </c>
      <c r="BC311" s="7">
        <v>176.69</v>
      </c>
      <c r="BD311" s="7">
        <v>229.25</v>
      </c>
      <c r="BE311" s="7">
        <v>151.75</v>
      </c>
      <c r="BF311" s="7">
        <v>19.77</v>
      </c>
      <c r="BG311" s="7">
        <v>8.6300000000000008</v>
      </c>
    </row>
    <row r="312" spans="30:59" s="4" customFormat="1">
      <c r="AD312" s="7">
        <v>28.58</v>
      </c>
      <c r="AE312" s="7">
        <v>62.98</v>
      </c>
      <c r="AF312" s="7">
        <v>12.4</v>
      </c>
      <c r="AG312" s="7">
        <v>21.81</v>
      </c>
      <c r="AH312" s="7">
        <v>56.86</v>
      </c>
      <c r="AI312" s="7">
        <v>16.5</v>
      </c>
      <c r="AJ312" s="7">
        <v>24.89</v>
      </c>
      <c r="AK312" s="7">
        <v>66.3</v>
      </c>
      <c r="AL312" s="7">
        <v>4.2</v>
      </c>
      <c r="AM312" s="7">
        <v>5.4</v>
      </c>
      <c r="AN312" s="7">
        <v>27.3</v>
      </c>
      <c r="AO312" s="7">
        <v>35.78</v>
      </c>
      <c r="AP312" s="7">
        <v>76.3</v>
      </c>
      <c r="AQ312" s="7">
        <v>189.9</v>
      </c>
      <c r="AR312" s="7">
        <v>314.52</v>
      </c>
      <c r="AS312" s="7">
        <v>60.38</v>
      </c>
      <c r="AT312" s="7">
        <v>19.13</v>
      </c>
      <c r="AU312" s="7">
        <v>26.2</v>
      </c>
      <c r="AV312" s="7">
        <v>73</v>
      </c>
      <c r="AW312" s="7">
        <v>15.9</v>
      </c>
      <c r="AX312" s="7">
        <v>20.329999999999998</v>
      </c>
      <c r="AY312" s="7">
        <v>78.2</v>
      </c>
      <c r="AZ312" s="7">
        <v>77.5</v>
      </c>
      <c r="BA312" s="7">
        <v>163.85</v>
      </c>
      <c r="BB312" s="7">
        <v>47.3</v>
      </c>
      <c r="BC312" s="7">
        <v>177.78</v>
      </c>
      <c r="BD312" s="7">
        <v>231.24</v>
      </c>
      <c r="BE312" s="7">
        <v>152.87</v>
      </c>
      <c r="BF312" s="7">
        <v>19.11</v>
      </c>
      <c r="BG312" s="7">
        <v>8.19</v>
      </c>
    </row>
    <row r="313" spans="30:59" s="4" customFormat="1">
      <c r="AD313" s="7">
        <v>31.79</v>
      </c>
      <c r="AE313" s="7">
        <v>63.86</v>
      </c>
      <c r="AF313" s="7">
        <v>12.8</v>
      </c>
      <c r="AG313" s="7">
        <v>22.63</v>
      </c>
      <c r="AH313" s="7">
        <v>56.57</v>
      </c>
      <c r="AI313" s="7">
        <v>17.2</v>
      </c>
      <c r="AJ313" s="7">
        <v>25.98</v>
      </c>
      <c r="AK313" s="7">
        <v>66.2</v>
      </c>
      <c r="AL313" s="7">
        <v>5.4</v>
      </c>
      <c r="AM313" s="7">
        <v>7.2</v>
      </c>
      <c r="AN313" s="7">
        <v>31.4</v>
      </c>
      <c r="AO313" s="7">
        <v>40.46</v>
      </c>
      <c r="AP313" s="7">
        <v>77.599999999999994</v>
      </c>
      <c r="AQ313" s="7">
        <v>193.6</v>
      </c>
      <c r="AR313" s="7">
        <v>318.36</v>
      </c>
      <c r="AS313" s="7">
        <v>60.81</v>
      </c>
      <c r="AT313" s="7">
        <v>19.18</v>
      </c>
      <c r="AU313" s="7">
        <v>26.6</v>
      </c>
      <c r="AV313" s="7">
        <v>72.099999999999994</v>
      </c>
      <c r="AW313" s="7">
        <v>17</v>
      </c>
      <c r="AX313" s="7">
        <v>21.85</v>
      </c>
      <c r="AY313" s="7">
        <v>77.8</v>
      </c>
      <c r="AZ313" s="7">
        <v>78.3</v>
      </c>
      <c r="BA313" s="7">
        <v>163.13</v>
      </c>
      <c r="BB313" s="7">
        <v>48</v>
      </c>
      <c r="BC313" s="7">
        <v>179.64</v>
      </c>
      <c r="BD313" s="7">
        <v>233.41</v>
      </c>
      <c r="BE313" s="7">
        <v>155.1</v>
      </c>
      <c r="BF313" s="7">
        <v>19.05</v>
      </c>
      <c r="BG313" s="7">
        <v>7.89</v>
      </c>
    </row>
    <row r="314" spans="30:59" s="4" customFormat="1">
      <c r="AD314" s="7">
        <v>34.049999999999997</v>
      </c>
      <c r="AE314" s="7">
        <v>63.72</v>
      </c>
      <c r="AF314" s="7">
        <v>13.3</v>
      </c>
      <c r="AG314" s="7">
        <v>23.32</v>
      </c>
      <c r="AH314" s="7">
        <v>57.04</v>
      </c>
      <c r="AI314" s="7">
        <v>17.5</v>
      </c>
      <c r="AJ314" s="7">
        <v>26.52</v>
      </c>
      <c r="AK314" s="7">
        <v>66</v>
      </c>
      <c r="AL314" s="7">
        <v>2.2999999999999998</v>
      </c>
      <c r="AM314" s="7">
        <v>3.9</v>
      </c>
      <c r="AN314" s="7">
        <v>32.9</v>
      </c>
      <c r="AO314" s="7">
        <v>42.34</v>
      </c>
      <c r="AP314" s="7">
        <v>77.7</v>
      </c>
      <c r="AQ314" s="7">
        <v>195.4</v>
      </c>
      <c r="AR314" s="7">
        <v>320.58999999999997</v>
      </c>
      <c r="AS314" s="7">
        <v>60.95</v>
      </c>
      <c r="AT314" s="7">
        <v>18.91</v>
      </c>
      <c r="AU314" s="7">
        <v>26.3</v>
      </c>
      <c r="AV314" s="7">
        <v>71.900000000000006</v>
      </c>
      <c r="AW314" s="7">
        <v>16.5</v>
      </c>
      <c r="AX314" s="7">
        <v>21.6</v>
      </c>
      <c r="AY314" s="7">
        <v>76.400000000000006</v>
      </c>
      <c r="AZ314" s="7">
        <v>81.7</v>
      </c>
      <c r="BA314" s="7">
        <v>167.76</v>
      </c>
      <c r="BB314" s="7">
        <v>48.7</v>
      </c>
      <c r="BC314" s="7">
        <v>182</v>
      </c>
      <c r="BD314" s="7">
        <v>235.71</v>
      </c>
      <c r="BE314" s="7">
        <v>157.69</v>
      </c>
      <c r="BF314" s="7">
        <v>18.420000000000002</v>
      </c>
      <c r="BG314" s="7">
        <v>7.49</v>
      </c>
    </row>
    <row r="315" spans="30:59" s="4" customFormat="1">
      <c r="AD315" s="7">
        <v>33.68</v>
      </c>
      <c r="AE315" s="7">
        <v>64.42</v>
      </c>
      <c r="AF315" s="7">
        <v>13.7</v>
      </c>
      <c r="AG315" s="7">
        <v>23.71</v>
      </c>
      <c r="AH315" s="7">
        <v>57.77</v>
      </c>
      <c r="AI315" s="7">
        <v>17.600000000000001</v>
      </c>
      <c r="AJ315" s="7">
        <v>26.63</v>
      </c>
      <c r="AK315" s="7">
        <v>66.099999999999994</v>
      </c>
      <c r="AL315" s="7">
        <v>3.1</v>
      </c>
      <c r="AM315" s="7">
        <v>5.0999999999999996</v>
      </c>
      <c r="AN315" s="7">
        <v>32.799999999999997</v>
      </c>
      <c r="AO315" s="7">
        <v>41.94</v>
      </c>
      <c r="AP315" s="7">
        <v>78.2</v>
      </c>
      <c r="AQ315" s="7">
        <v>197.1</v>
      </c>
      <c r="AR315" s="7">
        <v>322.67</v>
      </c>
      <c r="AS315" s="7">
        <v>61.08</v>
      </c>
      <c r="AT315" s="7">
        <v>19.16</v>
      </c>
      <c r="AU315" s="7">
        <v>26.8</v>
      </c>
      <c r="AV315" s="7">
        <v>71.5</v>
      </c>
      <c r="AW315" s="7">
        <v>17.100000000000001</v>
      </c>
      <c r="AX315" s="7">
        <v>22.65</v>
      </c>
      <c r="AY315" s="7">
        <v>75.5</v>
      </c>
      <c r="AZ315" s="7">
        <v>82.6</v>
      </c>
      <c r="BA315" s="7">
        <v>170.31</v>
      </c>
      <c r="BB315" s="7">
        <v>48.5</v>
      </c>
      <c r="BC315" s="7">
        <v>184.18</v>
      </c>
      <c r="BD315" s="7">
        <v>238.09</v>
      </c>
      <c r="BE315" s="7">
        <v>160.04</v>
      </c>
      <c r="BF315" s="7">
        <v>18.71</v>
      </c>
      <c r="BG315" s="7">
        <v>7.62</v>
      </c>
    </row>
    <row r="316" spans="30:59" s="4" customFormat="1">
      <c r="AD316" s="7">
        <v>34.72</v>
      </c>
      <c r="AE316" s="7">
        <v>64.8</v>
      </c>
      <c r="AF316" s="7">
        <v>13.9</v>
      </c>
      <c r="AG316" s="7">
        <v>23.84</v>
      </c>
      <c r="AH316" s="7">
        <v>58.3</v>
      </c>
      <c r="AI316" s="7">
        <v>17.100000000000001</v>
      </c>
      <c r="AJ316" s="7">
        <v>25.64</v>
      </c>
      <c r="AK316" s="7">
        <v>66.7</v>
      </c>
      <c r="AL316" s="7">
        <v>0.7</v>
      </c>
      <c r="AM316" s="7">
        <v>1.9</v>
      </c>
      <c r="AN316" s="7">
        <v>32.5</v>
      </c>
      <c r="AO316" s="7">
        <v>41.77</v>
      </c>
      <c r="AP316" s="7">
        <v>77.8</v>
      </c>
      <c r="AQ316" s="7">
        <v>198</v>
      </c>
      <c r="AR316" s="7">
        <v>321.86</v>
      </c>
      <c r="AS316" s="7">
        <v>61.52</v>
      </c>
      <c r="AT316" s="7">
        <v>19.47</v>
      </c>
      <c r="AU316" s="7">
        <v>27</v>
      </c>
      <c r="AV316" s="7">
        <v>72.099999999999994</v>
      </c>
      <c r="AW316" s="7">
        <v>17</v>
      </c>
      <c r="AX316" s="7">
        <v>22.43</v>
      </c>
      <c r="AY316" s="7">
        <v>75.8</v>
      </c>
      <c r="AZ316" s="7">
        <v>82.4</v>
      </c>
      <c r="BA316" s="7">
        <v>169.9</v>
      </c>
      <c r="BB316" s="7">
        <v>48.5</v>
      </c>
      <c r="BC316" s="7">
        <v>186.55</v>
      </c>
      <c r="BD316" s="7">
        <v>240.45</v>
      </c>
      <c r="BE316" s="7">
        <v>162.22999999999999</v>
      </c>
      <c r="BF316" s="7">
        <v>19.350000000000001</v>
      </c>
      <c r="BG316" s="7">
        <v>8.35</v>
      </c>
    </row>
    <row r="317" spans="30:59" s="4" customFormat="1">
      <c r="AD317" s="7">
        <v>33.89</v>
      </c>
      <c r="AE317" s="7">
        <v>64.319999999999993</v>
      </c>
      <c r="AF317" s="7">
        <v>14.1</v>
      </c>
      <c r="AG317" s="7">
        <v>24.23</v>
      </c>
      <c r="AH317" s="7">
        <v>58.18</v>
      </c>
      <c r="AI317" s="7">
        <v>16.899999999999999</v>
      </c>
      <c r="AJ317" s="7">
        <v>25.45</v>
      </c>
      <c r="AK317" s="7">
        <v>66.400000000000006</v>
      </c>
      <c r="AL317" s="7">
        <v>-4.5999999999999996</v>
      </c>
      <c r="AM317" s="7">
        <v>-5</v>
      </c>
      <c r="AN317" s="7">
        <v>31.9</v>
      </c>
      <c r="AO317" s="7">
        <v>42.53</v>
      </c>
      <c r="AP317" s="7">
        <v>75</v>
      </c>
      <c r="AQ317" s="7">
        <v>198.1</v>
      </c>
      <c r="AR317" s="7">
        <v>320.27</v>
      </c>
      <c r="AS317" s="7">
        <v>61.85</v>
      </c>
      <c r="AT317" s="7">
        <v>18.96</v>
      </c>
      <c r="AU317" s="7">
        <v>26.3</v>
      </c>
      <c r="AV317" s="7">
        <v>72.099999999999994</v>
      </c>
      <c r="AW317" s="7">
        <v>16.3</v>
      </c>
      <c r="AX317" s="7">
        <v>21.59</v>
      </c>
      <c r="AY317" s="7">
        <v>75.5</v>
      </c>
      <c r="AZ317" s="7">
        <v>83.4</v>
      </c>
      <c r="BA317" s="7">
        <v>171.96</v>
      </c>
      <c r="BB317" s="7">
        <v>48.5</v>
      </c>
      <c r="BC317" s="7">
        <v>188.63</v>
      </c>
      <c r="BD317" s="7">
        <v>242.88</v>
      </c>
      <c r="BE317" s="7">
        <v>164.5</v>
      </c>
      <c r="BF317" s="7">
        <v>20.260000000000002</v>
      </c>
      <c r="BG317" s="7">
        <v>9.3699999999999992</v>
      </c>
    </row>
    <row r="318" spans="30:59" s="4" customFormat="1">
      <c r="AD318" s="7">
        <v>32.24</v>
      </c>
      <c r="AE318" s="7">
        <v>65.14</v>
      </c>
      <c r="AF318" s="7">
        <v>14</v>
      </c>
      <c r="AG318" s="7">
        <v>24.44</v>
      </c>
      <c r="AH318" s="7">
        <v>57.29</v>
      </c>
      <c r="AI318" s="7">
        <v>17</v>
      </c>
      <c r="AJ318" s="7">
        <v>25.76</v>
      </c>
      <c r="AK318" s="7">
        <v>66</v>
      </c>
      <c r="AL318" s="7">
        <v>-2.5</v>
      </c>
      <c r="AM318" s="7">
        <v>-3.4</v>
      </c>
      <c r="AN318" s="7">
        <v>31.2</v>
      </c>
      <c r="AO318" s="7">
        <v>40.94</v>
      </c>
      <c r="AP318" s="7">
        <v>76.2</v>
      </c>
      <c r="AQ318" s="7">
        <v>200.7</v>
      </c>
      <c r="AR318" s="7">
        <v>322.75</v>
      </c>
      <c r="AS318" s="7">
        <v>62.18</v>
      </c>
      <c r="AT318" s="7">
        <v>18.32</v>
      </c>
      <c r="AU318" s="7">
        <v>25.7</v>
      </c>
      <c r="AV318" s="7">
        <v>71.3</v>
      </c>
      <c r="AW318" s="7">
        <v>15.5</v>
      </c>
      <c r="AX318" s="7">
        <v>20.53</v>
      </c>
      <c r="AY318" s="7">
        <v>75.5</v>
      </c>
      <c r="AZ318" s="7">
        <v>79.5</v>
      </c>
      <c r="BA318" s="7">
        <v>162.58000000000001</v>
      </c>
      <c r="BB318" s="7">
        <v>48.9</v>
      </c>
      <c r="BC318" s="7">
        <v>190.22</v>
      </c>
      <c r="BD318" s="7">
        <v>245.33</v>
      </c>
      <c r="BE318" s="7">
        <v>166.25</v>
      </c>
      <c r="BF318" s="7">
        <v>20.5</v>
      </c>
      <c r="BG318" s="7">
        <v>9.6300000000000008</v>
      </c>
    </row>
    <row r="319" spans="30:59" s="4" customFormat="1">
      <c r="AD319" s="7">
        <v>31.45</v>
      </c>
      <c r="AE319" s="7">
        <v>66.13</v>
      </c>
      <c r="AF319" s="7">
        <v>14</v>
      </c>
      <c r="AG319" s="7">
        <v>24.67</v>
      </c>
      <c r="AH319" s="7">
        <v>56.75</v>
      </c>
      <c r="AI319" s="7">
        <v>18.3</v>
      </c>
      <c r="AJ319" s="7">
        <v>27.64</v>
      </c>
      <c r="AK319" s="7">
        <v>66.2</v>
      </c>
      <c r="AL319" s="7">
        <v>-2.7</v>
      </c>
      <c r="AM319" s="7">
        <v>-4.0999999999999996</v>
      </c>
      <c r="AN319" s="7">
        <v>31.8</v>
      </c>
      <c r="AO319" s="7">
        <v>41.35</v>
      </c>
      <c r="AP319" s="7">
        <v>76.900000000000006</v>
      </c>
      <c r="AQ319" s="7">
        <v>202.4</v>
      </c>
      <c r="AR319" s="7">
        <v>324.69</v>
      </c>
      <c r="AS319" s="7">
        <v>62.34</v>
      </c>
      <c r="AT319" s="7">
        <v>20.309999999999999</v>
      </c>
      <c r="AU319" s="7">
        <v>28.4</v>
      </c>
      <c r="AV319" s="7">
        <v>71.5</v>
      </c>
      <c r="AW319" s="7">
        <v>16.899999999999999</v>
      </c>
      <c r="AX319" s="7">
        <v>21.81</v>
      </c>
      <c r="AY319" s="7">
        <v>77.5</v>
      </c>
      <c r="AZ319" s="7">
        <v>75.400000000000006</v>
      </c>
      <c r="BA319" s="7">
        <v>155.79</v>
      </c>
      <c r="BB319" s="7">
        <v>48.4</v>
      </c>
      <c r="BC319" s="7">
        <v>191.57</v>
      </c>
      <c r="BD319" s="7">
        <v>247.79</v>
      </c>
      <c r="BE319" s="7">
        <v>168.01</v>
      </c>
      <c r="BF319" s="7">
        <v>20.93</v>
      </c>
      <c r="BG319" s="7">
        <v>9.85</v>
      </c>
    </row>
    <row r="320" spans="30:59" s="4" customFormat="1">
      <c r="AD320" s="7">
        <v>32.57</v>
      </c>
      <c r="AE320" s="7">
        <v>66.010000000000005</v>
      </c>
      <c r="AF320" s="7">
        <v>14.1</v>
      </c>
      <c r="AG320" s="7">
        <v>24.8</v>
      </c>
      <c r="AH320" s="7">
        <v>56.85</v>
      </c>
      <c r="AI320" s="7">
        <v>19.7</v>
      </c>
      <c r="AJ320" s="7">
        <v>29.4</v>
      </c>
      <c r="AK320" s="7">
        <v>67</v>
      </c>
      <c r="AL320" s="7">
        <v>-2.2000000000000002</v>
      </c>
      <c r="AM320" s="7">
        <v>-2.7</v>
      </c>
      <c r="AN320" s="7">
        <v>31.3</v>
      </c>
      <c r="AO320" s="7">
        <v>42.41</v>
      </c>
      <c r="AP320" s="7">
        <v>73.8</v>
      </c>
      <c r="AQ320" s="7">
        <v>205.1</v>
      </c>
      <c r="AR320" s="7">
        <v>329.43</v>
      </c>
      <c r="AS320" s="7">
        <v>62.26</v>
      </c>
      <c r="AT320" s="7">
        <v>19.78</v>
      </c>
      <c r="AU320" s="7">
        <v>27.9</v>
      </c>
      <c r="AV320" s="7">
        <v>70.900000000000006</v>
      </c>
      <c r="AW320" s="7">
        <v>16</v>
      </c>
      <c r="AX320" s="7">
        <v>20.67</v>
      </c>
      <c r="AY320" s="7">
        <v>77.400000000000006</v>
      </c>
      <c r="AZ320" s="7">
        <v>74.599999999999994</v>
      </c>
      <c r="BA320" s="7">
        <v>153.81</v>
      </c>
      <c r="BB320" s="7">
        <v>48.5</v>
      </c>
      <c r="BC320" s="7">
        <v>193.14</v>
      </c>
      <c r="BD320" s="7">
        <v>250.26</v>
      </c>
      <c r="BE320" s="7">
        <v>169.95</v>
      </c>
      <c r="BF320" s="7">
        <v>20.95</v>
      </c>
      <c r="BG320" s="7">
        <v>9.9</v>
      </c>
    </row>
    <row r="321" spans="30:59" s="4" customFormat="1">
      <c r="AD321" s="7">
        <v>32.19</v>
      </c>
      <c r="AE321" s="7">
        <v>66.8</v>
      </c>
      <c r="AF321" s="7">
        <v>14.1</v>
      </c>
      <c r="AG321" s="7">
        <v>24.81</v>
      </c>
      <c r="AH321" s="7">
        <v>56.83</v>
      </c>
      <c r="AI321" s="7">
        <v>21</v>
      </c>
      <c r="AJ321" s="7">
        <v>31.34</v>
      </c>
      <c r="AK321" s="7">
        <v>67</v>
      </c>
      <c r="AL321" s="7">
        <v>1.2</v>
      </c>
      <c r="AM321" s="7">
        <v>1.5</v>
      </c>
      <c r="AN321" s="7">
        <v>33</v>
      </c>
      <c r="AO321" s="7">
        <v>45.14</v>
      </c>
      <c r="AP321" s="7">
        <v>73.099999999999994</v>
      </c>
      <c r="AQ321" s="7">
        <v>207.8</v>
      </c>
      <c r="AR321" s="7">
        <v>333.27</v>
      </c>
      <c r="AS321" s="7">
        <v>62.35</v>
      </c>
      <c r="AT321" s="7">
        <v>20.86</v>
      </c>
      <c r="AU321" s="7">
        <v>29.3</v>
      </c>
      <c r="AV321" s="7">
        <v>71.2</v>
      </c>
      <c r="AW321" s="7">
        <v>16.2</v>
      </c>
      <c r="AX321" s="7">
        <v>20.98</v>
      </c>
      <c r="AY321" s="7">
        <v>77.2</v>
      </c>
      <c r="AZ321" s="7">
        <v>73.400000000000006</v>
      </c>
      <c r="BA321" s="7">
        <v>151.65</v>
      </c>
      <c r="BB321" s="7">
        <v>48.4</v>
      </c>
      <c r="BC321" s="7">
        <v>194.57</v>
      </c>
      <c r="BD321" s="7">
        <v>252.68</v>
      </c>
      <c r="BE321" s="7">
        <v>172.47</v>
      </c>
      <c r="BF321" s="7">
        <v>21.03</v>
      </c>
      <c r="BG321" s="7">
        <v>9.84</v>
      </c>
    </row>
    <row r="322" spans="30:59" s="4" customFormat="1">
      <c r="AD322" s="7">
        <v>32.43</v>
      </c>
      <c r="AE322" s="7">
        <v>66.290000000000006</v>
      </c>
      <c r="AF322" s="7">
        <v>14.5</v>
      </c>
      <c r="AG322" s="7">
        <v>25.44</v>
      </c>
      <c r="AH322" s="7">
        <v>57</v>
      </c>
      <c r="AI322" s="7">
        <v>22.8</v>
      </c>
      <c r="AJ322" s="7">
        <v>33.83</v>
      </c>
      <c r="AK322" s="7">
        <v>67.400000000000006</v>
      </c>
      <c r="AL322" s="7">
        <v>4.7</v>
      </c>
      <c r="AM322" s="7">
        <v>5.9</v>
      </c>
      <c r="AN322" s="7">
        <v>36.200000000000003</v>
      </c>
      <c r="AO322" s="7">
        <v>48.07</v>
      </c>
      <c r="AP322" s="7">
        <v>75.3</v>
      </c>
      <c r="AQ322" s="7">
        <v>210.6</v>
      </c>
      <c r="AR322" s="7">
        <v>337.09</v>
      </c>
      <c r="AS322" s="7">
        <v>62.48</v>
      </c>
      <c r="AT322" s="7">
        <v>21.51</v>
      </c>
      <c r="AU322" s="7">
        <v>30.3</v>
      </c>
      <c r="AV322" s="7">
        <v>71</v>
      </c>
      <c r="AW322" s="7">
        <v>16.899999999999999</v>
      </c>
      <c r="AX322" s="7">
        <v>22.01</v>
      </c>
      <c r="AY322" s="7">
        <v>76.8</v>
      </c>
      <c r="AZ322" s="7">
        <v>74.3</v>
      </c>
      <c r="BA322" s="7">
        <v>152.88</v>
      </c>
      <c r="BB322" s="7">
        <v>48.6</v>
      </c>
      <c r="BC322" s="7">
        <v>196.01</v>
      </c>
      <c r="BD322" s="7">
        <v>255.23</v>
      </c>
      <c r="BE322" s="7">
        <v>175.6</v>
      </c>
      <c r="BF322" s="7">
        <v>21.05</v>
      </c>
      <c r="BG322" s="7">
        <v>10.02</v>
      </c>
    </row>
    <row r="323" spans="30:59" s="4" customFormat="1">
      <c r="AD323" s="7">
        <v>35.47</v>
      </c>
      <c r="AE323" s="7">
        <v>66.25</v>
      </c>
      <c r="AF323" s="7">
        <v>14.9</v>
      </c>
      <c r="AG323" s="7">
        <v>25.98</v>
      </c>
      <c r="AH323" s="7">
        <v>57.35</v>
      </c>
      <c r="AI323" s="7">
        <v>23.4</v>
      </c>
      <c r="AJ323" s="7">
        <v>34.36</v>
      </c>
      <c r="AK323" s="7">
        <v>68.099999999999994</v>
      </c>
      <c r="AL323" s="7">
        <v>6.1</v>
      </c>
      <c r="AM323" s="7">
        <v>8</v>
      </c>
      <c r="AN323" s="7">
        <v>38.6</v>
      </c>
      <c r="AO323" s="7">
        <v>51.26</v>
      </c>
      <c r="AP323" s="7">
        <v>75.3</v>
      </c>
      <c r="AQ323" s="7">
        <v>213.3</v>
      </c>
      <c r="AR323" s="7">
        <v>340.84</v>
      </c>
      <c r="AS323" s="7">
        <v>62.58</v>
      </c>
      <c r="AT323" s="7">
        <v>21.24</v>
      </c>
      <c r="AU323" s="7">
        <v>29.7</v>
      </c>
      <c r="AV323" s="7">
        <v>71.5</v>
      </c>
      <c r="AW323" s="7">
        <v>17.899999999999999</v>
      </c>
      <c r="AX323" s="7">
        <v>23.43</v>
      </c>
      <c r="AY323" s="7">
        <v>76.400000000000006</v>
      </c>
      <c r="AZ323" s="7">
        <v>74.099999999999994</v>
      </c>
      <c r="BA323" s="7">
        <v>150.91999999999999</v>
      </c>
      <c r="BB323" s="7">
        <v>49.1</v>
      </c>
      <c r="BC323" s="7">
        <v>198.16</v>
      </c>
      <c r="BD323" s="7">
        <v>257.87</v>
      </c>
      <c r="BE323" s="7">
        <v>179.36</v>
      </c>
      <c r="BF323" s="7">
        <v>20.57</v>
      </c>
      <c r="BG323" s="7">
        <v>9.73</v>
      </c>
    </row>
    <row r="324" spans="30:59" s="4" customFormat="1">
      <c r="AD324" s="7">
        <v>37.68</v>
      </c>
      <c r="AE324" s="7">
        <v>67.41</v>
      </c>
      <c r="AF324" s="7">
        <v>15.5</v>
      </c>
      <c r="AG324" s="7">
        <v>26.67</v>
      </c>
      <c r="AH324" s="7">
        <v>58.12</v>
      </c>
      <c r="AI324" s="7">
        <v>23.1</v>
      </c>
      <c r="AJ324" s="7">
        <v>33.619999999999997</v>
      </c>
      <c r="AK324" s="7">
        <v>68.7</v>
      </c>
      <c r="AL324" s="7">
        <v>6.1</v>
      </c>
      <c r="AM324" s="7">
        <v>7.8</v>
      </c>
      <c r="AN324" s="7">
        <v>40.299999999999997</v>
      </c>
      <c r="AO324" s="7">
        <v>52.68</v>
      </c>
      <c r="AP324" s="7">
        <v>76.5</v>
      </c>
      <c r="AQ324" s="7">
        <v>215.7</v>
      </c>
      <c r="AR324" s="7">
        <v>343.65</v>
      </c>
      <c r="AS324" s="7">
        <v>62.77</v>
      </c>
      <c r="AT324" s="7">
        <v>22.46</v>
      </c>
      <c r="AU324" s="7">
        <v>31.2</v>
      </c>
      <c r="AV324" s="7">
        <v>72</v>
      </c>
      <c r="AW324" s="7">
        <v>18.3</v>
      </c>
      <c r="AX324" s="7">
        <v>23.95</v>
      </c>
      <c r="AY324" s="7">
        <v>76.400000000000006</v>
      </c>
      <c r="AZ324" s="7">
        <v>75.400000000000006</v>
      </c>
      <c r="BA324" s="7">
        <v>153.56</v>
      </c>
      <c r="BB324" s="7">
        <v>49.1</v>
      </c>
      <c r="BC324" s="7">
        <v>200.79</v>
      </c>
      <c r="BD324" s="7">
        <v>260.64999999999998</v>
      </c>
      <c r="BE324" s="7">
        <v>183.27</v>
      </c>
      <c r="BF324" s="7">
        <v>20.56</v>
      </c>
      <c r="BG324" s="7">
        <v>9.61</v>
      </c>
    </row>
    <row r="325" spans="30:59" s="4" customFormat="1">
      <c r="AD325" s="7">
        <v>39.22</v>
      </c>
      <c r="AE325" s="7">
        <v>68.08</v>
      </c>
      <c r="AF325" s="7">
        <v>16.2</v>
      </c>
      <c r="AG325" s="7">
        <v>27.3</v>
      </c>
      <c r="AH325" s="7">
        <v>59.33</v>
      </c>
      <c r="AI325" s="7">
        <v>22</v>
      </c>
      <c r="AJ325" s="7">
        <v>31.98</v>
      </c>
      <c r="AK325" s="7">
        <v>68.8</v>
      </c>
      <c r="AL325" s="7">
        <v>7.1</v>
      </c>
      <c r="AM325" s="7">
        <v>9.1999999999999993</v>
      </c>
      <c r="AN325" s="7">
        <v>39.4</v>
      </c>
      <c r="AO325" s="7">
        <v>52.25</v>
      </c>
      <c r="AP325" s="7">
        <v>75.400000000000006</v>
      </c>
      <c r="AQ325" s="7">
        <v>220.6</v>
      </c>
      <c r="AR325" s="7">
        <v>350.45</v>
      </c>
      <c r="AS325" s="7">
        <v>62.95</v>
      </c>
      <c r="AT325" s="7">
        <v>22.8</v>
      </c>
      <c r="AU325" s="7">
        <v>31.4</v>
      </c>
      <c r="AV325" s="7">
        <v>72.599999999999994</v>
      </c>
      <c r="AW325" s="7">
        <v>18.899999999999999</v>
      </c>
      <c r="AX325" s="7">
        <v>24.42</v>
      </c>
      <c r="AY325" s="7">
        <v>77.400000000000006</v>
      </c>
      <c r="AZ325" s="7">
        <v>76.2</v>
      </c>
      <c r="BA325" s="7">
        <v>152.1</v>
      </c>
      <c r="BB325" s="7">
        <v>50.1</v>
      </c>
      <c r="BC325" s="7">
        <v>203.71</v>
      </c>
      <c r="BD325" s="7">
        <v>263.54000000000002</v>
      </c>
      <c r="BE325" s="7">
        <v>186.89</v>
      </c>
      <c r="BF325" s="7">
        <v>20.93</v>
      </c>
      <c r="BG325" s="7">
        <v>9.94</v>
      </c>
    </row>
    <row r="326" spans="30:59" s="4" customFormat="1">
      <c r="AD326" s="7">
        <v>37.39</v>
      </c>
      <c r="AE326" s="7">
        <v>69.27</v>
      </c>
      <c r="AF326" s="7">
        <v>17.5</v>
      </c>
      <c r="AG326" s="7">
        <v>28.3</v>
      </c>
      <c r="AH326" s="7">
        <v>61.83</v>
      </c>
      <c r="AI326" s="7">
        <v>21.3</v>
      </c>
      <c r="AJ326" s="7">
        <v>30.6</v>
      </c>
      <c r="AK326" s="7">
        <v>69.599999999999994</v>
      </c>
      <c r="AL326" s="7">
        <v>6.1</v>
      </c>
      <c r="AM326" s="7">
        <v>7.5</v>
      </c>
      <c r="AN326" s="7">
        <v>37.6</v>
      </c>
      <c r="AO326" s="7">
        <v>49.28</v>
      </c>
      <c r="AP326" s="7">
        <v>76.3</v>
      </c>
      <c r="AQ326" s="7">
        <v>223.7</v>
      </c>
      <c r="AR326" s="7">
        <v>353.75</v>
      </c>
      <c r="AS326" s="7">
        <v>63.24</v>
      </c>
      <c r="AT326" s="7">
        <v>24.29</v>
      </c>
      <c r="AU326" s="7">
        <v>33</v>
      </c>
      <c r="AV326" s="7">
        <v>73.599999999999994</v>
      </c>
      <c r="AW326" s="7">
        <v>19.8</v>
      </c>
      <c r="AX326" s="7">
        <v>25.35</v>
      </c>
      <c r="AY326" s="7">
        <v>78.099999999999994</v>
      </c>
      <c r="AZ326" s="7">
        <v>77.2</v>
      </c>
      <c r="BA326" s="7">
        <v>151.97</v>
      </c>
      <c r="BB326" s="7">
        <v>50.8</v>
      </c>
      <c r="BC326" s="7">
        <v>206.08</v>
      </c>
      <c r="BD326" s="7">
        <v>266.64</v>
      </c>
      <c r="BE326" s="7">
        <v>189.57</v>
      </c>
      <c r="BF326" s="7">
        <v>21.47</v>
      </c>
      <c r="BG326" s="7">
        <v>10.62</v>
      </c>
    </row>
    <row r="327" spans="30:59" s="4" customFormat="1">
      <c r="AD327" s="7">
        <v>37.32</v>
      </c>
      <c r="AE327" s="7">
        <v>70.739999999999995</v>
      </c>
      <c r="AF327" s="7">
        <v>18.100000000000001</v>
      </c>
      <c r="AG327" s="7">
        <v>29.38</v>
      </c>
      <c r="AH327" s="7">
        <v>61.61</v>
      </c>
      <c r="AI327" s="7">
        <v>21.5</v>
      </c>
      <c r="AJ327" s="7">
        <v>30.41</v>
      </c>
      <c r="AK327" s="7">
        <v>70.7</v>
      </c>
      <c r="AL327" s="7">
        <v>4.4000000000000004</v>
      </c>
      <c r="AM327" s="7">
        <v>5.5</v>
      </c>
      <c r="AN327" s="7">
        <v>37.6</v>
      </c>
      <c r="AO327" s="7">
        <v>48.83</v>
      </c>
      <c r="AP327" s="7">
        <v>77</v>
      </c>
      <c r="AQ327" s="7">
        <v>226.2</v>
      </c>
      <c r="AR327" s="7">
        <v>354.97</v>
      </c>
      <c r="AS327" s="7">
        <v>63.72</v>
      </c>
      <c r="AT327" s="7">
        <v>25.68</v>
      </c>
      <c r="AU327" s="7">
        <v>34.799999999999997</v>
      </c>
      <c r="AV327" s="7">
        <v>73.8</v>
      </c>
      <c r="AW327" s="7">
        <v>19.8</v>
      </c>
      <c r="AX327" s="7">
        <v>25.29</v>
      </c>
      <c r="AY327" s="7">
        <v>78.3</v>
      </c>
      <c r="AZ327" s="7">
        <v>79.3</v>
      </c>
      <c r="BA327" s="7">
        <v>153.97999999999999</v>
      </c>
      <c r="BB327" s="7">
        <v>51.5</v>
      </c>
      <c r="BC327" s="7">
        <v>208.35</v>
      </c>
      <c r="BD327" s="7">
        <v>269.95999999999998</v>
      </c>
      <c r="BE327" s="7">
        <v>192</v>
      </c>
      <c r="BF327" s="7">
        <v>21.68</v>
      </c>
      <c r="BG327" s="7">
        <v>10.46</v>
      </c>
    </row>
    <row r="328" spans="30:59" s="4" customFormat="1">
      <c r="AD328" s="7">
        <v>37.81</v>
      </c>
      <c r="AE328" s="7">
        <v>72.209999999999994</v>
      </c>
      <c r="AF328" s="7">
        <v>18.8</v>
      </c>
      <c r="AG328" s="7">
        <v>29.75</v>
      </c>
      <c r="AH328" s="7">
        <v>63.19</v>
      </c>
      <c r="AI328" s="7">
        <v>21.1</v>
      </c>
      <c r="AJ328" s="7">
        <v>29.76</v>
      </c>
      <c r="AK328" s="7">
        <v>70.900000000000006</v>
      </c>
      <c r="AL328" s="7">
        <v>4.0999999999999996</v>
      </c>
      <c r="AM328" s="7">
        <v>4.9000000000000004</v>
      </c>
      <c r="AN328" s="7">
        <v>37.299999999999997</v>
      </c>
      <c r="AO328" s="7">
        <v>48.07</v>
      </c>
      <c r="AP328" s="7">
        <v>77.599999999999994</v>
      </c>
      <c r="AQ328" s="7">
        <v>229.5</v>
      </c>
      <c r="AR328" s="7">
        <v>356.58</v>
      </c>
      <c r="AS328" s="7">
        <v>64.36</v>
      </c>
      <c r="AT328" s="7">
        <v>26.75</v>
      </c>
      <c r="AU328" s="7">
        <v>36.200000000000003</v>
      </c>
      <c r="AV328" s="7">
        <v>73.900000000000006</v>
      </c>
      <c r="AW328" s="7">
        <v>20.100000000000001</v>
      </c>
      <c r="AX328" s="7">
        <v>25.74</v>
      </c>
      <c r="AY328" s="7">
        <v>78.099999999999994</v>
      </c>
      <c r="AZ328" s="7">
        <v>79.7</v>
      </c>
      <c r="BA328" s="7">
        <v>152.97999999999999</v>
      </c>
      <c r="BB328" s="7">
        <v>52.1</v>
      </c>
      <c r="BC328" s="7">
        <v>210.66</v>
      </c>
      <c r="BD328" s="7">
        <v>273.32</v>
      </c>
      <c r="BE328" s="7">
        <v>194.11</v>
      </c>
      <c r="BF328" s="7">
        <v>21.72</v>
      </c>
      <c r="BG328" s="7">
        <v>10.47</v>
      </c>
    </row>
    <row r="329" spans="30:59" s="4" customFormat="1">
      <c r="AD329" s="7">
        <v>37.35</v>
      </c>
      <c r="AE329" s="7">
        <v>73.900000000000006</v>
      </c>
      <c r="AF329" s="7">
        <v>19</v>
      </c>
      <c r="AG329" s="7">
        <v>29.79</v>
      </c>
      <c r="AH329" s="7">
        <v>63.77</v>
      </c>
      <c r="AI329" s="7">
        <v>20.7</v>
      </c>
      <c r="AJ329" s="7">
        <v>29.28</v>
      </c>
      <c r="AK329" s="7">
        <v>70.7</v>
      </c>
      <c r="AL329" s="7">
        <v>4.3</v>
      </c>
      <c r="AM329" s="7">
        <v>5.4</v>
      </c>
      <c r="AN329" s="7">
        <v>38.9</v>
      </c>
      <c r="AO329" s="7">
        <v>48.75</v>
      </c>
      <c r="AP329" s="7">
        <v>79.8</v>
      </c>
      <c r="AQ329" s="7">
        <v>232.9</v>
      </c>
      <c r="AR329" s="7">
        <v>360.28</v>
      </c>
      <c r="AS329" s="7">
        <v>64.64</v>
      </c>
      <c r="AT329" s="7">
        <v>27.53</v>
      </c>
      <c r="AU329" s="7">
        <v>37.1</v>
      </c>
      <c r="AV329" s="7">
        <v>74.2</v>
      </c>
      <c r="AW329" s="7">
        <v>19.399999999999999</v>
      </c>
      <c r="AX329" s="7">
        <v>24.65</v>
      </c>
      <c r="AY329" s="7">
        <v>78.7</v>
      </c>
      <c r="AZ329" s="7">
        <v>81.3</v>
      </c>
      <c r="BA329" s="7">
        <v>154.86000000000001</v>
      </c>
      <c r="BB329" s="7">
        <v>52.5</v>
      </c>
      <c r="BC329" s="7">
        <v>212.78</v>
      </c>
      <c r="BD329" s="7">
        <v>276.64999999999998</v>
      </c>
      <c r="BE329" s="7">
        <v>196.29</v>
      </c>
      <c r="BF329" s="7">
        <v>22.24</v>
      </c>
      <c r="BG329" s="7">
        <v>10.67</v>
      </c>
    </row>
    <row r="330" spans="30:59" s="4" customFormat="1">
      <c r="AD330" s="7">
        <v>38.090000000000003</v>
      </c>
      <c r="AE330" s="7">
        <v>75.34</v>
      </c>
      <c r="AF330" s="7">
        <v>19</v>
      </c>
      <c r="AG330" s="7">
        <v>29.48</v>
      </c>
      <c r="AH330" s="7">
        <v>64.45</v>
      </c>
      <c r="AI330" s="7">
        <v>20.100000000000001</v>
      </c>
      <c r="AJ330" s="7">
        <v>28.43</v>
      </c>
      <c r="AK330" s="7">
        <v>70.7</v>
      </c>
      <c r="AL330" s="7">
        <v>2</v>
      </c>
      <c r="AM330" s="7">
        <v>2.5</v>
      </c>
      <c r="AN330" s="7">
        <v>40</v>
      </c>
      <c r="AO330" s="7">
        <v>49.94</v>
      </c>
      <c r="AP330" s="7">
        <v>80.099999999999994</v>
      </c>
      <c r="AQ330" s="7">
        <v>236.1</v>
      </c>
      <c r="AR330" s="7">
        <v>361.88</v>
      </c>
      <c r="AS330" s="7">
        <v>65.239999999999995</v>
      </c>
      <c r="AT330" s="7">
        <v>30.06</v>
      </c>
      <c r="AU330" s="7">
        <v>39.4</v>
      </c>
      <c r="AV330" s="7">
        <v>76.3</v>
      </c>
      <c r="AW330" s="7">
        <v>21</v>
      </c>
      <c r="AX330" s="7">
        <v>26.32</v>
      </c>
      <c r="AY330" s="7">
        <v>79.8</v>
      </c>
      <c r="AZ330" s="7">
        <v>86.2</v>
      </c>
      <c r="BA330" s="7">
        <v>160.22</v>
      </c>
      <c r="BB330" s="7">
        <v>53.8</v>
      </c>
      <c r="BC330" s="7">
        <v>215.01</v>
      </c>
      <c r="BD330" s="7">
        <v>279.83999999999997</v>
      </c>
      <c r="BE330" s="7">
        <v>198.65</v>
      </c>
      <c r="BF330" s="7">
        <v>22.5</v>
      </c>
      <c r="BG330" s="7">
        <v>10.6</v>
      </c>
    </row>
    <row r="331" spans="30:59" s="4" customFormat="1">
      <c r="AD331" s="7">
        <v>37.909999999999997</v>
      </c>
      <c r="AE331" s="7">
        <v>75.44</v>
      </c>
      <c r="AF331" s="7">
        <v>19.2</v>
      </c>
      <c r="AG331" s="7">
        <v>29.44</v>
      </c>
      <c r="AH331" s="7">
        <v>65.23</v>
      </c>
      <c r="AI331" s="7">
        <v>19.7</v>
      </c>
      <c r="AJ331" s="7">
        <v>27.79</v>
      </c>
      <c r="AK331" s="7">
        <v>70.900000000000006</v>
      </c>
      <c r="AL331" s="7">
        <v>2.2999999999999998</v>
      </c>
      <c r="AM331" s="7">
        <v>2.9</v>
      </c>
      <c r="AN331" s="7">
        <v>39.5</v>
      </c>
      <c r="AO331" s="7">
        <v>48.77</v>
      </c>
      <c r="AP331" s="7">
        <v>81</v>
      </c>
      <c r="AQ331" s="7">
        <v>238.8</v>
      </c>
      <c r="AR331" s="7">
        <v>363.8</v>
      </c>
      <c r="AS331" s="7">
        <v>65.64</v>
      </c>
      <c r="AT331" s="7">
        <v>29.87</v>
      </c>
      <c r="AU331" s="7">
        <v>39.1</v>
      </c>
      <c r="AV331" s="7">
        <v>76.400000000000006</v>
      </c>
      <c r="AW331" s="7">
        <v>21.1</v>
      </c>
      <c r="AX331" s="7">
        <v>26.44</v>
      </c>
      <c r="AY331" s="7">
        <v>79.8</v>
      </c>
      <c r="AZ331" s="7">
        <v>86.6</v>
      </c>
      <c r="BA331" s="7">
        <v>161.27000000000001</v>
      </c>
      <c r="BB331" s="7">
        <v>53.7</v>
      </c>
      <c r="BC331" s="7">
        <v>217.12</v>
      </c>
      <c r="BD331" s="7">
        <v>282.98</v>
      </c>
      <c r="BE331" s="7">
        <v>200.59</v>
      </c>
      <c r="BF331" s="7">
        <v>22.45</v>
      </c>
      <c r="BG331" s="7">
        <v>10.7</v>
      </c>
    </row>
    <row r="332" spans="30:59" s="4" customFormat="1">
      <c r="AD332" s="7">
        <v>39.25</v>
      </c>
      <c r="AE332" s="7">
        <v>75.67</v>
      </c>
      <c r="AF332" s="7">
        <v>19.2</v>
      </c>
      <c r="AG332" s="7">
        <v>29.33</v>
      </c>
      <c r="AH332" s="7">
        <v>65.47</v>
      </c>
      <c r="AI332" s="7">
        <v>19.600000000000001</v>
      </c>
      <c r="AJ332" s="7">
        <v>27.49</v>
      </c>
      <c r="AK332" s="7">
        <v>71.3</v>
      </c>
      <c r="AL332" s="7">
        <v>3.3</v>
      </c>
      <c r="AM332" s="7">
        <v>3.7</v>
      </c>
      <c r="AN332" s="7">
        <v>39.1</v>
      </c>
      <c r="AO332" s="7">
        <v>47.98</v>
      </c>
      <c r="AP332" s="7">
        <v>81.5</v>
      </c>
      <c r="AQ332" s="7">
        <v>243.7</v>
      </c>
      <c r="AR332" s="7">
        <v>366.96</v>
      </c>
      <c r="AS332" s="7">
        <v>66.41</v>
      </c>
      <c r="AT332" s="7">
        <v>29.07</v>
      </c>
      <c r="AU332" s="7">
        <v>37.700000000000003</v>
      </c>
      <c r="AV332" s="7">
        <v>77.099999999999994</v>
      </c>
      <c r="AW332" s="7">
        <v>20.6</v>
      </c>
      <c r="AX332" s="7">
        <v>25.81</v>
      </c>
      <c r="AY332" s="7">
        <v>79.8</v>
      </c>
      <c r="AZ332" s="7">
        <v>87.5</v>
      </c>
      <c r="BA332" s="7">
        <v>161.44</v>
      </c>
      <c r="BB332" s="7">
        <v>54.2</v>
      </c>
      <c r="BC332" s="7">
        <v>219.49</v>
      </c>
      <c r="BD332" s="7">
        <v>286.04000000000002</v>
      </c>
      <c r="BE332" s="7">
        <v>202.24</v>
      </c>
      <c r="BF332" s="7">
        <v>22.68</v>
      </c>
      <c r="BG332" s="7">
        <v>11</v>
      </c>
    </row>
    <row r="333" spans="30:59" s="4" customFormat="1">
      <c r="AD333" s="7">
        <v>37.799999999999997</v>
      </c>
      <c r="AE333" s="7">
        <v>76.989999999999995</v>
      </c>
      <c r="AF333" s="7">
        <v>19.100000000000001</v>
      </c>
      <c r="AG333" s="7">
        <v>29.32</v>
      </c>
      <c r="AH333" s="7">
        <v>65.150000000000006</v>
      </c>
      <c r="AI333" s="7">
        <v>19.5</v>
      </c>
      <c r="AJ333" s="7">
        <v>27.62</v>
      </c>
      <c r="AK333" s="7">
        <v>70.599999999999994</v>
      </c>
      <c r="AL333" s="7">
        <v>-2.2999999999999998</v>
      </c>
      <c r="AM333" s="7">
        <v>-3</v>
      </c>
      <c r="AN333" s="7">
        <v>38.799999999999997</v>
      </c>
      <c r="AO333" s="7">
        <v>47.96</v>
      </c>
      <c r="AP333" s="7">
        <v>80.900000000000006</v>
      </c>
      <c r="AQ333" s="7">
        <v>245.6</v>
      </c>
      <c r="AR333" s="7">
        <v>367.84</v>
      </c>
      <c r="AS333" s="7">
        <v>66.77</v>
      </c>
      <c r="AT333" s="7">
        <v>27.52</v>
      </c>
      <c r="AU333" s="7">
        <v>35.6</v>
      </c>
      <c r="AV333" s="7">
        <v>77.3</v>
      </c>
      <c r="AW333" s="7">
        <v>20.5</v>
      </c>
      <c r="AX333" s="7">
        <v>26.05</v>
      </c>
      <c r="AY333" s="7">
        <v>78.7</v>
      </c>
      <c r="AZ333" s="7">
        <v>88.1</v>
      </c>
      <c r="BA333" s="7">
        <v>161.94999999999999</v>
      </c>
      <c r="BB333" s="7">
        <v>54.4</v>
      </c>
      <c r="BC333" s="7">
        <v>221.42</v>
      </c>
      <c r="BD333" s="7">
        <v>289.05</v>
      </c>
      <c r="BE333" s="7">
        <v>203.8</v>
      </c>
      <c r="BF333" s="7">
        <v>22.9</v>
      </c>
      <c r="BG333" s="7">
        <v>10.8</v>
      </c>
    </row>
    <row r="334" spans="30:59" s="4" customFormat="1">
      <c r="AD334" s="7">
        <v>33.89</v>
      </c>
      <c r="AE334" s="7">
        <v>76.13</v>
      </c>
      <c r="AF334" s="7">
        <v>18.399999999999999</v>
      </c>
      <c r="AG334" s="7">
        <v>28.87</v>
      </c>
      <c r="AH334" s="7">
        <v>63.74</v>
      </c>
      <c r="AI334" s="7">
        <v>19</v>
      </c>
      <c r="AJ334" s="7">
        <v>26.91</v>
      </c>
      <c r="AK334" s="7">
        <v>70.599999999999994</v>
      </c>
      <c r="AL334" s="7">
        <v>-5.4</v>
      </c>
      <c r="AM334" s="7">
        <v>-6.8</v>
      </c>
      <c r="AN334" s="7">
        <v>36.799999999999997</v>
      </c>
      <c r="AO334" s="7">
        <v>45.15</v>
      </c>
      <c r="AP334" s="7">
        <v>81.5</v>
      </c>
      <c r="AQ334" s="7">
        <v>247.2</v>
      </c>
      <c r="AR334" s="7">
        <v>365.86</v>
      </c>
      <c r="AS334" s="7">
        <v>67.569999999999993</v>
      </c>
      <c r="AT334" s="7">
        <v>25.15</v>
      </c>
      <c r="AU334" s="7">
        <v>33</v>
      </c>
      <c r="AV334" s="7">
        <v>76.2</v>
      </c>
      <c r="AW334" s="7">
        <v>20.399999999999999</v>
      </c>
      <c r="AX334" s="7">
        <v>26.36</v>
      </c>
      <c r="AY334" s="7">
        <v>77.400000000000006</v>
      </c>
      <c r="AZ334" s="7">
        <v>91.2</v>
      </c>
      <c r="BA334" s="7">
        <v>165.22</v>
      </c>
      <c r="BB334" s="7">
        <v>55.2</v>
      </c>
      <c r="BC334" s="7">
        <v>222.3</v>
      </c>
      <c r="BD334" s="7">
        <v>291.91000000000003</v>
      </c>
      <c r="BE334" s="7">
        <v>204.58</v>
      </c>
      <c r="BF334" s="7">
        <v>22.52</v>
      </c>
      <c r="BG334" s="7">
        <v>10.47</v>
      </c>
    </row>
    <row r="335" spans="30:59" s="4" customFormat="1">
      <c r="AD335" s="7">
        <v>32.33</v>
      </c>
      <c r="AE335" s="7">
        <v>76.709999999999994</v>
      </c>
      <c r="AF335" s="7">
        <v>17.8</v>
      </c>
      <c r="AG335" s="7">
        <v>27.76</v>
      </c>
      <c r="AH335" s="7">
        <v>64.11</v>
      </c>
      <c r="AI335" s="7">
        <v>19</v>
      </c>
      <c r="AJ335" s="7">
        <v>26.87</v>
      </c>
      <c r="AK335" s="7">
        <v>70.7</v>
      </c>
      <c r="AL335" s="7">
        <v>-5.0999999999999996</v>
      </c>
      <c r="AM335" s="7">
        <v>-6.2</v>
      </c>
      <c r="AN335" s="7">
        <v>36</v>
      </c>
      <c r="AO335" s="7">
        <v>44.5</v>
      </c>
      <c r="AP335" s="7">
        <v>80.900000000000006</v>
      </c>
      <c r="AQ335" s="7">
        <v>250.8</v>
      </c>
      <c r="AR335" s="7">
        <v>370.48</v>
      </c>
      <c r="AS335" s="7">
        <v>67.7</v>
      </c>
      <c r="AT335" s="7">
        <v>25.13</v>
      </c>
      <c r="AU335" s="7">
        <v>33.200000000000003</v>
      </c>
      <c r="AV335" s="7">
        <v>75.7</v>
      </c>
      <c r="AW335" s="7">
        <v>21</v>
      </c>
      <c r="AX335" s="7">
        <v>27.42</v>
      </c>
      <c r="AY335" s="7">
        <v>76.599999999999994</v>
      </c>
      <c r="AZ335" s="7">
        <v>94.2</v>
      </c>
      <c r="BA335" s="7">
        <v>168.82</v>
      </c>
      <c r="BB335" s="7">
        <v>55.8</v>
      </c>
      <c r="BC335" s="7">
        <v>222.76</v>
      </c>
      <c r="BD335" s="7">
        <v>294.44</v>
      </c>
      <c r="BE335" s="7">
        <v>205.15</v>
      </c>
      <c r="BF335" s="7">
        <v>22.64</v>
      </c>
      <c r="BG335" s="7">
        <v>10.51</v>
      </c>
    </row>
    <row r="336" spans="30:59" s="4" customFormat="1">
      <c r="AD336" s="7">
        <v>31.83</v>
      </c>
      <c r="AE336" s="7">
        <v>77.290000000000006</v>
      </c>
      <c r="AF336" s="7">
        <v>17.3</v>
      </c>
      <c r="AG336" s="7">
        <v>26.94</v>
      </c>
      <c r="AH336" s="7">
        <v>64.209999999999994</v>
      </c>
      <c r="AI336" s="7">
        <v>20.399999999999999</v>
      </c>
      <c r="AJ336" s="7">
        <v>28.81</v>
      </c>
      <c r="AK336" s="7">
        <v>70.8</v>
      </c>
      <c r="AL336" s="7">
        <v>0.2</v>
      </c>
      <c r="AM336" s="7">
        <v>0.3</v>
      </c>
      <c r="AN336" s="7">
        <v>36.700000000000003</v>
      </c>
      <c r="AO336" s="7">
        <v>45.09</v>
      </c>
      <c r="AP336" s="7">
        <v>81.400000000000006</v>
      </c>
      <c r="AQ336" s="7">
        <v>255</v>
      </c>
      <c r="AR336" s="7">
        <v>375.92</v>
      </c>
      <c r="AS336" s="7">
        <v>67.83</v>
      </c>
      <c r="AT336" s="7">
        <v>25.07</v>
      </c>
      <c r="AU336" s="7">
        <v>33.200000000000003</v>
      </c>
      <c r="AV336" s="7">
        <v>75.5</v>
      </c>
      <c r="AW336" s="7">
        <v>20.7</v>
      </c>
      <c r="AX336" s="7">
        <v>27.17</v>
      </c>
      <c r="AY336" s="7">
        <v>76.2</v>
      </c>
      <c r="AZ336" s="7">
        <v>96.1</v>
      </c>
      <c r="BA336" s="7">
        <v>171</v>
      </c>
      <c r="BB336" s="7">
        <v>56.2</v>
      </c>
      <c r="BC336" s="7">
        <v>223.09</v>
      </c>
      <c r="BD336" s="7">
        <v>296.74</v>
      </c>
      <c r="BE336" s="7">
        <v>205.84</v>
      </c>
      <c r="BF336" s="7">
        <v>22.61</v>
      </c>
      <c r="BG336" s="7">
        <v>10.43</v>
      </c>
    </row>
    <row r="337" spans="30:59" s="4" customFormat="1">
      <c r="AD337" s="7">
        <v>33.54</v>
      </c>
      <c r="AE337" s="7">
        <v>77.83</v>
      </c>
      <c r="AF337" s="7">
        <v>17.7</v>
      </c>
      <c r="AG337" s="7">
        <v>27.42</v>
      </c>
      <c r="AH337" s="7">
        <v>64.540000000000006</v>
      </c>
      <c r="AI337" s="7">
        <v>22.6</v>
      </c>
      <c r="AJ337" s="7">
        <v>31.92</v>
      </c>
      <c r="AK337" s="7">
        <v>70.8</v>
      </c>
      <c r="AL337" s="7">
        <v>4</v>
      </c>
      <c r="AM337" s="7">
        <v>5.3</v>
      </c>
      <c r="AN337" s="7">
        <v>38</v>
      </c>
      <c r="AO337" s="7">
        <v>46.68</v>
      </c>
      <c r="AP337" s="7">
        <v>81.400000000000006</v>
      </c>
      <c r="AQ337" s="7">
        <v>257.39999999999998</v>
      </c>
      <c r="AR337" s="7">
        <v>378.66</v>
      </c>
      <c r="AS337" s="7">
        <v>67.98</v>
      </c>
      <c r="AT337" s="7">
        <v>25.07</v>
      </c>
      <c r="AU337" s="7">
        <v>33.200000000000003</v>
      </c>
      <c r="AV337" s="7">
        <v>75.5</v>
      </c>
      <c r="AW337" s="7">
        <v>21.8</v>
      </c>
      <c r="AX337" s="7">
        <v>28.76</v>
      </c>
      <c r="AY337" s="7">
        <v>75.8</v>
      </c>
      <c r="AZ337" s="7">
        <v>98.7</v>
      </c>
      <c r="BA337" s="7">
        <v>174.69</v>
      </c>
      <c r="BB337" s="7">
        <v>56.5</v>
      </c>
      <c r="BC337" s="7">
        <v>223.83</v>
      </c>
      <c r="BD337" s="7">
        <v>299.11</v>
      </c>
      <c r="BE337" s="7">
        <v>206.9</v>
      </c>
      <c r="BF337" s="7">
        <v>23.12</v>
      </c>
      <c r="BG337" s="7">
        <v>10.88</v>
      </c>
    </row>
    <row r="338" spans="30:59" s="4" customFormat="1">
      <c r="AD338" s="7">
        <v>35.29</v>
      </c>
      <c r="AE338" s="7">
        <v>78.2</v>
      </c>
      <c r="AF338" s="7">
        <v>17.5</v>
      </c>
      <c r="AG338" s="7">
        <v>27.21</v>
      </c>
      <c r="AH338" s="7">
        <v>64.31</v>
      </c>
      <c r="AI338" s="7">
        <v>25.1</v>
      </c>
      <c r="AJ338" s="7">
        <v>35.6</v>
      </c>
      <c r="AK338" s="7">
        <v>70.5</v>
      </c>
      <c r="AL338" s="7">
        <v>4.3</v>
      </c>
      <c r="AM338" s="7">
        <v>5.5</v>
      </c>
      <c r="AN338" s="7">
        <v>41.2</v>
      </c>
      <c r="AO338" s="7">
        <v>49.4</v>
      </c>
      <c r="AP338" s="7">
        <v>83.4</v>
      </c>
      <c r="AQ338" s="7">
        <v>262.2</v>
      </c>
      <c r="AR338" s="7">
        <v>384.62</v>
      </c>
      <c r="AS338" s="7">
        <v>68.17</v>
      </c>
      <c r="AT338" s="7">
        <v>24.17</v>
      </c>
      <c r="AU338" s="7">
        <v>32.1</v>
      </c>
      <c r="AV338" s="7">
        <v>75.3</v>
      </c>
      <c r="AW338" s="7">
        <v>22.4</v>
      </c>
      <c r="AX338" s="7">
        <v>29.79</v>
      </c>
      <c r="AY338" s="7">
        <v>75.2</v>
      </c>
      <c r="AZ338" s="7">
        <v>97.8</v>
      </c>
      <c r="BA338" s="7">
        <v>171.58</v>
      </c>
      <c r="BB338" s="7">
        <v>57</v>
      </c>
      <c r="BC338" s="7">
        <v>224.98</v>
      </c>
      <c r="BD338" s="7">
        <v>301.39999999999998</v>
      </c>
      <c r="BE338" s="7">
        <v>208.58</v>
      </c>
      <c r="BF338" s="7">
        <v>22.97</v>
      </c>
      <c r="BG338" s="7">
        <v>10.71</v>
      </c>
    </row>
    <row r="339" spans="30:59" s="4" customFormat="1">
      <c r="AD339" s="7">
        <v>36.43</v>
      </c>
      <c r="AE339" s="7">
        <v>78.78</v>
      </c>
      <c r="AF339" s="7">
        <v>18.2</v>
      </c>
      <c r="AG339" s="7">
        <v>28.2</v>
      </c>
      <c r="AH339" s="7">
        <v>64.53</v>
      </c>
      <c r="AI339" s="7">
        <v>26</v>
      </c>
      <c r="AJ339" s="7">
        <v>36.880000000000003</v>
      </c>
      <c r="AK339" s="7">
        <v>70.5</v>
      </c>
      <c r="AL339" s="7">
        <v>10.1</v>
      </c>
      <c r="AM339" s="7">
        <v>12.6</v>
      </c>
      <c r="AN339" s="7">
        <v>43</v>
      </c>
      <c r="AO339" s="7">
        <v>51.25</v>
      </c>
      <c r="AP339" s="7">
        <v>83.9</v>
      </c>
      <c r="AQ339" s="7">
        <v>266.10000000000002</v>
      </c>
      <c r="AR339" s="7">
        <v>388.46</v>
      </c>
      <c r="AS339" s="7">
        <v>68.5</v>
      </c>
      <c r="AT339" s="7">
        <v>24.62</v>
      </c>
      <c r="AU339" s="7">
        <v>32.700000000000003</v>
      </c>
      <c r="AV339" s="7">
        <v>75.3</v>
      </c>
      <c r="AW339" s="7">
        <v>23.6</v>
      </c>
      <c r="AX339" s="7">
        <v>31.09</v>
      </c>
      <c r="AY339" s="7">
        <v>75.900000000000006</v>
      </c>
      <c r="AZ339" s="7">
        <v>98</v>
      </c>
      <c r="BA339" s="7">
        <v>171.03</v>
      </c>
      <c r="BB339" s="7">
        <v>57.3</v>
      </c>
      <c r="BC339" s="7">
        <v>226.38</v>
      </c>
      <c r="BD339" s="7">
        <v>303.91000000000003</v>
      </c>
      <c r="BE339" s="7">
        <v>210.63</v>
      </c>
      <c r="BF339" s="7">
        <v>22.89</v>
      </c>
      <c r="BG339" s="7">
        <v>10.64</v>
      </c>
    </row>
    <row r="340" spans="30:59" s="4" customFormat="1">
      <c r="AD340" s="7">
        <v>37.51</v>
      </c>
      <c r="AE340" s="7">
        <v>78.900000000000006</v>
      </c>
      <c r="AF340" s="7">
        <v>18.7</v>
      </c>
      <c r="AG340" s="7">
        <v>29.03</v>
      </c>
      <c r="AH340" s="7">
        <v>64.42</v>
      </c>
      <c r="AI340" s="7">
        <v>25.5</v>
      </c>
      <c r="AJ340" s="7">
        <v>36.119999999999997</v>
      </c>
      <c r="AK340" s="7">
        <v>70.599999999999994</v>
      </c>
      <c r="AL340" s="7">
        <v>1.4</v>
      </c>
      <c r="AM340" s="7">
        <v>1.4</v>
      </c>
      <c r="AN340" s="7">
        <v>43.9</v>
      </c>
      <c r="AO340" s="7">
        <v>52.14</v>
      </c>
      <c r="AP340" s="7">
        <v>84.2</v>
      </c>
      <c r="AQ340" s="7">
        <v>270.3</v>
      </c>
      <c r="AR340" s="7">
        <v>390.99</v>
      </c>
      <c r="AS340" s="7">
        <v>69.13</v>
      </c>
      <c r="AT340" s="7">
        <v>26.66</v>
      </c>
      <c r="AU340" s="7">
        <v>35.4</v>
      </c>
      <c r="AV340" s="7">
        <v>75.3</v>
      </c>
      <c r="AW340" s="7">
        <v>24</v>
      </c>
      <c r="AX340" s="7">
        <v>31.79</v>
      </c>
      <c r="AY340" s="7">
        <v>75.5</v>
      </c>
      <c r="AZ340" s="7">
        <v>97.5</v>
      </c>
      <c r="BA340" s="7">
        <v>170.16</v>
      </c>
      <c r="BB340" s="7">
        <v>57.3</v>
      </c>
      <c r="BC340" s="7">
        <v>228</v>
      </c>
      <c r="BD340" s="7">
        <v>306.58</v>
      </c>
      <c r="BE340" s="7">
        <v>212.8</v>
      </c>
      <c r="BF340" s="7">
        <v>23.07</v>
      </c>
      <c r="BG340" s="7">
        <v>10.84</v>
      </c>
    </row>
    <row r="341" spans="30:59" s="4" customFormat="1">
      <c r="AD341" s="7">
        <v>37.659999999999997</v>
      </c>
      <c r="AE341" s="7">
        <v>78.61</v>
      </c>
      <c r="AF341" s="7">
        <v>18.600000000000001</v>
      </c>
      <c r="AG341" s="7">
        <v>28.87</v>
      </c>
      <c r="AH341" s="7">
        <v>64.430000000000007</v>
      </c>
      <c r="AI341" s="7">
        <v>24.7</v>
      </c>
      <c r="AJ341" s="7">
        <v>34.94</v>
      </c>
      <c r="AK341" s="7">
        <v>70.7</v>
      </c>
      <c r="AL341" s="7">
        <v>6.8</v>
      </c>
      <c r="AM341" s="7">
        <v>8.6999999999999993</v>
      </c>
      <c r="AN341" s="7">
        <v>41.6</v>
      </c>
      <c r="AO341" s="7">
        <v>49.7</v>
      </c>
      <c r="AP341" s="7">
        <v>83.7</v>
      </c>
      <c r="AQ341" s="7">
        <v>274.60000000000002</v>
      </c>
      <c r="AR341" s="7">
        <v>395.01</v>
      </c>
      <c r="AS341" s="7">
        <v>69.52</v>
      </c>
      <c r="AT341" s="7">
        <v>26.45</v>
      </c>
      <c r="AU341" s="7">
        <v>34.9</v>
      </c>
      <c r="AV341" s="7">
        <v>75.8</v>
      </c>
      <c r="AW341" s="7">
        <v>23.6</v>
      </c>
      <c r="AX341" s="7">
        <v>30.93</v>
      </c>
      <c r="AY341" s="7">
        <v>76.3</v>
      </c>
      <c r="AZ341" s="7">
        <v>97</v>
      </c>
      <c r="BA341" s="7">
        <v>169.28</v>
      </c>
      <c r="BB341" s="7">
        <v>57.3</v>
      </c>
      <c r="BC341" s="7">
        <v>229.6</v>
      </c>
      <c r="BD341" s="7">
        <v>309.17</v>
      </c>
      <c r="BE341" s="7">
        <v>214.25</v>
      </c>
      <c r="BF341" s="7">
        <v>23.52</v>
      </c>
      <c r="BG341" s="7">
        <v>11.42</v>
      </c>
    </row>
    <row r="342" spans="30:59" s="4" customFormat="1">
      <c r="AD342" s="7">
        <v>38.64</v>
      </c>
      <c r="AE342" s="7">
        <v>79.19</v>
      </c>
      <c r="AF342" s="7">
        <v>19.600000000000001</v>
      </c>
      <c r="AG342" s="7">
        <v>30.29</v>
      </c>
      <c r="AH342" s="7">
        <v>64.709999999999994</v>
      </c>
      <c r="AI342" s="7">
        <v>25.4</v>
      </c>
      <c r="AJ342" s="7">
        <v>35.880000000000003</v>
      </c>
      <c r="AK342" s="7">
        <v>70.8</v>
      </c>
      <c r="AL342" s="7">
        <v>10.4</v>
      </c>
      <c r="AM342" s="7">
        <v>12.7</v>
      </c>
      <c r="AN342" s="7">
        <v>43</v>
      </c>
      <c r="AO342" s="7">
        <v>51.07</v>
      </c>
      <c r="AP342" s="7">
        <v>84.2</v>
      </c>
      <c r="AQ342" s="7">
        <v>276.8</v>
      </c>
      <c r="AR342" s="7">
        <v>397.15</v>
      </c>
      <c r="AS342" s="7">
        <v>69.7</v>
      </c>
      <c r="AT342" s="7">
        <v>28.5</v>
      </c>
      <c r="AU342" s="7">
        <v>37.299999999999997</v>
      </c>
      <c r="AV342" s="7">
        <v>76.400000000000006</v>
      </c>
      <c r="AW342" s="7">
        <v>23.9</v>
      </c>
      <c r="AX342" s="7">
        <v>31.12</v>
      </c>
      <c r="AY342" s="7">
        <v>76.8</v>
      </c>
      <c r="AZ342" s="7">
        <v>97.3</v>
      </c>
      <c r="BA342" s="7">
        <v>169.22</v>
      </c>
      <c r="BB342" s="7">
        <v>57.5</v>
      </c>
      <c r="BC342" s="7">
        <v>231.39</v>
      </c>
      <c r="BD342" s="7">
        <v>312.08</v>
      </c>
      <c r="BE342" s="7">
        <v>215.97</v>
      </c>
      <c r="BF342" s="7">
        <v>23.84</v>
      </c>
      <c r="BG342" s="7">
        <v>11.78</v>
      </c>
    </row>
    <row r="343" spans="30:59" s="4" customFormat="1">
      <c r="AD343" s="7">
        <v>39.33</v>
      </c>
      <c r="AE343" s="7">
        <v>79.58</v>
      </c>
      <c r="AF343" s="7">
        <v>19</v>
      </c>
      <c r="AG343" s="7">
        <v>29.7</v>
      </c>
      <c r="AH343" s="7">
        <v>63.98</v>
      </c>
      <c r="AI343" s="7">
        <v>23.3</v>
      </c>
      <c r="AJ343" s="7">
        <v>32.86</v>
      </c>
      <c r="AK343" s="7">
        <v>70.900000000000006</v>
      </c>
      <c r="AL343" s="7">
        <v>2.8</v>
      </c>
      <c r="AM343" s="7">
        <v>3.3</v>
      </c>
      <c r="AN343" s="7">
        <v>43.9</v>
      </c>
      <c r="AO343" s="7">
        <v>52.32</v>
      </c>
      <c r="AP343" s="7">
        <v>83.9</v>
      </c>
      <c r="AQ343" s="7">
        <v>282</v>
      </c>
      <c r="AR343" s="7">
        <v>401.99</v>
      </c>
      <c r="AS343" s="7">
        <v>70.150000000000006</v>
      </c>
      <c r="AT343" s="7">
        <v>29.45</v>
      </c>
      <c r="AU343" s="7">
        <v>38.200000000000003</v>
      </c>
      <c r="AV343" s="7">
        <v>77.099999999999994</v>
      </c>
      <c r="AW343" s="7">
        <v>24</v>
      </c>
      <c r="AX343" s="7">
        <v>31.13</v>
      </c>
      <c r="AY343" s="7">
        <v>77.099999999999994</v>
      </c>
      <c r="AZ343" s="7">
        <v>99.3</v>
      </c>
      <c r="BA343" s="7">
        <v>172.4</v>
      </c>
      <c r="BB343" s="7">
        <v>57.6</v>
      </c>
      <c r="BC343" s="7">
        <v>233.29</v>
      </c>
      <c r="BD343" s="7">
        <v>314.79000000000002</v>
      </c>
      <c r="BE343" s="7">
        <v>217.91</v>
      </c>
      <c r="BF343" s="7">
        <v>23.87</v>
      </c>
      <c r="BG343" s="7">
        <v>11.67</v>
      </c>
    </row>
    <row r="344" spans="30:59" s="4" customFormat="1">
      <c r="AD344" s="7">
        <v>37.56</v>
      </c>
      <c r="AE344" s="7">
        <v>79.88</v>
      </c>
      <c r="AF344" s="7">
        <v>19.2</v>
      </c>
      <c r="AG344" s="7">
        <v>30.13</v>
      </c>
      <c r="AH344" s="7">
        <v>63.72</v>
      </c>
      <c r="AI344" s="7">
        <v>22.4</v>
      </c>
      <c r="AJ344" s="7">
        <v>31.5</v>
      </c>
      <c r="AK344" s="7">
        <v>71.099999999999994</v>
      </c>
      <c r="AL344" s="7">
        <v>2.6</v>
      </c>
      <c r="AM344" s="7">
        <v>3.4</v>
      </c>
      <c r="AN344" s="7">
        <v>43.4</v>
      </c>
      <c r="AO344" s="7">
        <v>51.79</v>
      </c>
      <c r="AP344" s="7">
        <v>83.8</v>
      </c>
      <c r="AQ344" s="7">
        <v>282.60000000000002</v>
      </c>
      <c r="AR344" s="7">
        <v>400.91</v>
      </c>
      <c r="AS344" s="7">
        <v>70.489999999999995</v>
      </c>
      <c r="AT344" s="7">
        <v>30.3</v>
      </c>
      <c r="AU344" s="7">
        <v>38.9</v>
      </c>
      <c r="AV344" s="7">
        <v>77.900000000000006</v>
      </c>
      <c r="AW344" s="7">
        <v>23.4</v>
      </c>
      <c r="AX344" s="7">
        <v>30.47</v>
      </c>
      <c r="AY344" s="7">
        <v>76.8</v>
      </c>
      <c r="AZ344" s="7">
        <v>101.8</v>
      </c>
      <c r="BA344" s="7">
        <v>174.32</v>
      </c>
      <c r="BB344" s="7">
        <v>58.4</v>
      </c>
      <c r="BC344" s="7">
        <v>234.69</v>
      </c>
      <c r="BD344" s="7">
        <v>317.57</v>
      </c>
      <c r="BE344" s="7">
        <v>219.62</v>
      </c>
      <c r="BF344" s="7">
        <v>23.93</v>
      </c>
      <c r="BG344" s="7">
        <v>11.68</v>
      </c>
    </row>
    <row r="345" spans="30:59" s="4" customFormat="1">
      <c r="AD345" s="7">
        <v>36.18</v>
      </c>
      <c r="AE345" s="7">
        <v>79.88</v>
      </c>
      <c r="AF345" s="7">
        <v>19.899999999999999</v>
      </c>
      <c r="AG345" s="7">
        <v>31.43</v>
      </c>
      <c r="AH345" s="7">
        <v>63.31</v>
      </c>
      <c r="AI345" s="7">
        <v>22.3</v>
      </c>
      <c r="AJ345" s="7">
        <v>31.45</v>
      </c>
      <c r="AK345" s="7">
        <v>70.900000000000006</v>
      </c>
      <c r="AL345" s="7">
        <v>-4.2</v>
      </c>
      <c r="AM345" s="7">
        <v>-5.3</v>
      </c>
      <c r="AN345" s="7">
        <v>42.2</v>
      </c>
      <c r="AO345" s="7">
        <v>50.54</v>
      </c>
      <c r="AP345" s="7">
        <v>83.5</v>
      </c>
      <c r="AQ345" s="7">
        <v>285.8</v>
      </c>
      <c r="AR345" s="7">
        <v>402.65</v>
      </c>
      <c r="AS345" s="7">
        <v>70.98</v>
      </c>
      <c r="AT345" s="7">
        <v>30.22</v>
      </c>
      <c r="AU345" s="7">
        <v>39.200000000000003</v>
      </c>
      <c r="AV345" s="7">
        <v>77.099999999999994</v>
      </c>
      <c r="AW345" s="7">
        <v>22.3</v>
      </c>
      <c r="AX345" s="7">
        <v>29.3</v>
      </c>
      <c r="AY345" s="7">
        <v>76.099999999999994</v>
      </c>
      <c r="AZ345" s="7">
        <v>102.7</v>
      </c>
      <c r="BA345" s="7">
        <v>175.56</v>
      </c>
      <c r="BB345" s="7">
        <v>58.5</v>
      </c>
      <c r="BC345" s="7">
        <v>235.69</v>
      </c>
      <c r="BD345" s="7">
        <v>320.64</v>
      </c>
      <c r="BE345" s="7">
        <v>220.93</v>
      </c>
      <c r="BF345" s="7">
        <v>23.92</v>
      </c>
      <c r="BG345" s="7">
        <v>11.67</v>
      </c>
    </row>
    <row r="346" spans="30:59" s="4" customFormat="1">
      <c r="AD346" s="7">
        <v>35.049999999999997</v>
      </c>
      <c r="AE346" s="7">
        <v>79.59</v>
      </c>
      <c r="AF346" s="7">
        <v>20</v>
      </c>
      <c r="AG346" s="7">
        <v>31.58</v>
      </c>
      <c r="AH346" s="7">
        <v>63.34</v>
      </c>
      <c r="AI346" s="7">
        <v>22.2</v>
      </c>
      <c r="AJ346" s="7">
        <v>31.31</v>
      </c>
      <c r="AK346" s="7">
        <v>70.900000000000006</v>
      </c>
      <c r="AL346" s="7">
        <v>-3.2</v>
      </c>
      <c r="AM346" s="7">
        <v>-4.0999999999999996</v>
      </c>
      <c r="AN346" s="7">
        <v>39.700000000000003</v>
      </c>
      <c r="AO346" s="7">
        <v>47.72</v>
      </c>
      <c r="AP346" s="7">
        <v>83.2</v>
      </c>
      <c r="AQ346" s="7">
        <v>288.89999999999998</v>
      </c>
      <c r="AR346" s="7">
        <v>406.47</v>
      </c>
      <c r="AS346" s="7">
        <v>71.08</v>
      </c>
      <c r="AT346" s="7">
        <v>30.8</v>
      </c>
      <c r="AU346" s="7">
        <v>39.9</v>
      </c>
      <c r="AV346" s="7">
        <v>77.2</v>
      </c>
      <c r="AW346" s="7">
        <v>22.3</v>
      </c>
      <c r="AX346" s="7">
        <v>29.3</v>
      </c>
      <c r="AY346" s="7">
        <v>76.099999999999994</v>
      </c>
      <c r="AZ346" s="7">
        <v>105</v>
      </c>
      <c r="BA346" s="7">
        <v>179.49</v>
      </c>
      <c r="BB346" s="7">
        <v>58.5</v>
      </c>
      <c r="BC346" s="7">
        <v>236.38</v>
      </c>
      <c r="BD346" s="7">
        <v>323.69</v>
      </c>
      <c r="BE346" s="7">
        <v>221.46</v>
      </c>
      <c r="BF346" s="7">
        <v>23.8</v>
      </c>
      <c r="BG346" s="7">
        <v>11.68</v>
      </c>
    </row>
    <row r="347" spans="30:59" s="4" customFormat="1">
      <c r="AD347" s="7">
        <v>36.65</v>
      </c>
      <c r="AE347" s="7">
        <v>79.67</v>
      </c>
      <c r="AF347" s="7">
        <v>19.600000000000001</v>
      </c>
      <c r="AG347" s="7">
        <v>30.91</v>
      </c>
      <c r="AH347" s="7">
        <v>63.41</v>
      </c>
      <c r="AI347" s="7">
        <v>22.5</v>
      </c>
      <c r="AJ347" s="7">
        <v>31.73</v>
      </c>
      <c r="AK347" s="7">
        <v>70.900000000000006</v>
      </c>
      <c r="AL347" s="7">
        <v>1.6</v>
      </c>
      <c r="AM347" s="7">
        <v>1.8</v>
      </c>
      <c r="AN347" s="7">
        <v>40.700000000000003</v>
      </c>
      <c r="AO347" s="7">
        <v>48.34</v>
      </c>
      <c r="AP347" s="7">
        <v>84.2</v>
      </c>
      <c r="AQ347" s="7">
        <v>292.3</v>
      </c>
      <c r="AR347" s="7">
        <v>411.63</v>
      </c>
      <c r="AS347" s="7">
        <v>71.010000000000005</v>
      </c>
      <c r="AT347" s="7">
        <v>29.64</v>
      </c>
      <c r="AU347" s="7">
        <v>37.799999999999997</v>
      </c>
      <c r="AV347" s="7">
        <v>78.400000000000006</v>
      </c>
      <c r="AW347" s="7">
        <v>22.5</v>
      </c>
      <c r="AX347" s="7">
        <v>29.53</v>
      </c>
      <c r="AY347" s="7">
        <v>76.2</v>
      </c>
      <c r="AZ347" s="7">
        <v>106.8</v>
      </c>
      <c r="BA347" s="7">
        <v>181.02</v>
      </c>
      <c r="BB347" s="7">
        <v>59</v>
      </c>
      <c r="BC347" s="7">
        <v>237.44</v>
      </c>
      <c r="BD347" s="7">
        <v>326.54000000000002</v>
      </c>
      <c r="BE347" s="7">
        <v>222.13</v>
      </c>
      <c r="BF347" s="7">
        <v>23.78</v>
      </c>
      <c r="BG347" s="7">
        <v>11.73</v>
      </c>
    </row>
    <row r="348" spans="30:59" s="4" customFormat="1">
      <c r="AD348" s="7">
        <v>37</v>
      </c>
      <c r="AE348" s="7">
        <v>79.47</v>
      </c>
      <c r="AF348" s="7">
        <v>19.600000000000001</v>
      </c>
      <c r="AG348" s="7">
        <v>30.88</v>
      </c>
      <c r="AH348" s="7">
        <v>63.47</v>
      </c>
      <c r="AI348" s="7">
        <v>23.9</v>
      </c>
      <c r="AJ348" s="7">
        <v>33.71</v>
      </c>
      <c r="AK348" s="7">
        <v>70.900000000000006</v>
      </c>
      <c r="AL348" s="7">
        <v>5.0999999999999996</v>
      </c>
      <c r="AM348" s="7">
        <v>6.5</v>
      </c>
      <c r="AN348" s="7">
        <v>41.9</v>
      </c>
      <c r="AO348" s="7">
        <v>49.41</v>
      </c>
      <c r="AP348" s="7">
        <v>84.8</v>
      </c>
      <c r="AQ348" s="7">
        <v>293.8</v>
      </c>
      <c r="AR348" s="7">
        <v>412.02</v>
      </c>
      <c r="AS348" s="7">
        <v>71.31</v>
      </c>
      <c r="AT348" s="7">
        <v>30.77</v>
      </c>
      <c r="AU348" s="7">
        <v>39.4</v>
      </c>
      <c r="AV348" s="7">
        <v>78.099999999999994</v>
      </c>
      <c r="AW348" s="7">
        <v>24</v>
      </c>
      <c r="AX348" s="7">
        <v>31.54</v>
      </c>
      <c r="AY348" s="7">
        <v>76.099999999999994</v>
      </c>
      <c r="AZ348" s="7">
        <v>108.4</v>
      </c>
      <c r="BA348" s="7">
        <v>182.8</v>
      </c>
      <c r="BB348" s="7">
        <v>59.3</v>
      </c>
      <c r="BC348" s="7">
        <v>238.55</v>
      </c>
      <c r="BD348" s="7">
        <v>329.33</v>
      </c>
      <c r="BE348" s="7">
        <v>223.02</v>
      </c>
      <c r="BF348" s="7">
        <v>23.66</v>
      </c>
      <c r="BG348" s="7">
        <v>11.76</v>
      </c>
    </row>
    <row r="349" spans="30:59" s="4" customFormat="1">
      <c r="AD349" s="7">
        <v>39.19</v>
      </c>
      <c r="AE349" s="7">
        <v>79.349999999999994</v>
      </c>
      <c r="AF349" s="7">
        <v>20</v>
      </c>
      <c r="AG349" s="7">
        <v>31.34</v>
      </c>
      <c r="AH349" s="7">
        <v>63.83</v>
      </c>
      <c r="AI349" s="7">
        <v>24.4</v>
      </c>
      <c r="AJ349" s="7">
        <v>34.409999999999997</v>
      </c>
      <c r="AK349" s="7">
        <v>70.900000000000006</v>
      </c>
      <c r="AL349" s="7">
        <v>5.8</v>
      </c>
      <c r="AM349" s="7">
        <v>7.7</v>
      </c>
      <c r="AN349" s="7">
        <v>44</v>
      </c>
      <c r="AO349" s="7">
        <v>51.83</v>
      </c>
      <c r="AP349" s="7">
        <v>84.9</v>
      </c>
      <c r="AQ349" s="7">
        <v>298.8</v>
      </c>
      <c r="AR349" s="7">
        <v>418.48</v>
      </c>
      <c r="AS349" s="7">
        <v>71.400000000000006</v>
      </c>
      <c r="AT349" s="7">
        <v>31.51</v>
      </c>
      <c r="AU349" s="7">
        <v>40.299999999999997</v>
      </c>
      <c r="AV349" s="7">
        <v>78.2</v>
      </c>
      <c r="AW349" s="7">
        <v>24.5</v>
      </c>
      <c r="AX349" s="7">
        <v>32.24</v>
      </c>
      <c r="AY349" s="7">
        <v>76</v>
      </c>
      <c r="AZ349" s="7">
        <v>112.3</v>
      </c>
      <c r="BA349" s="7">
        <v>188.42</v>
      </c>
      <c r="BB349" s="7">
        <v>59.6</v>
      </c>
      <c r="BC349" s="7">
        <v>240.17</v>
      </c>
      <c r="BD349" s="7">
        <v>332.19</v>
      </c>
      <c r="BE349" s="7">
        <v>224.48</v>
      </c>
      <c r="BF349" s="7">
        <v>23.51</v>
      </c>
      <c r="BG349" s="7">
        <v>11.86</v>
      </c>
    </row>
    <row r="350" spans="30:59" s="4" customFormat="1">
      <c r="AD350" s="7">
        <v>40.11</v>
      </c>
      <c r="AE350" s="7">
        <v>79.540000000000006</v>
      </c>
      <c r="AF350" s="7">
        <v>19.899999999999999</v>
      </c>
      <c r="AG350" s="7">
        <v>31.28</v>
      </c>
      <c r="AH350" s="7">
        <v>63.61</v>
      </c>
      <c r="AI350" s="7">
        <v>24.9</v>
      </c>
      <c r="AJ350" s="7">
        <v>34.97</v>
      </c>
      <c r="AK350" s="7">
        <v>71.2</v>
      </c>
      <c r="AL350" s="7">
        <v>8.1999999999999993</v>
      </c>
      <c r="AM350" s="7">
        <v>10.4</v>
      </c>
      <c r="AN350" s="7">
        <v>45</v>
      </c>
      <c r="AO350" s="7">
        <v>52.88</v>
      </c>
      <c r="AP350" s="7">
        <v>85.1</v>
      </c>
      <c r="AQ350" s="7">
        <v>302.5</v>
      </c>
      <c r="AR350" s="7">
        <v>421.6</v>
      </c>
      <c r="AS350" s="7">
        <v>71.75</v>
      </c>
      <c r="AT350" s="7">
        <v>31.08</v>
      </c>
      <c r="AU350" s="7">
        <v>40</v>
      </c>
      <c r="AV350" s="7">
        <v>77.7</v>
      </c>
      <c r="AW350" s="7">
        <v>24.8</v>
      </c>
      <c r="AX350" s="7">
        <v>33.159999999999997</v>
      </c>
      <c r="AY350" s="7">
        <v>74.8</v>
      </c>
      <c r="AZ350" s="7">
        <v>116.1</v>
      </c>
      <c r="BA350" s="7">
        <v>191.27</v>
      </c>
      <c r="BB350" s="7">
        <v>60.7</v>
      </c>
      <c r="BC350" s="7">
        <v>242.25</v>
      </c>
      <c r="BD350" s="7">
        <v>335</v>
      </c>
      <c r="BE350" s="7">
        <v>226.12</v>
      </c>
      <c r="BF350" s="7">
        <v>21.34</v>
      </c>
      <c r="BG350" s="7">
        <v>10.7</v>
      </c>
    </row>
    <row r="351" spans="30:59" s="4" customFormat="1">
      <c r="AD351" s="7">
        <v>41.12</v>
      </c>
      <c r="AE351" s="7">
        <v>79.52</v>
      </c>
      <c r="AF351" s="7">
        <v>20.7</v>
      </c>
      <c r="AG351" s="7">
        <v>32.44</v>
      </c>
      <c r="AH351" s="7">
        <v>63.8</v>
      </c>
      <c r="AI351" s="7">
        <v>26.1</v>
      </c>
      <c r="AJ351" s="7">
        <v>36.659999999999997</v>
      </c>
      <c r="AK351" s="7">
        <v>71.2</v>
      </c>
      <c r="AL351" s="7">
        <v>6.4</v>
      </c>
      <c r="AM351" s="7">
        <v>8.1</v>
      </c>
      <c r="AN351" s="7">
        <v>46.3</v>
      </c>
      <c r="AO351" s="7">
        <v>54.22</v>
      </c>
      <c r="AP351" s="7">
        <v>85.4</v>
      </c>
      <c r="AQ351" s="7">
        <v>306.7</v>
      </c>
      <c r="AR351" s="7">
        <v>425.44</v>
      </c>
      <c r="AS351" s="7">
        <v>72.09</v>
      </c>
      <c r="AT351" s="7">
        <v>32.93</v>
      </c>
      <c r="AU351" s="7">
        <v>42.6</v>
      </c>
      <c r="AV351" s="7">
        <v>77.3</v>
      </c>
      <c r="AW351" s="7">
        <v>25.4</v>
      </c>
      <c r="AX351" s="7">
        <v>33.96</v>
      </c>
      <c r="AY351" s="7">
        <v>74.8</v>
      </c>
      <c r="AZ351" s="7">
        <v>116.8</v>
      </c>
      <c r="BA351" s="7">
        <v>191.79</v>
      </c>
      <c r="BB351" s="7">
        <v>60.9</v>
      </c>
      <c r="BC351" s="7">
        <v>243.54</v>
      </c>
      <c r="BD351" s="7">
        <v>338.06</v>
      </c>
      <c r="BE351" s="7">
        <v>228.01</v>
      </c>
      <c r="BF351" s="7">
        <v>21.51</v>
      </c>
      <c r="BG351" s="7">
        <v>10.75</v>
      </c>
    </row>
    <row r="352" spans="30:59" s="4" customFormat="1">
      <c r="AD352" s="7">
        <v>41.25</v>
      </c>
      <c r="AE352" s="7">
        <v>79.75</v>
      </c>
      <c r="AF352" s="7">
        <v>21.5</v>
      </c>
      <c r="AG352" s="7">
        <v>33.69</v>
      </c>
      <c r="AH352" s="7">
        <v>63.82</v>
      </c>
      <c r="AI352" s="7">
        <v>26.2</v>
      </c>
      <c r="AJ352" s="7">
        <v>36.85</v>
      </c>
      <c r="AK352" s="7">
        <v>71.099999999999994</v>
      </c>
      <c r="AL352" s="7">
        <v>5.8</v>
      </c>
      <c r="AM352" s="7">
        <v>7.5</v>
      </c>
      <c r="AN352" s="7">
        <v>46.8</v>
      </c>
      <c r="AO352" s="7">
        <v>54.67</v>
      </c>
      <c r="AP352" s="7">
        <v>85.6</v>
      </c>
      <c r="AQ352" s="7">
        <v>310.2</v>
      </c>
      <c r="AR352" s="7">
        <v>428.82</v>
      </c>
      <c r="AS352" s="7">
        <v>72.34</v>
      </c>
      <c r="AT352" s="7">
        <v>32.840000000000003</v>
      </c>
      <c r="AU352" s="7">
        <v>42.6</v>
      </c>
      <c r="AV352" s="7">
        <v>77.099999999999994</v>
      </c>
      <c r="AW352" s="7">
        <v>25.6</v>
      </c>
      <c r="AX352" s="7">
        <v>34.450000000000003</v>
      </c>
      <c r="AY352" s="7">
        <v>74.3</v>
      </c>
      <c r="AZ352" s="7">
        <v>118.8</v>
      </c>
      <c r="BA352" s="7">
        <v>194.75</v>
      </c>
      <c r="BB352" s="7">
        <v>61</v>
      </c>
      <c r="BC352" s="7">
        <v>244.82</v>
      </c>
      <c r="BD352" s="7">
        <v>341.38</v>
      </c>
      <c r="BE352" s="7">
        <v>229.92</v>
      </c>
      <c r="BF352" s="7">
        <v>21.94</v>
      </c>
      <c r="BG352" s="7">
        <v>11.03</v>
      </c>
    </row>
    <row r="353" spans="30:59" s="4" customFormat="1">
      <c r="AD353" s="7">
        <v>41.15</v>
      </c>
      <c r="AE353" s="7">
        <v>79.95</v>
      </c>
      <c r="AF353" s="7">
        <v>21.1</v>
      </c>
      <c r="AG353" s="7">
        <v>32.96</v>
      </c>
      <c r="AH353" s="7">
        <v>64.02</v>
      </c>
      <c r="AI353" s="7">
        <v>26.1</v>
      </c>
      <c r="AJ353" s="7">
        <v>36.71</v>
      </c>
      <c r="AK353" s="7">
        <v>71.099999999999994</v>
      </c>
      <c r="AL353" s="7">
        <v>4.4000000000000004</v>
      </c>
      <c r="AM353" s="7">
        <v>5.3</v>
      </c>
      <c r="AN353" s="7">
        <v>48.8</v>
      </c>
      <c r="AO353" s="7">
        <v>57.08</v>
      </c>
      <c r="AP353" s="7">
        <v>85.5</v>
      </c>
      <c r="AQ353" s="7">
        <v>314.60000000000002</v>
      </c>
      <c r="AR353" s="7">
        <v>433.13</v>
      </c>
      <c r="AS353" s="7">
        <v>72.63</v>
      </c>
      <c r="AT353" s="7">
        <v>32.49</v>
      </c>
      <c r="AU353" s="7">
        <v>42.2</v>
      </c>
      <c r="AV353" s="7">
        <v>77</v>
      </c>
      <c r="AW353" s="7">
        <v>26</v>
      </c>
      <c r="AX353" s="7">
        <v>35.04</v>
      </c>
      <c r="AY353" s="7">
        <v>74.2</v>
      </c>
      <c r="AZ353" s="7">
        <v>120.4</v>
      </c>
      <c r="BA353" s="7">
        <v>194.82</v>
      </c>
      <c r="BB353" s="7">
        <v>61.8</v>
      </c>
      <c r="BC353" s="7">
        <v>246.02</v>
      </c>
      <c r="BD353" s="7">
        <v>344.47</v>
      </c>
      <c r="BE353" s="7">
        <v>232.33</v>
      </c>
      <c r="BF353" s="7">
        <v>21.85</v>
      </c>
      <c r="BG353" s="7">
        <v>11.01</v>
      </c>
    </row>
    <row r="354" spans="30:59" s="4" customFormat="1">
      <c r="AD354" s="7">
        <v>41.86</v>
      </c>
      <c r="AE354" s="7">
        <v>80.040000000000006</v>
      </c>
      <c r="AF354" s="7">
        <v>20.3</v>
      </c>
      <c r="AG354" s="7">
        <v>31.61</v>
      </c>
      <c r="AH354" s="7">
        <v>64.23</v>
      </c>
      <c r="AI354" s="7">
        <v>27</v>
      </c>
      <c r="AJ354" s="7">
        <v>37.869999999999997</v>
      </c>
      <c r="AK354" s="7">
        <v>71.3</v>
      </c>
      <c r="AL354" s="7">
        <v>5.6</v>
      </c>
      <c r="AM354" s="7">
        <v>7.4</v>
      </c>
      <c r="AN354" s="7">
        <v>49.8</v>
      </c>
      <c r="AO354" s="7">
        <v>58.11</v>
      </c>
      <c r="AP354" s="7">
        <v>85.7</v>
      </c>
      <c r="AQ354" s="7">
        <v>317.3</v>
      </c>
      <c r="AR354" s="7">
        <v>434.77</v>
      </c>
      <c r="AS354" s="7">
        <v>72.98</v>
      </c>
      <c r="AT354" s="7">
        <v>32.35</v>
      </c>
      <c r="AU354" s="7">
        <v>41.9</v>
      </c>
      <c r="AV354" s="7">
        <v>77.2</v>
      </c>
      <c r="AW354" s="7">
        <v>25.6</v>
      </c>
      <c r="AX354" s="7">
        <v>34.32</v>
      </c>
      <c r="AY354" s="7">
        <v>74.599999999999994</v>
      </c>
      <c r="AZ354" s="7">
        <v>122.1</v>
      </c>
      <c r="BA354" s="7">
        <v>195.67</v>
      </c>
      <c r="BB354" s="7">
        <v>62.4</v>
      </c>
      <c r="BC354" s="7">
        <v>247.35</v>
      </c>
      <c r="BD354" s="7">
        <v>347.17</v>
      </c>
      <c r="BE354" s="7">
        <v>234.88</v>
      </c>
      <c r="BF354" s="7">
        <v>21.2</v>
      </c>
      <c r="BG354" s="7">
        <v>10.64</v>
      </c>
    </row>
    <row r="355" spans="30:59" s="4" customFormat="1">
      <c r="AD355" s="7">
        <v>42.72</v>
      </c>
      <c r="AE355" s="7">
        <v>79.83</v>
      </c>
      <c r="AF355" s="7">
        <v>21.2</v>
      </c>
      <c r="AG355" s="7">
        <v>32.97</v>
      </c>
      <c r="AH355" s="7">
        <v>64.3</v>
      </c>
      <c r="AI355" s="7">
        <v>28.9</v>
      </c>
      <c r="AJ355" s="7">
        <v>40.82</v>
      </c>
      <c r="AK355" s="7">
        <v>70.8</v>
      </c>
      <c r="AL355" s="7">
        <v>6.2</v>
      </c>
      <c r="AM355" s="7">
        <v>7.9</v>
      </c>
      <c r="AN355" s="7">
        <v>51.1</v>
      </c>
      <c r="AO355" s="7">
        <v>59.35</v>
      </c>
      <c r="AP355" s="7">
        <v>86.1</v>
      </c>
      <c r="AQ355" s="7">
        <v>320</v>
      </c>
      <c r="AR355" s="7">
        <v>437.91</v>
      </c>
      <c r="AS355" s="7">
        <v>73.069999999999993</v>
      </c>
      <c r="AT355" s="7">
        <v>34.72</v>
      </c>
      <c r="AU355" s="7">
        <v>44.8</v>
      </c>
      <c r="AV355" s="7">
        <v>77.5</v>
      </c>
      <c r="AW355" s="7">
        <v>26.4</v>
      </c>
      <c r="AX355" s="7">
        <v>35.11</v>
      </c>
      <c r="AY355" s="7">
        <v>75.2</v>
      </c>
      <c r="AZ355" s="7">
        <v>121.3</v>
      </c>
      <c r="BA355" s="7">
        <v>195.02</v>
      </c>
      <c r="BB355" s="7">
        <v>62.2</v>
      </c>
      <c r="BC355" s="7">
        <v>248.85</v>
      </c>
      <c r="BD355" s="7">
        <v>350.17</v>
      </c>
      <c r="BE355" s="7">
        <v>237.6</v>
      </c>
      <c r="BF355" s="7">
        <v>21.13</v>
      </c>
      <c r="BG355" s="7">
        <v>10.67</v>
      </c>
    </row>
    <row r="356" spans="30:59" s="4" customFormat="1">
      <c r="AD356" s="7">
        <v>44.47</v>
      </c>
      <c r="AE356" s="7">
        <v>79.819999999999993</v>
      </c>
      <c r="AF356" s="7">
        <v>21.2</v>
      </c>
      <c r="AG356" s="7">
        <v>33.06</v>
      </c>
      <c r="AH356" s="7">
        <v>64.13</v>
      </c>
      <c r="AI356" s="7">
        <v>29.2</v>
      </c>
      <c r="AJ356" s="7">
        <v>41.83</v>
      </c>
      <c r="AK356" s="7">
        <v>69.8</v>
      </c>
      <c r="AL356" s="7">
        <v>6.4</v>
      </c>
      <c r="AM356" s="7">
        <v>8</v>
      </c>
      <c r="AN356" s="7">
        <v>51.9</v>
      </c>
      <c r="AO356" s="7">
        <v>60.14</v>
      </c>
      <c r="AP356" s="7">
        <v>86.3</v>
      </c>
      <c r="AQ356" s="7">
        <v>326</v>
      </c>
      <c r="AR356" s="7">
        <v>443.74</v>
      </c>
      <c r="AS356" s="7">
        <v>73.47</v>
      </c>
      <c r="AT356" s="7">
        <v>35.08</v>
      </c>
      <c r="AU356" s="7">
        <v>45.2</v>
      </c>
      <c r="AV356" s="7">
        <v>77.599999999999994</v>
      </c>
      <c r="AW356" s="7">
        <v>27.2</v>
      </c>
      <c r="AX356" s="7">
        <v>35.79</v>
      </c>
      <c r="AY356" s="7">
        <v>76</v>
      </c>
      <c r="AZ356" s="7">
        <v>124.3</v>
      </c>
      <c r="BA356" s="7">
        <v>199.2</v>
      </c>
      <c r="BB356" s="7">
        <v>62.4</v>
      </c>
      <c r="BC356" s="7">
        <v>250.74</v>
      </c>
      <c r="BD356" s="7">
        <v>353.15</v>
      </c>
      <c r="BE356" s="7">
        <v>240.38</v>
      </c>
      <c r="BF356" s="7">
        <v>21.21</v>
      </c>
      <c r="BG356" s="7">
        <v>10.69</v>
      </c>
    </row>
    <row r="357" spans="30:59" s="4" customFormat="1">
      <c r="AD357" s="7">
        <v>46.05</v>
      </c>
      <c r="AE357" s="7">
        <v>79.91</v>
      </c>
      <c r="AF357" s="7">
        <v>21.8</v>
      </c>
      <c r="AG357" s="7">
        <v>33.76</v>
      </c>
      <c r="AH357" s="7">
        <v>64.569999999999993</v>
      </c>
      <c r="AI357" s="7">
        <v>30.3</v>
      </c>
      <c r="AJ357" s="7">
        <v>43.1</v>
      </c>
      <c r="AK357" s="7">
        <v>70.3</v>
      </c>
      <c r="AL357" s="7">
        <v>5.6</v>
      </c>
      <c r="AM357" s="7">
        <v>6.7</v>
      </c>
      <c r="AN357" s="7">
        <v>52.9</v>
      </c>
      <c r="AO357" s="7">
        <v>61.02</v>
      </c>
      <c r="AP357" s="7">
        <v>86.7</v>
      </c>
      <c r="AQ357" s="7">
        <v>329.2</v>
      </c>
      <c r="AR357" s="7">
        <v>446.64</v>
      </c>
      <c r="AS357" s="7">
        <v>73.709999999999994</v>
      </c>
      <c r="AT357" s="7">
        <v>36.700000000000003</v>
      </c>
      <c r="AU357" s="7">
        <v>47.3</v>
      </c>
      <c r="AV357" s="7">
        <v>77.599999999999994</v>
      </c>
      <c r="AW357" s="7">
        <v>27.3</v>
      </c>
      <c r="AX357" s="7">
        <v>35.78</v>
      </c>
      <c r="AY357" s="7">
        <v>76.3</v>
      </c>
      <c r="AZ357" s="7">
        <v>127</v>
      </c>
      <c r="BA357" s="7">
        <v>200</v>
      </c>
      <c r="BB357" s="7">
        <v>63.5</v>
      </c>
      <c r="BC357" s="7">
        <v>252.94</v>
      </c>
      <c r="BD357" s="7">
        <v>356.27</v>
      </c>
      <c r="BE357" s="7">
        <v>243.24</v>
      </c>
      <c r="BF357" s="7">
        <v>21.23</v>
      </c>
      <c r="BG357" s="7">
        <v>10.73</v>
      </c>
    </row>
    <row r="358" spans="30:59" s="4" customFormat="1">
      <c r="AD358" s="7">
        <v>47.19</v>
      </c>
      <c r="AE358" s="7">
        <v>80.099999999999994</v>
      </c>
      <c r="AF358" s="7">
        <v>22</v>
      </c>
      <c r="AG358" s="7">
        <v>34.020000000000003</v>
      </c>
      <c r="AH358" s="7">
        <v>64.67</v>
      </c>
      <c r="AI358" s="7">
        <v>30.4</v>
      </c>
      <c r="AJ358" s="7">
        <v>43.74</v>
      </c>
      <c r="AK358" s="7">
        <v>69.5</v>
      </c>
      <c r="AL358" s="7">
        <v>5.4</v>
      </c>
      <c r="AM358" s="7">
        <v>6.9</v>
      </c>
      <c r="AN358" s="7">
        <v>55</v>
      </c>
      <c r="AO358" s="7">
        <v>63.15</v>
      </c>
      <c r="AP358" s="7">
        <v>87.1</v>
      </c>
      <c r="AQ358" s="7">
        <v>335.6</v>
      </c>
      <c r="AR358" s="7">
        <v>453.45</v>
      </c>
      <c r="AS358" s="7">
        <v>74.010000000000005</v>
      </c>
      <c r="AT358" s="7">
        <v>38.85</v>
      </c>
      <c r="AU358" s="7">
        <v>50</v>
      </c>
      <c r="AV358" s="7">
        <v>77.7</v>
      </c>
      <c r="AW358" s="7">
        <v>27.6</v>
      </c>
      <c r="AX358" s="7">
        <v>35.840000000000003</v>
      </c>
      <c r="AY358" s="7">
        <v>77</v>
      </c>
      <c r="AZ358" s="7">
        <v>128.30000000000001</v>
      </c>
      <c r="BA358" s="7">
        <v>201.73</v>
      </c>
      <c r="BB358" s="7">
        <v>63.6</v>
      </c>
      <c r="BC358" s="7">
        <v>255.35</v>
      </c>
      <c r="BD358" s="7">
        <v>359.39</v>
      </c>
      <c r="BE358" s="7">
        <v>246.48</v>
      </c>
      <c r="BF358" s="7">
        <v>22.14</v>
      </c>
      <c r="BG358" s="7">
        <v>10.56</v>
      </c>
    </row>
    <row r="359" spans="30:59" s="4" customFormat="1">
      <c r="AD359" s="7">
        <v>48.02</v>
      </c>
      <c r="AE359" s="7">
        <v>80.39</v>
      </c>
      <c r="AF359" s="7">
        <v>22.8</v>
      </c>
      <c r="AG359" s="7">
        <v>35.159999999999997</v>
      </c>
      <c r="AH359" s="7">
        <v>64.849999999999994</v>
      </c>
      <c r="AI359" s="7">
        <v>29.5</v>
      </c>
      <c r="AJ359" s="7">
        <v>41.84</v>
      </c>
      <c r="AK359" s="7">
        <v>70.5</v>
      </c>
      <c r="AL359" s="7">
        <v>5.8</v>
      </c>
      <c r="AM359" s="7">
        <v>7.4</v>
      </c>
      <c r="AN359" s="7">
        <v>56.4</v>
      </c>
      <c r="AO359" s="7">
        <v>64.75</v>
      </c>
      <c r="AP359" s="7">
        <v>87.1</v>
      </c>
      <c r="AQ359" s="7">
        <v>341.4</v>
      </c>
      <c r="AR359" s="7">
        <v>460.65</v>
      </c>
      <c r="AS359" s="7">
        <v>74.11</v>
      </c>
      <c r="AT359" s="7">
        <v>38.380000000000003</v>
      </c>
      <c r="AU359" s="7">
        <v>49.2</v>
      </c>
      <c r="AV359" s="7">
        <v>78</v>
      </c>
      <c r="AW359" s="7">
        <v>28.4</v>
      </c>
      <c r="AX359" s="7">
        <v>36.74</v>
      </c>
      <c r="AY359" s="7">
        <v>77.3</v>
      </c>
      <c r="AZ359" s="7">
        <v>130</v>
      </c>
      <c r="BA359" s="7">
        <v>203.44</v>
      </c>
      <c r="BB359" s="7">
        <v>63.9</v>
      </c>
      <c r="BC359" s="7">
        <v>257.88</v>
      </c>
      <c r="BD359" s="7">
        <v>362.76</v>
      </c>
      <c r="BE359" s="7">
        <v>249.95</v>
      </c>
      <c r="BF359" s="7">
        <v>21.72</v>
      </c>
      <c r="BG359" s="7">
        <v>10.29</v>
      </c>
    </row>
    <row r="360" spans="30:59" s="4" customFormat="1">
      <c r="AD360" s="7">
        <v>49.45</v>
      </c>
      <c r="AE360" s="7">
        <v>80.48</v>
      </c>
      <c r="AF360" s="7">
        <v>23.4</v>
      </c>
      <c r="AG360" s="7">
        <v>35.86</v>
      </c>
      <c r="AH360" s="7">
        <v>65.25</v>
      </c>
      <c r="AI360" s="7">
        <v>29</v>
      </c>
      <c r="AJ360" s="7">
        <v>40.56</v>
      </c>
      <c r="AK360" s="7">
        <v>71.5</v>
      </c>
      <c r="AL360" s="7">
        <v>4.5999999999999996</v>
      </c>
      <c r="AM360" s="7">
        <v>5.5</v>
      </c>
      <c r="AN360" s="7">
        <v>58.2</v>
      </c>
      <c r="AO360" s="7">
        <v>66.739999999999995</v>
      </c>
      <c r="AP360" s="7">
        <v>87.2</v>
      </c>
      <c r="AQ360" s="7">
        <v>347.6</v>
      </c>
      <c r="AR360" s="7">
        <v>467.42</v>
      </c>
      <c r="AS360" s="7">
        <v>74.37</v>
      </c>
      <c r="AT360" s="7">
        <v>39.72</v>
      </c>
      <c r="AU360" s="7">
        <v>50.6</v>
      </c>
      <c r="AV360" s="7">
        <v>78.5</v>
      </c>
      <c r="AW360" s="7">
        <v>29.1</v>
      </c>
      <c r="AX360" s="7">
        <v>37.74</v>
      </c>
      <c r="AY360" s="7">
        <v>77.099999999999994</v>
      </c>
      <c r="AZ360" s="7">
        <v>130</v>
      </c>
      <c r="BA360" s="7">
        <v>202.18</v>
      </c>
      <c r="BB360" s="7">
        <v>64.3</v>
      </c>
      <c r="BC360" s="7">
        <v>260.68</v>
      </c>
      <c r="BD360" s="7">
        <v>366.25</v>
      </c>
      <c r="BE360" s="7">
        <v>253.75</v>
      </c>
      <c r="BF360" s="7">
        <v>21.77</v>
      </c>
      <c r="BG360" s="7">
        <v>10.37</v>
      </c>
    </row>
    <row r="361" spans="30:59" s="4" customFormat="1">
      <c r="AD361" s="7">
        <v>51.01</v>
      </c>
      <c r="AE361" s="7">
        <v>80.17</v>
      </c>
      <c r="AF361" s="7">
        <v>23.9</v>
      </c>
      <c r="AG361" s="7">
        <v>36.51</v>
      </c>
      <c r="AH361" s="7">
        <v>65.459999999999994</v>
      </c>
      <c r="AI361" s="7">
        <v>28.7</v>
      </c>
      <c r="AJ361" s="7">
        <v>39.97</v>
      </c>
      <c r="AK361" s="7">
        <v>71.8</v>
      </c>
      <c r="AL361" s="7">
        <v>6.7</v>
      </c>
      <c r="AM361" s="7">
        <v>8.6</v>
      </c>
      <c r="AN361" s="7">
        <v>56.1</v>
      </c>
      <c r="AO361" s="7">
        <v>64.56</v>
      </c>
      <c r="AP361" s="7">
        <v>86.9</v>
      </c>
      <c r="AQ361" s="7">
        <v>351.5</v>
      </c>
      <c r="AR361" s="7">
        <v>470.82</v>
      </c>
      <c r="AS361" s="7">
        <v>74.66</v>
      </c>
      <c r="AT361" s="7">
        <v>40.549999999999997</v>
      </c>
      <c r="AU361" s="7">
        <v>51.4</v>
      </c>
      <c r="AV361" s="7">
        <v>78.900000000000006</v>
      </c>
      <c r="AW361" s="7">
        <v>30</v>
      </c>
      <c r="AX361" s="7">
        <v>38.86</v>
      </c>
      <c r="AY361" s="7">
        <v>77.2</v>
      </c>
      <c r="AZ361" s="7">
        <v>130.9</v>
      </c>
      <c r="BA361" s="7">
        <v>202.95</v>
      </c>
      <c r="BB361" s="7">
        <v>64.5</v>
      </c>
      <c r="BC361" s="7">
        <v>263.76</v>
      </c>
      <c r="BD361" s="7">
        <v>369.85</v>
      </c>
      <c r="BE361" s="7">
        <v>256.8</v>
      </c>
      <c r="BF361" s="7">
        <v>21.26</v>
      </c>
      <c r="BG361" s="7">
        <v>10</v>
      </c>
    </row>
    <row r="362" spans="30:59" s="4" customFormat="1">
      <c r="AD362" s="7">
        <v>54.85</v>
      </c>
      <c r="AE362" s="7">
        <v>80.58</v>
      </c>
      <c r="AF362" s="7">
        <v>25.5</v>
      </c>
      <c r="AG362" s="7">
        <v>38.770000000000003</v>
      </c>
      <c r="AH362" s="7">
        <v>65.78</v>
      </c>
      <c r="AI362" s="7">
        <v>29.5</v>
      </c>
      <c r="AJ362" s="7">
        <v>41.03</v>
      </c>
      <c r="AK362" s="7">
        <v>71.900000000000006</v>
      </c>
      <c r="AL362" s="7">
        <v>12.3</v>
      </c>
      <c r="AM362" s="7">
        <v>14.8</v>
      </c>
      <c r="AN362" s="7">
        <v>61.6</v>
      </c>
      <c r="AO362" s="7">
        <v>70.48</v>
      </c>
      <c r="AP362" s="7">
        <v>87.4</v>
      </c>
      <c r="AQ362" s="7">
        <v>356.3</v>
      </c>
      <c r="AR362" s="7">
        <v>475.65</v>
      </c>
      <c r="AS362" s="7">
        <v>74.91</v>
      </c>
      <c r="AT362" s="7">
        <v>37.590000000000003</v>
      </c>
      <c r="AU362" s="7">
        <v>46.7</v>
      </c>
      <c r="AV362" s="7">
        <v>80.5</v>
      </c>
      <c r="AW362" s="7">
        <v>29.1</v>
      </c>
      <c r="AX362" s="7">
        <v>37.5</v>
      </c>
      <c r="AY362" s="7">
        <v>77.599999999999994</v>
      </c>
      <c r="AZ362" s="7">
        <v>131.6</v>
      </c>
      <c r="BA362" s="7">
        <v>202.15</v>
      </c>
      <c r="BB362" s="7">
        <v>65.099999999999994</v>
      </c>
      <c r="BC362" s="7">
        <v>267.68</v>
      </c>
      <c r="BD362" s="7">
        <v>373.96</v>
      </c>
      <c r="BE362" s="7">
        <v>261.18</v>
      </c>
      <c r="BF362" s="7">
        <v>21.31</v>
      </c>
      <c r="BG362" s="7">
        <v>10.14</v>
      </c>
    </row>
    <row r="363" spans="30:59" s="4" customFormat="1">
      <c r="AD363" s="7">
        <v>55.72</v>
      </c>
      <c r="AE363" s="7">
        <v>80.760000000000005</v>
      </c>
      <c r="AF363" s="7">
        <v>27.2</v>
      </c>
      <c r="AG363" s="7">
        <v>41.22</v>
      </c>
      <c r="AH363" s="7">
        <v>65.98</v>
      </c>
      <c r="AI363" s="7">
        <v>30.1</v>
      </c>
      <c r="AJ363" s="7">
        <v>42.33</v>
      </c>
      <c r="AK363" s="7">
        <v>71.099999999999994</v>
      </c>
      <c r="AL363" s="7">
        <v>9.5</v>
      </c>
      <c r="AM363" s="7">
        <v>11.3</v>
      </c>
      <c r="AN363" s="7">
        <v>61.5</v>
      </c>
      <c r="AO363" s="7">
        <v>70.69</v>
      </c>
      <c r="AP363" s="7">
        <v>87</v>
      </c>
      <c r="AQ363" s="7">
        <v>362.9</v>
      </c>
      <c r="AR363" s="7">
        <v>480.31</v>
      </c>
      <c r="AS363" s="7">
        <v>75.56</v>
      </c>
      <c r="AT363" s="7">
        <v>43.2</v>
      </c>
      <c r="AU363" s="7">
        <v>53.6</v>
      </c>
      <c r="AV363" s="7">
        <v>80.599999999999994</v>
      </c>
      <c r="AW363" s="7">
        <v>32.700000000000003</v>
      </c>
      <c r="AX363" s="7">
        <v>42.19</v>
      </c>
      <c r="AY363" s="7">
        <v>77.5</v>
      </c>
      <c r="AZ363" s="7">
        <v>135.6</v>
      </c>
      <c r="BA363" s="7">
        <v>207.34</v>
      </c>
      <c r="BB363" s="7">
        <v>65.400000000000006</v>
      </c>
      <c r="BC363" s="7">
        <v>271.68</v>
      </c>
      <c r="BD363" s="7">
        <v>378.63</v>
      </c>
      <c r="BE363" s="7">
        <v>265.38</v>
      </c>
      <c r="BF363" s="7">
        <v>21.3</v>
      </c>
      <c r="BG363" s="7">
        <v>10.11</v>
      </c>
    </row>
    <row r="364" spans="30:59" s="4" customFormat="1">
      <c r="AD364" s="7">
        <v>58.83</v>
      </c>
      <c r="AE364" s="7">
        <v>80.739999999999995</v>
      </c>
      <c r="AF364" s="7">
        <v>28</v>
      </c>
      <c r="AG364" s="7">
        <v>41.9</v>
      </c>
      <c r="AH364" s="7">
        <v>66.83</v>
      </c>
      <c r="AI364" s="7">
        <v>29.6</v>
      </c>
      <c r="AJ364" s="7">
        <v>40.880000000000003</v>
      </c>
      <c r="AK364" s="7">
        <v>72.400000000000006</v>
      </c>
      <c r="AL364" s="7">
        <v>9.1</v>
      </c>
      <c r="AM364" s="7">
        <v>11</v>
      </c>
      <c r="AN364" s="7">
        <v>63.3</v>
      </c>
      <c r="AO364" s="7">
        <v>73.09</v>
      </c>
      <c r="AP364" s="7">
        <v>86.6</v>
      </c>
      <c r="AQ364" s="7">
        <v>369.6</v>
      </c>
      <c r="AR364" s="7">
        <v>486.27</v>
      </c>
      <c r="AS364" s="7">
        <v>76.010000000000005</v>
      </c>
      <c r="AT364" s="7">
        <v>42.85</v>
      </c>
      <c r="AU364" s="7">
        <v>53.1</v>
      </c>
      <c r="AV364" s="7">
        <v>80.7</v>
      </c>
      <c r="AW364" s="7">
        <v>33</v>
      </c>
      <c r="AX364" s="7">
        <v>42.25</v>
      </c>
      <c r="AY364" s="7">
        <v>78.099999999999994</v>
      </c>
      <c r="AZ364" s="7">
        <v>140.1</v>
      </c>
      <c r="BA364" s="7">
        <v>211.63</v>
      </c>
      <c r="BB364" s="7">
        <v>66.2</v>
      </c>
      <c r="BC364" s="7">
        <v>276.3</v>
      </c>
      <c r="BD364" s="7">
        <v>383.39</v>
      </c>
      <c r="BE364" s="7">
        <v>269.97000000000003</v>
      </c>
      <c r="BF364" s="7">
        <v>21.01</v>
      </c>
      <c r="BG364" s="7">
        <v>10.17</v>
      </c>
    </row>
    <row r="365" spans="30:59" s="4" customFormat="1">
      <c r="AD365" s="7">
        <v>60.79</v>
      </c>
      <c r="AE365" s="7">
        <v>80.930000000000007</v>
      </c>
      <c r="AF365" s="7">
        <v>29.7</v>
      </c>
      <c r="AG365" s="7">
        <v>44.14</v>
      </c>
      <c r="AH365" s="7">
        <v>67.290000000000006</v>
      </c>
      <c r="AI365" s="7">
        <v>29.3</v>
      </c>
      <c r="AJ365" s="7">
        <v>40.409999999999997</v>
      </c>
      <c r="AK365" s="7">
        <v>72.5</v>
      </c>
      <c r="AL365" s="7">
        <v>8.5</v>
      </c>
      <c r="AM365" s="7">
        <v>10</v>
      </c>
      <c r="AN365" s="7">
        <v>65.599999999999994</v>
      </c>
      <c r="AO365" s="7">
        <v>76.099999999999994</v>
      </c>
      <c r="AP365" s="7">
        <v>86.2</v>
      </c>
      <c r="AQ365" s="7">
        <v>380.8</v>
      </c>
      <c r="AR365" s="7">
        <v>497.98</v>
      </c>
      <c r="AS365" s="7">
        <v>76.47</v>
      </c>
      <c r="AT365" s="7">
        <v>43.04</v>
      </c>
      <c r="AU365" s="7">
        <v>53.6</v>
      </c>
      <c r="AV365" s="7">
        <v>80.3</v>
      </c>
      <c r="AW365" s="7">
        <v>34.4</v>
      </c>
      <c r="AX365" s="7">
        <v>43.65</v>
      </c>
      <c r="AY365" s="7">
        <v>78.8</v>
      </c>
      <c r="AZ365" s="7">
        <v>146.1</v>
      </c>
      <c r="BA365" s="7">
        <v>217.74</v>
      </c>
      <c r="BB365" s="7">
        <v>67.099999999999994</v>
      </c>
      <c r="BC365" s="7">
        <v>281.25</v>
      </c>
      <c r="BD365" s="7">
        <v>388.64</v>
      </c>
      <c r="BE365" s="7">
        <v>275.07</v>
      </c>
      <c r="BF365" s="7">
        <v>21.1</v>
      </c>
      <c r="BG365" s="7">
        <v>10.210000000000001</v>
      </c>
    </row>
    <row r="366" spans="30:59" s="4" customFormat="1">
      <c r="AD366" s="7">
        <v>63.7</v>
      </c>
      <c r="AE366" s="7">
        <v>81.319999999999993</v>
      </c>
      <c r="AF366" s="7">
        <v>30.5</v>
      </c>
      <c r="AG366" s="7">
        <v>44.84</v>
      </c>
      <c r="AH366" s="7">
        <v>68.010000000000005</v>
      </c>
      <c r="AI366" s="7">
        <v>29.4</v>
      </c>
      <c r="AJ366" s="7">
        <v>40.5</v>
      </c>
      <c r="AK366" s="7">
        <v>72.599999999999994</v>
      </c>
      <c r="AL366" s="7">
        <v>13.1</v>
      </c>
      <c r="AM366" s="7">
        <v>15.6</v>
      </c>
      <c r="AN366" s="7">
        <v>68.7</v>
      </c>
      <c r="AO366" s="7">
        <v>79.790000000000006</v>
      </c>
      <c r="AP366" s="7">
        <v>86.1</v>
      </c>
      <c r="AQ366" s="7">
        <v>387.5</v>
      </c>
      <c r="AR366" s="7">
        <v>501.49</v>
      </c>
      <c r="AS366" s="7">
        <v>77.27</v>
      </c>
      <c r="AT366" s="7">
        <v>43.93</v>
      </c>
      <c r="AU366" s="7">
        <v>54.1</v>
      </c>
      <c r="AV366" s="7">
        <v>81.2</v>
      </c>
      <c r="AW366" s="7">
        <v>36</v>
      </c>
      <c r="AX366" s="7">
        <v>45.69</v>
      </c>
      <c r="AY366" s="7">
        <v>78.8</v>
      </c>
      <c r="AZ366" s="7">
        <v>150</v>
      </c>
      <c r="BA366" s="7">
        <v>221.24</v>
      </c>
      <c r="BB366" s="7">
        <v>67.8</v>
      </c>
      <c r="BC366" s="7">
        <v>286.74</v>
      </c>
      <c r="BD366" s="7">
        <v>393.98</v>
      </c>
      <c r="BE366" s="7">
        <v>280.83</v>
      </c>
      <c r="BF366" s="7">
        <v>21.58</v>
      </c>
      <c r="BG366" s="7">
        <v>10.63</v>
      </c>
    </row>
    <row r="367" spans="30:59" s="4" customFormat="1">
      <c r="AD367" s="7">
        <v>65.56</v>
      </c>
      <c r="AE367" s="7">
        <v>81.900000000000006</v>
      </c>
      <c r="AF367" s="7">
        <v>30.3</v>
      </c>
      <c r="AG367" s="7">
        <v>43.74</v>
      </c>
      <c r="AH367" s="7">
        <v>69.28</v>
      </c>
      <c r="AI367" s="7">
        <v>28.8</v>
      </c>
      <c r="AJ367" s="7">
        <v>38.450000000000003</v>
      </c>
      <c r="AK367" s="7">
        <v>74.900000000000006</v>
      </c>
      <c r="AL367" s="7">
        <v>14.6</v>
      </c>
      <c r="AM367" s="7">
        <v>17.100000000000001</v>
      </c>
      <c r="AN367" s="7">
        <v>66</v>
      </c>
      <c r="AO367" s="7">
        <v>76.3</v>
      </c>
      <c r="AP367" s="7">
        <v>86.5</v>
      </c>
      <c r="AQ367" s="7">
        <v>394.5</v>
      </c>
      <c r="AR367" s="7">
        <v>505.65</v>
      </c>
      <c r="AS367" s="7">
        <v>78.02</v>
      </c>
      <c r="AT367" s="7">
        <v>44.33</v>
      </c>
      <c r="AU367" s="7">
        <v>53.8</v>
      </c>
      <c r="AV367" s="7">
        <v>82.4</v>
      </c>
      <c r="AW367" s="7">
        <v>37</v>
      </c>
      <c r="AX367" s="7">
        <v>46.42</v>
      </c>
      <c r="AY367" s="7">
        <v>79.7</v>
      </c>
      <c r="AZ367" s="7">
        <v>155.30000000000001</v>
      </c>
      <c r="BA367" s="7">
        <v>224.75</v>
      </c>
      <c r="BB367" s="7">
        <v>69.099999999999994</v>
      </c>
      <c r="BC367" s="7">
        <v>292.49</v>
      </c>
      <c r="BD367" s="7">
        <v>398.97</v>
      </c>
      <c r="BE367" s="7">
        <v>285.42</v>
      </c>
      <c r="BF367" s="7">
        <v>21.73</v>
      </c>
      <c r="BG367" s="7">
        <v>10.96</v>
      </c>
    </row>
    <row r="368" spans="30:59" s="4" customFormat="1">
      <c r="AD368" s="7">
        <v>65.650000000000006</v>
      </c>
      <c r="AE368" s="7">
        <v>82.4</v>
      </c>
      <c r="AF368" s="7">
        <v>31.4</v>
      </c>
      <c r="AG368" s="7">
        <v>45.05</v>
      </c>
      <c r="AH368" s="7">
        <v>69.7</v>
      </c>
      <c r="AI368" s="7">
        <v>26.8</v>
      </c>
      <c r="AJ368" s="7">
        <v>36.07</v>
      </c>
      <c r="AK368" s="7">
        <v>74.3</v>
      </c>
      <c r="AL368" s="7">
        <v>11.2</v>
      </c>
      <c r="AM368" s="7">
        <v>13.6</v>
      </c>
      <c r="AN368" s="7">
        <v>68.5</v>
      </c>
      <c r="AO368" s="7">
        <v>78.83</v>
      </c>
      <c r="AP368" s="7">
        <v>86.9</v>
      </c>
      <c r="AQ368" s="7">
        <v>400.9</v>
      </c>
      <c r="AR368" s="7">
        <v>509.95</v>
      </c>
      <c r="AS368" s="7">
        <v>78.62</v>
      </c>
      <c r="AT368" s="7">
        <v>45.54</v>
      </c>
      <c r="AU368" s="7">
        <v>54.6</v>
      </c>
      <c r="AV368" s="7">
        <v>83.4</v>
      </c>
      <c r="AW368" s="7">
        <v>39.4</v>
      </c>
      <c r="AX368" s="7">
        <v>49.31</v>
      </c>
      <c r="AY368" s="7">
        <v>79.900000000000006</v>
      </c>
      <c r="AZ368" s="7">
        <v>162</v>
      </c>
      <c r="BA368" s="7">
        <v>233.77</v>
      </c>
      <c r="BB368" s="7">
        <v>69.3</v>
      </c>
      <c r="BC368" s="7">
        <v>298.05</v>
      </c>
      <c r="BD368" s="7">
        <v>404.21</v>
      </c>
      <c r="BE368" s="7">
        <v>290.41000000000003</v>
      </c>
      <c r="BF368" s="7">
        <v>21.81</v>
      </c>
      <c r="BG368" s="7">
        <v>10.97</v>
      </c>
    </row>
    <row r="369" spans="30:59" s="4" customFormat="1">
      <c r="AD369" s="7">
        <v>66.349999999999994</v>
      </c>
      <c r="AE369" s="7">
        <v>83.19</v>
      </c>
      <c r="AF369" s="7">
        <v>30.8</v>
      </c>
      <c r="AG369" s="7">
        <v>43.73</v>
      </c>
      <c r="AH369" s="7">
        <v>70.430000000000007</v>
      </c>
      <c r="AI369" s="7">
        <v>23.6</v>
      </c>
      <c r="AJ369" s="7">
        <v>31.22</v>
      </c>
      <c r="AK369" s="7">
        <v>75.599999999999994</v>
      </c>
      <c r="AL369" s="7">
        <v>17.5</v>
      </c>
      <c r="AM369" s="7">
        <v>20.8</v>
      </c>
      <c r="AN369" s="7">
        <v>68.8</v>
      </c>
      <c r="AO369" s="7">
        <v>78.72</v>
      </c>
      <c r="AP369" s="7">
        <v>87.4</v>
      </c>
      <c r="AQ369" s="7">
        <v>405.4</v>
      </c>
      <c r="AR369" s="7">
        <v>511.55</v>
      </c>
      <c r="AS369" s="7">
        <v>79.25</v>
      </c>
      <c r="AT369" s="7">
        <v>46.45</v>
      </c>
      <c r="AU369" s="7">
        <v>55.1</v>
      </c>
      <c r="AV369" s="7">
        <v>84.3</v>
      </c>
      <c r="AW369" s="7">
        <v>39.799999999999997</v>
      </c>
      <c r="AX369" s="7">
        <v>49.44</v>
      </c>
      <c r="AY369" s="7">
        <v>80.5</v>
      </c>
      <c r="AZ369" s="7">
        <v>167.3</v>
      </c>
      <c r="BA369" s="7">
        <v>238.66</v>
      </c>
      <c r="BB369" s="7">
        <v>70.099999999999994</v>
      </c>
      <c r="BC369" s="7">
        <v>303.57</v>
      </c>
      <c r="BD369" s="7">
        <v>409.05</v>
      </c>
      <c r="BE369" s="7">
        <v>295.11</v>
      </c>
      <c r="BF369" s="7">
        <v>22.03</v>
      </c>
      <c r="BG369" s="7">
        <v>11.31</v>
      </c>
    </row>
    <row r="370" spans="30:59" s="4" customFormat="1">
      <c r="AD370" s="7">
        <v>63.69</v>
      </c>
      <c r="AE370" s="7">
        <v>83.68</v>
      </c>
      <c r="AF370" s="7">
        <v>31.2</v>
      </c>
      <c r="AG370" s="7">
        <v>43.87</v>
      </c>
      <c r="AH370" s="7">
        <v>71.12</v>
      </c>
      <c r="AI370" s="7">
        <v>23.3</v>
      </c>
      <c r="AJ370" s="7">
        <v>30.54</v>
      </c>
      <c r="AK370" s="7">
        <v>76.3</v>
      </c>
      <c r="AL370" s="7">
        <v>12.4</v>
      </c>
      <c r="AM370" s="7">
        <v>14.5</v>
      </c>
      <c r="AN370" s="7">
        <v>67.3</v>
      </c>
      <c r="AO370" s="7">
        <v>77.27</v>
      </c>
      <c r="AP370" s="7">
        <v>87.1</v>
      </c>
      <c r="AQ370" s="7">
        <v>411.5</v>
      </c>
      <c r="AR370" s="7">
        <v>517.63</v>
      </c>
      <c r="AS370" s="7">
        <v>79.5</v>
      </c>
      <c r="AT370" s="7">
        <v>47.8</v>
      </c>
      <c r="AU370" s="7">
        <v>56.9</v>
      </c>
      <c r="AV370" s="7">
        <v>84</v>
      </c>
      <c r="AW370" s="7">
        <v>40.6</v>
      </c>
      <c r="AX370" s="7">
        <v>50.5</v>
      </c>
      <c r="AY370" s="7">
        <v>80.400000000000006</v>
      </c>
      <c r="AZ370" s="7">
        <v>174.9</v>
      </c>
      <c r="BA370" s="7">
        <v>244.27</v>
      </c>
      <c r="BB370" s="7">
        <v>71.599999999999994</v>
      </c>
      <c r="BC370" s="7">
        <v>308.23</v>
      </c>
      <c r="BD370" s="7">
        <v>413.84</v>
      </c>
      <c r="BE370" s="7">
        <v>299.2</v>
      </c>
      <c r="BF370" s="7">
        <v>22.02</v>
      </c>
      <c r="BG370" s="7">
        <v>11.21</v>
      </c>
    </row>
    <row r="371" spans="30:59" s="4" customFormat="1">
      <c r="AD371" s="7">
        <v>64.58</v>
      </c>
      <c r="AE371" s="7">
        <v>84.08</v>
      </c>
      <c r="AF371" s="7">
        <v>30.5</v>
      </c>
      <c r="AG371" s="7">
        <v>42.43</v>
      </c>
      <c r="AH371" s="7">
        <v>71.89</v>
      </c>
      <c r="AI371" s="7">
        <v>26.3</v>
      </c>
      <c r="AJ371" s="7">
        <v>34.47</v>
      </c>
      <c r="AK371" s="7">
        <v>76.3</v>
      </c>
      <c r="AL371" s="7">
        <v>6</v>
      </c>
      <c r="AM371" s="7">
        <v>7.3</v>
      </c>
      <c r="AN371" s="7">
        <v>70.599999999999994</v>
      </c>
      <c r="AO371" s="7">
        <v>80.69</v>
      </c>
      <c r="AP371" s="7">
        <v>87.5</v>
      </c>
      <c r="AQ371" s="7">
        <v>416.9</v>
      </c>
      <c r="AR371" s="7">
        <v>521.83000000000004</v>
      </c>
      <c r="AS371" s="7">
        <v>79.89</v>
      </c>
      <c r="AT371" s="7">
        <v>47.01</v>
      </c>
      <c r="AU371" s="7">
        <v>56.1</v>
      </c>
      <c r="AV371" s="7">
        <v>83.8</v>
      </c>
      <c r="AW371" s="7">
        <v>40.1</v>
      </c>
      <c r="AX371" s="7">
        <v>50.13</v>
      </c>
      <c r="AY371" s="7">
        <v>80</v>
      </c>
      <c r="AZ371" s="7">
        <v>177.5</v>
      </c>
      <c r="BA371" s="7">
        <v>246.94</v>
      </c>
      <c r="BB371" s="7">
        <v>71.88</v>
      </c>
      <c r="BC371" s="7">
        <v>312.94</v>
      </c>
      <c r="BD371" s="7">
        <v>418.2</v>
      </c>
      <c r="BE371" s="7">
        <v>303.94</v>
      </c>
      <c r="BF371" s="7">
        <v>21.85</v>
      </c>
      <c r="BG371" s="7">
        <v>11.05</v>
      </c>
    </row>
    <row r="372" spans="30:59" s="4" customFormat="1">
      <c r="AD372" s="7">
        <v>63.73</v>
      </c>
      <c r="AE372" s="7">
        <v>84.58</v>
      </c>
      <c r="AF372" s="7">
        <v>31</v>
      </c>
      <c r="AG372" s="7">
        <v>42.71</v>
      </c>
      <c r="AH372" s="7">
        <v>72.59</v>
      </c>
      <c r="AI372" s="7">
        <v>28.4</v>
      </c>
      <c r="AJ372" s="7">
        <v>36.840000000000003</v>
      </c>
      <c r="AK372" s="7">
        <v>77.099999999999994</v>
      </c>
      <c r="AL372" s="7">
        <v>10.199999999999999</v>
      </c>
      <c r="AM372" s="7">
        <v>11.8</v>
      </c>
      <c r="AN372" s="7">
        <v>70.8</v>
      </c>
      <c r="AO372" s="7">
        <v>80</v>
      </c>
      <c r="AP372" s="7">
        <v>88.5</v>
      </c>
      <c r="AQ372" s="7">
        <v>423.2</v>
      </c>
      <c r="AR372" s="7">
        <v>525.17999999999995</v>
      </c>
      <c r="AS372" s="7">
        <v>80.58</v>
      </c>
      <c r="AT372" s="7">
        <v>47.29</v>
      </c>
      <c r="AU372" s="7">
        <v>56.3</v>
      </c>
      <c r="AV372" s="7">
        <v>84</v>
      </c>
      <c r="AW372" s="7">
        <v>40.6</v>
      </c>
      <c r="AX372" s="7">
        <v>50.56</v>
      </c>
      <c r="AY372" s="7">
        <v>80.3</v>
      </c>
      <c r="AZ372" s="7">
        <v>182</v>
      </c>
      <c r="BA372" s="7">
        <v>250.69</v>
      </c>
      <c r="BB372" s="7">
        <v>72.599999999999994</v>
      </c>
      <c r="BC372" s="7">
        <v>317.26</v>
      </c>
      <c r="BD372" s="7">
        <v>422.57</v>
      </c>
      <c r="BE372" s="7">
        <v>308.27</v>
      </c>
      <c r="BF372" s="7">
        <v>22.22</v>
      </c>
      <c r="BG372" s="7">
        <v>11.6</v>
      </c>
    </row>
    <row r="373" spans="30:59" s="4" customFormat="1">
      <c r="AD373" s="7">
        <v>65.739999999999995</v>
      </c>
      <c r="AE373" s="7">
        <v>85.19</v>
      </c>
      <c r="AF373" s="7">
        <v>31.2</v>
      </c>
      <c r="AG373" s="7">
        <v>42.45</v>
      </c>
      <c r="AH373" s="7">
        <v>73.489999999999995</v>
      </c>
      <c r="AI373" s="7">
        <v>30.5</v>
      </c>
      <c r="AJ373" s="7">
        <v>39.51</v>
      </c>
      <c r="AK373" s="7">
        <v>77.2</v>
      </c>
      <c r="AL373" s="7">
        <v>12.9</v>
      </c>
      <c r="AM373" s="7">
        <v>15.2</v>
      </c>
      <c r="AN373" s="7">
        <v>71.599999999999994</v>
      </c>
      <c r="AO373" s="7">
        <v>80</v>
      </c>
      <c r="AP373" s="7">
        <v>89.5</v>
      </c>
      <c r="AQ373" s="7">
        <v>429.2</v>
      </c>
      <c r="AR373" s="7">
        <v>528.04999999999995</v>
      </c>
      <c r="AS373" s="7">
        <v>81.28</v>
      </c>
      <c r="AT373" s="7">
        <v>48.27</v>
      </c>
      <c r="AU373" s="7">
        <v>57.4</v>
      </c>
      <c r="AV373" s="7">
        <v>84.1</v>
      </c>
      <c r="AW373" s="7">
        <v>42.8</v>
      </c>
      <c r="AX373" s="7">
        <v>53.7</v>
      </c>
      <c r="AY373" s="7">
        <v>79.7</v>
      </c>
      <c r="AZ373" s="7">
        <v>186.5</v>
      </c>
      <c r="BA373" s="7">
        <v>252.37</v>
      </c>
      <c r="BB373" s="7">
        <v>73.900000000000006</v>
      </c>
      <c r="BC373" s="7">
        <v>321.92</v>
      </c>
      <c r="BD373" s="7">
        <v>426.81</v>
      </c>
      <c r="BE373" s="7">
        <v>312.37</v>
      </c>
      <c r="BF373" s="7">
        <v>22.35</v>
      </c>
      <c r="BG373" s="7">
        <v>11.85</v>
      </c>
    </row>
    <row r="374" spans="30:59" s="4" customFormat="1">
      <c r="AD374" s="7">
        <v>67.69</v>
      </c>
      <c r="AE374" s="7">
        <v>85.98</v>
      </c>
      <c r="AF374" s="7">
        <v>32.700000000000003</v>
      </c>
      <c r="AG374" s="7">
        <v>43.78</v>
      </c>
      <c r="AH374" s="7">
        <v>74.680000000000007</v>
      </c>
      <c r="AI374" s="7">
        <v>31.5</v>
      </c>
      <c r="AJ374" s="7">
        <v>40.08</v>
      </c>
      <c r="AK374" s="7">
        <v>78.599999999999994</v>
      </c>
      <c r="AL374" s="7">
        <v>4.7</v>
      </c>
      <c r="AM374" s="7">
        <v>5.4</v>
      </c>
      <c r="AN374" s="7">
        <v>76.8</v>
      </c>
      <c r="AO374" s="7">
        <v>85.24</v>
      </c>
      <c r="AP374" s="7">
        <v>90.1</v>
      </c>
      <c r="AQ374" s="7">
        <v>441</v>
      </c>
      <c r="AR374" s="7">
        <v>535.59</v>
      </c>
      <c r="AS374" s="7">
        <v>82.34</v>
      </c>
      <c r="AT374" s="7">
        <v>49.44</v>
      </c>
      <c r="AU374" s="7">
        <v>59</v>
      </c>
      <c r="AV374" s="7">
        <v>83.8</v>
      </c>
      <c r="AW374" s="7">
        <v>45.7</v>
      </c>
      <c r="AX374" s="7">
        <v>56.98</v>
      </c>
      <c r="AY374" s="7">
        <v>80.2</v>
      </c>
      <c r="AZ374" s="7">
        <v>192.4</v>
      </c>
      <c r="BA374" s="7">
        <v>256.52999999999997</v>
      </c>
      <c r="BB374" s="7">
        <v>75</v>
      </c>
      <c r="BC374" s="7">
        <v>326.89</v>
      </c>
      <c r="BD374" s="7">
        <v>431.31</v>
      </c>
      <c r="BE374" s="7">
        <v>317.57</v>
      </c>
      <c r="BF374" s="7">
        <v>22.12</v>
      </c>
      <c r="BG374" s="7">
        <v>11.99</v>
      </c>
    </row>
    <row r="375" spans="30:59" s="4" customFormat="1">
      <c r="AD375" s="7">
        <v>65.95</v>
      </c>
      <c r="AE375" s="7">
        <v>86.88</v>
      </c>
      <c r="AF375" s="7">
        <v>32.6</v>
      </c>
      <c r="AG375" s="7">
        <v>43.08</v>
      </c>
      <c r="AH375" s="7">
        <v>75.680000000000007</v>
      </c>
      <c r="AI375" s="7">
        <v>33</v>
      </c>
      <c r="AJ375" s="7">
        <v>41.35</v>
      </c>
      <c r="AK375" s="7">
        <v>79.8</v>
      </c>
      <c r="AL375" s="7">
        <v>10.7</v>
      </c>
      <c r="AM375" s="7">
        <v>12.2</v>
      </c>
      <c r="AN375" s="7">
        <v>78.7</v>
      </c>
      <c r="AO375" s="7">
        <v>86.87</v>
      </c>
      <c r="AP375" s="7">
        <v>90.6</v>
      </c>
      <c r="AQ375" s="7">
        <v>451.4</v>
      </c>
      <c r="AR375" s="7">
        <v>542.97</v>
      </c>
      <c r="AS375" s="7">
        <v>83.14</v>
      </c>
      <c r="AT375" s="7">
        <v>51.63</v>
      </c>
      <c r="AU375" s="7">
        <v>60.1</v>
      </c>
      <c r="AV375" s="7">
        <v>85.9</v>
      </c>
      <c r="AW375" s="7">
        <v>46.9</v>
      </c>
      <c r="AX375" s="7">
        <v>57.76</v>
      </c>
      <c r="AY375" s="7">
        <v>81.2</v>
      </c>
      <c r="AZ375" s="7">
        <v>198.6</v>
      </c>
      <c r="BA375" s="7">
        <v>260.97000000000003</v>
      </c>
      <c r="BB375" s="7">
        <v>76.099999999999994</v>
      </c>
      <c r="BC375" s="7">
        <v>331.25</v>
      </c>
      <c r="BD375" s="7">
        <v>435.57</v>
      </c>
      <c r="BE375" s="7">
        <v>322.91000000000003</v>
      </c>
      <c r="BF375" s="7">
        <v>22.33</v>
      </c>
      <c r="BG375" s="7">
        <v>12.19</v>
      </c>
    </row>
    <row r="376" spans="30:59" s="4" customFormat="1">
      <c r="AD376" s="7">
        <v>67.319999999999993</v>
      </c>
      <c r="AE376" s="7">
        <v>87.79</v>
      </c>
      <c r="AF376" s="7">
        <v>32.700000000000003</v>
      </c>
      <c r="AG376" s="7">
        <v>42.92</v>
      </c>
      <c r="AH376" s="7">
        <v>76.180000000000007</v>
      </c>
      <c r="AI376" s="7">
        <v>33.5</v>
      </c>
      <c r="AJ376" s="7">
        <v>41.56</v>
      </c>
      <c r="AK376" s="7">
        <v>80.599999999999994</v>
      </c>
      <c r="AL376" s="7">
        <v>8.5</v>
      </c>
      <c r="AM376" s="7">
        <v>9.8000000000000007</v>
      </c>
      <c r="AN376" s="7">
        <v>83</v>
      </c>
      <c r="AO376" s="7">
        <v>90.81</v>
      </c>
      <c r="AP376" s="7">
        <v>91.4</v>
      </c>
      <c r="AQ376" s="7">
        <v>462.6</v>
      </c>
      <c r="AR376" s="7">
        <v>551.46</v>
      </c>
      <c r="AS376" s="7">
        <v>83.89</v>
      </c>
      <c r="AT376" s="7">
        <v>54.57</v>
      </c>
      <c r="AU376" s="7">
        <v>63.6</v>
      </c>
      <c r="AV376" s="7">
        <v>85.8</v>
      </c>
      <c r="AW376" s="7">
        <v>49.9</v>
      </c>
      <c r="AX376" s="7">
        <v>61.68</v>
      </c>
      <c r="AY376" s="7">
        <v>80.900000000000006</v>
      </c>
      <c r="AZ376" s="7">
        <v>201</v>
      </c>
      <c r="BA376" s="7">
        <v>262.39999999999998</v>
      </c>
      <c r="BB376" s="7">
        <v>76.599999999999994</v>
      </c>
      <c r="BC376" s="7">
        <v>335.79</v>
      </c>
      <c r="BD376" s="7">
        <v>439.73</v>
      </c>
      <c r="BE376" s="7">
        <v>328.96</v>
      </c>
      <c r="BF376" s="7">
        <v>21.95</v>
      </c>
      <c r="BG376" s="7">
        <v>11.86</v>
      </c>
    </row>
    <row r="377" spans="30:59" s="4" customFormat="1">
      <c r="AD377" s="7">
        <v>69.650000000000006</v>
      </c>
      <c r="AE377" s="7">
        <v>88.58</v>
      </c>
      <c r="AF377" s="7">
        <v>34.200000000000003</v>
      </c>
      <c r="AG377" s="7">
        <v>44.35</v>
      </c>
      <c r="AH377" s="7">
        <v>77.11</v>
      </c>
      <c r="AI377" s="7">
        <v>35</v>
      </c>
      <c r="AJ377" s="7">
        <v>42.27</v>
      </c>
      <c r="AK377" s="7">
        <v>82.8</v>
      </c>
      <c r="AL377" s="7">
        <v>7.7</v>
      </c>
      <c r="AM377" s="7">
        <v>8.6</v>
      </c>
      <c r="AN377" s="7">
        <v>83.3</v>
      </c>
      <c r="AO377" s="7">
        <v>90.45</v>
      </c>
      <c r="AP377" s="7">
        <v>92.1</v>
      </c>
      <c r="AQ377" s="7">
        <v>470.7</v>
      </c>
      <c r="AR377" s="7">
        <v>554.25</v>
      </c>
      <c r="AS377" s="7">
        <v>84.93</v>
      </c>
      <c r="AT377" s="7">
        <v>53.52</v>
      </c>
      <c r="AU377" s="7">
        <v>62.3</v>
      </c>
      <c r="AV377" s="7">
        <v>85.9</v>
      </c>
      <c r="AW377" s="7">
        <v>49.8</v>
      </c>
      <c r="AX377" s="7">
        <v>61.18</v>
      </c>
      <c r="AY377" s="7">
        <v>81.400000000000006</v>
      </c>
      <c r="AZ377" s="7">
        <v>204</v>
      </c>
      <c r="BA377" s="7">
        <v>261.2</v>
      </c>
      <c r="BB377" s="7">
        <v>78.099999999999994</v>
      </c>
      <c r="BC377" s="7">
        <v>340.74</v>
      </c>
      <c r="BD377" s="7">
        <v>444.18</v>
      </c>
      <c r="BE377" s="7">
        <v>334.6</v>
      </c>
      <c r="BF377" s="7">
        <v>21.86</v>
      </c>
      <c r="BG377" s="7">
        <v>11.75</v>
      </c>
    </row>
    <row r="378" spans="30:59" s="4" customFormat="1">
      <c r="AD378" s="7">
        <v>72.040000000000006</v>
      </c>
      <c r="AE378" s="7">
        <v>88.98</v>
      </c>
      <c r="AF378" s="7">
        <v>35.5</v>
      </c>
      <c r="AG378" s="7">
        <v>45.08</v>
      </c>
      <c r="AH378" s="7">
        <v>78.75</v>
      </c>
      <c r="AI378" s="7">
        <v>37.1</v>
      </c>
      <c r="AJ378" s="7">
        <v>43.6</v>
      </c>
      <c r="AK378" s="7">
        <v>85.1</v>
      </c>
      <c r="AL378" s="7">
        <v>10.4</v>
      </c>
      <c r="AM378" s="7">
        <v>11.7</v>
      </c>
      <c r="AN378" s="7">
        <v>85.3</v>
      </c>
      <c r="AO378" s="7">
        <v>92.32</v>
      </c>
      <c r="AP378" s="7">
        <v>92.4</v>
      </c>
      <c r="AQ378" s="7">
        <v>480.5</v>
      </c>
      <c r="AR378" s="7">
        <v>559.52</v>
      </c>
      <c r="AS378" s="7">
        <v>85.88</v>
      </c>
      <c r="AT378" s="7">
        <v>49.73</v>
      </c>
      <c r="AU378" s="7">
        <v>57.1</v>
      </c>
      <c r="AV378" s="7">
        <v>87.1</v>
      </c>
      <c r="AW378" s="7">
        <v>45.9</v>
      </c>
      <c r="AX378" s="7">
        <v>55.84</v>
      </c>
      <c r="AY378" s="7">
        <v>82.2</v>
      </c>
      <c r="AZ378" s="7">
        <v>204.5</v>
      </c>
      <c r="BA378" s="7">
        <v>258.52999999999997</v>
      </c>
      <c r="BB378" s="7">
        <v>79.099999999999994</v>
      </c>
      <c r="BC378" s="7">
        <v>346.1</v>
      </c>
      <c r="BD378" s="7">
        <v>448.75</v>
      </c>
      <c r="BE378" s="7">
        <v>340.42</v>
      </c>
      <c r="BF378" s="7">
        <v>22.05</v>
      </c>
      <c r="BG378" s="7">
        <v>12.22</v>
      </c>
    </row>
    <row r="379" spans="30:59" s="4" customFormat="1">
      <c r="AD379" s="7">
        <v>72.78</v>
      </c>
      <c r="AE379" s="7">
        <v>89.59</v>
      </c>
      <c r="AF379" s="7">
        <v>36.299999999999997</v>
      </c>
      <c r="AG379" s="7">
        <v>45.05</v>
      </c>
      <c r="AH379" s="7">
        <v>80.59</v>
      </c>
      <c r="AI379" s="7">
        <v>37.5</v>
      </c>
      <c r="AJ379" s="7">
        <v>43.3</v>
      </c>
      <c r="AK379" s="7">
        <v>86.6</v>
      </c>
      <c r="AL379" s="7">
        <v>10.4</v>
      </c>
      <c r="AM379" s="7">
        <v>11.8</v>
      </c>
      <c r="AN379" s="7">
        <v>85.7</v>
      </c>
      <c r="AO379" s="7">
        <v>92.05</v>
      </c>
      <c r="AP379" s="7">
        <v>93.1</v>
      </c>
      <c r="AQ379" s="7">
        <v>491.2</v>
      </c>
      <c r="AR379" s="7">
        <v>564.15</v>
      </c>
      <c r="AS379" s="7">
        <v>87.07</v>
      </c>
      <c r="AT379" s="7">
        <v>58.98</v>
      </c>
      <c r="AU379" s="7">
        <v>67.400000000000006</v>
      </c>
      <c r="AV379" s="7">
        <v>87.5</v>
      </c>
      <c r="AW379" s="7">
        <v>55.3</v>
      </c>
      <c r="AX379" s="7">
        <v>67.03</v>
      </c>
      <c r="AY379" s="7">
        <v>82.5</v>
      </c>
      <c r="AZ379" s="7">
        <v>207.4</v>
      </c>
      <c r="BA379" s="7">
        <v>259.25</v>
      </c>
      <c r="BB379" s="7">
        <v>80</v>
      </c>
      <c r="BC379" s="7">
        <v>351.45</v>
      </c>
      <c r="BD379" s="7">
        <v>453.24</v>
      </c>
      <c r="BE379" s="7">
        <v>345.88</v>
      </c>
      <c r="BF379" s="7">
        <v>22.11</v>
      </c>
      <c r="BG379" s="7">
        <v>12.59</v>
      </c>
    </row>
    <row r="380" spans="30:59" s="4" customFormat="1">
      <c r="AD380" s="7">
        <v>73.58</v>
      </c>
      <c r="AE380" s="7">
        <v>90.38</v>
      </c>
      <c r="AF380" s="7">
        <v>39</v>
      </c>
      <c r="AG380" s="7">
        <v>47.18</v>
      </c>
      <c r="AH380" s="7">
        <v>82.66</v>
      </c>
      <c r="AI380" s="7">
        <v>36.299999999999997</v>
      </c>
      <c r="AJ380" s="7">
        <v>40.92</v>
      </c>
      <c r="AK380" s="7">
        <v>88.7</v>
      </c>
      <c r="AL380" s="7">
        <v>12.3</v>
      </c>
      <c r="AM380" s="7">
        <v>13.7</v>
      </c>
      <c r="AN380" s="7">
        <v>85.9</v>
      </c>
      <c r="AO380" s="7">
        <v>91.77</v>
      </c>
      <c r="AP380" s="7">
        <v>93.6</v>
      </c>
      <c r="AQ380" s="7">
        <v>500.8</v>
      </c>
      <c r="AR380" s="7">
        <v>567.72</v>
      </c>
      <c r="AS380" s="7">
        <v>88.21</v>
      </c>
      <c r="AT380" s="7">
        <v>59.54</v>
      </c>
      <c r="AU380" s="7">
        <v>67.2</v>
      </c>
      <c r="AV380" s="7">
        <v>88.6</v>
      </c>
      <c r="AW380" s="7">
        <v>55.6</v>
      </c>
      <c r="AX380" s="7">
        <v>66.91</v>
      </c>
      <c r="AY380" s="7">
        <v>83.1</v>
      </c>
      <c r="AZ380" s="7">
        <v>210.7</v>
      </c>
      <c r="BA380" s="7">
        <v>256.95</v>
      </c>
      <c r="BB380" s="7">
        <v>82</v>
      </c>
      <c r="BC380" s="7">
        <v>356.8</v>
      </c>
      <c r="BD380" s="7">
        <v>458.2</v>
      </c>
      <c r="BE380" s="7">
        <v>350.98</v>
      </c>
      <c r="BF380" s="7">
        <v>22.47</v>
      </c>
      <c r="BG380" s="7">
        <v>13.09</v>
      </c>
    </row>
    <row r="381" spans="30:59" s="4" customFormat="1">
      <c r="AD381" s="7">
        <v>73.12</v>
      </c>
      <c r="AE381" s="7">
        <v>91.08</v>
      </c>
      <c r="AF381" s="7">
        <v>38.799999999999997</v>
      </c>
      <c r="AG381" s="7">
        <v>45.99</v>
      </c>
      <c r="AH381" s="7">
        <v>84.37</v>
      </c>
      <c r="AI381" s="7">
        <v>34.9</v>
      </c>
      <c r="AJ381" s="7">
        <v>38.86</v>
      </c>
      <c r="AK381" s="7">
        <v>89.8</v>
      </c>
      <c r="AL381" s="7">
        <v>6.2</v>
      </c>
      <c r="AM381" s="7">
        <v>7</v>
      </c>
      <c r="AN381" s="7">
        <v>86</v>
      </c>
      <c r="AO381" s="7">
        <v>91.2</v>
      </c>
      <c r="AP381" s="7">
        <v>94.3</v>
      </c>
      <c r="AQ381" s="7">
        <v>511.7</v>
      </c>
      <c r="AR381" s="7">
        <v>572.37</v>
      </c>
      <c r="AS381" s="7">
        <v>89.4</v>
      </c>
      <c r="AT381" s="7">
        <v>61.81</v>
      </c>
      <c r="AU381" s="7">
        <v>68.3</v>
      </c>
      <c r="AV381" s="7">
        <v>90.5</v>
      </c>
      <c r="AW381" s="7">
        <v>56.6</v>
      </c>
      <c r="AX381" s="7">
        <v>66.510000000000005</v>
      </c>
      <c r="AY381" s="7">
        <v>85.1</v>
      </c>
      <c r="AZ381" s="7">
        <v>212.4</v>
      </c>
      <c r="BA381" s="7">
        <v>254.98</v>
      </c>
      <c r="BB381" s="7">
        <v>83.3</v>
      </c>
      <c r="BC381" s="7">
        <v>361.84</v>
      </c>
      <c r="BD381" s="7">
        <v>462.78</v>
      </c>
      <c r="BE381" s="7">
        <v>355.68</v>
      </c>
      <c r="BF381" s="7">
        <v>22.48</v>
      </c>
      <c r="BG381" s="7">
        <v>13.38</v>
      </c>
    </row>
    <row r="382" spans="30:59" s="4" customFormat="1">
      <c r="AD382" s="7">
        <v>72.22</v>
      </c>
      <c r="AE382" s="7">
        <v>92.08</v>
      </c>
      <c r="AF382" s="7">
        <v>38.5</v>
      </c>
      <c r="AG382" s="7">
        <v>44.89</v>
      </c>
      <c r="AH382" s="7">
        <v>85.76</v>
      </c>
      <c r="AI382" s="7">
        <v>34.700000000000003</v>
      </c>
      <c r="AJ382" s="7">
        <v>38.68</v>
      </c>
      <c r="AK382" s="7">
        <v>89.7</v>
      </c>
      <c r="AL382" s="7">
        <v>1.6</v>
      </c>
      <c r="AM382" s="7">
        <v>2.1</v>
      </c>
      <c r="AN382" s="7">
        <v>84.9</v>
      </c>
      <c r="AO382" s="7">
        <v>89.75</v>
      </c>
      <c r="AP382" s="7">
        <v>94.6</v>
      </c>
      <c r="AQ382" s="7">
        <v>523</v>
      </c>
      <c r="AR382" s="7">
        <v>577.58000000000004</v>
      </c>
      <c r="AS382" s="7">
        <v>90.55</v>
      </c>
      <c r="AT382" s="7">
        <v>63.64</v>
      </c>
      <c r="AU382" s="7">
        <v>69.400000000000006</v>
      </c>
      <c r="AV382" s="7">
        <v>91.7</v>
      </c>
      <c r="AW382" s="7">
        <v>57.1</v>
      </c>
      <c r="AX382" s="7">
        <v>66.16</v>
      </c>
      <c r="AY382" s="7">
        <v>86.3</v>
      </c>
      <c r="AZ382" s="7">
        <v>216.4</v>
      </c>
      <c r="BA382" s="7">
        <v>252.8</v>
      </c>
      <c r="BB382" s="7">
        <v>85.6</v>
      </c>
      <c r="BC382" s="7">
        <v>366.47</v>
      </c>
      <c r="BD382" s="7">
        <v>467.02</v>
      </c>
      <c r="BE382" s="7">
        <v>359.77</v>
      </c>
      <c r="BF382" s="7">
        <v>23.19</v>
      </c>
      <c r="BG382" s="7">
        <v>14.21</v>
      </c>
    </row>
    <row r="383" spans="30:59" s="4" customFormat="1">
      <c r="AD383" s="7">
        <v>71.81</v>
      </c>
      <c r="AE383" s="7">
        <v>92.88</v>
      </c>
      <c r="AF383" s="7">
        <v>39.1</v>
      </c>
      <c r="AG383" s="7">
        <v>44.72</v>
      </c>
      <c r="AH383" s="7">
        <v>87.44</v>
      </c>
      <c r="AI383" s="7">
        <v>33.4</v>
      </c>
      <c r="AJ383" s="7">
        <v>36.78</v>
      </c>
      <c r="AK383" s="7">
        <v>90.8</v>
      </c>
      <c r="AL383" s="7">
        <v>4.4000000000000004</v>
      </c>
      <c r="AM383" s="7">
        <v>5</v>
      </c>
      <c r="AN383" s="7">
        <v>86.3</v>
      </c>
      <c r="AO383" s="7">
        <v>90.75</v>
      </c>
      <c r="AP383" s="7">
        <v>95.1</v>
      </c>
      <c r="AQ383" s="7">
        <v>530.6</v>
      </c>
      <c r="AR383" s="7">
        <v>579.86</v>
      </c>
      <c r="AS383" s="7">
        <v>91.5</v>
      </c>
      <c r="AT383" s="7">
        <v>66.709999999999994</v>
      </c>
      <c r="AU383" s="7">
        <v>71.5</v>
      </c>
      <c r="AV383" s="7">
        <v>93.3</v>
      </c>
      <c r="AW383" s="7">
        <v>58.6</v>
      </c>
      <c r="AX383" s="7">
        <v>66.97</v>
      </c>
      <c r="AY383" s="7">
        <v>87.5</v>
      </c>
      <c r="AZ383" s="7">
        <v>217.7</v>
      </c>
      <c r="BA383" s="7">
        <v>249.66</v>
      </c>
      <c r="BB383" s="7">
        <v>87.2</v>
      </c>
      <c r="BC383" s="7">
        <v>370.82</v>
      </c>
      <c r="BD383" s="7">
        <v>471.15</v>
      </c>
      <c r="BE383" s="7">
        <v>363.9</v>
      </c>
      <c r="BF383" s="7">
        <v>22.53</v>
      </c>
      <c r="BG383" s="7">
        <v>13.71</v>
      </c>
    </row>
    <row r="384" spans="30:59" s="4" customFormat="1">
      <c r="AD384" s="7">
        <v>71.92</v>
      </c>
      <c r="AE384" s="7">
        <v>93.57</v>
      </c>
      <c r="AF384" s="7">
        <v>39.6</v>
      </c>
      <c r="AG384" s="7">
        <v>44.48</v>
      </c>
      <c r="AH384" s="7">
        <v>89.02</v>
      </c>
      <c r="AI384" s="7">
        <v>34.9</v>
      </c>
      <c r="AJ384" s="7">
        <v>38.69</v>
      </c>
      <c r="AK384" s="7">
        <v>90.2</v>
      </c>
      <c r="AL384" s="7">
        <v>6</v>
      </c>
      <c r="AM384" s="7">
        <v>6.5</v>
      </c>
      <c r="AN384" s="7">
        <v>87.3</v>
      </c>
      <c r="AO384" s="7">
        <v>91.13</v>
      </c>
      <c r="AP384" s="7">
        <v>95.8</v>
      </c>
      <c r="AQ384" s="7">
        <v>540.9</v>
      </c>
      <c r="AR384" s="7">
        <v>585.32000000000005</v>
      </c>
      <c r="AS384" s="7">
        <v>92.41</v>
      </c>
      <c r="AT384" s="7">
        <v>66.08</v>
      </c>
      <c r="AU384" s="7">
        <v>70.599999999999994</v>
      </c>
      <c r="AV384" s="7">
        <v>93.6</v>
      </c>
      <c r="AW384" s="7">
        <v>59.6</v>
      </c>
      <c r="AX384" s="7">
        <v>66.37</v>
      </c>
      <c r="AY384" s="7">
        <v>89.8</v>
      </c>
      <c r="AZ384" s="7">
        <v>221.1</v>
      </c>
      <c r="BA384" s="7">
        <v>250.97</v>
      </c>
      <c r="BB384" s="7">
        <v>88.1</v>
      </c>
      <c r="BC384" s="7">
        <v>375.04</v>
      </c>
      <c r="BD384" s="7">
        <v>475.16</v>
      </c>
      <c r="BE384" s="7">
        <v>367.92</v>
      </c>
      <c r="BF384" s="7">
        <v>22.81</v>
      </c>
      <c r="BG384" s="7">
        <v>14.31</v>
      </c>
    </row>
    <row r="385" spans="30:59" s="4" customFormat="1">
      <c r="AD385" s="7">
        <v>68.17</v>
      </c>
      <c r="AE385" s="7">
        <v>94.76</v>
      </c>
      <c r="AF385" s="7">
        <v>40.1</v>
      </c>
      <c r="AG385" s="7">
        <v>44.16</v>
      </c>
      <c r="AH385" s="7">
        <v>90.8</v>
      </c>
      <c r="AI385" s="7">
        <v>38.5</v>
      </c>
      <c r="AJ385" s="7">
        <v>42.45</v>
      </c>
      <c r="AK385" s="7">
        <v>90.7</v>
      </c>
      <c r="AL385" s="7">
        <v>0.9</v>
      </c>
      <c r="AM385" s="7">
        <v>1.4</v>
      </c>
      <c r="AN385" s="7">
        <v>82.4</v>
      </c>
      <c r="AO385" s="7">
        <v>84.77</v>
      </c>
      <c r="AP385" s="7">
        <v>97.2</v>
      </c>
      <c r="AQ385" s="7">
        <v>551.6</v>
      </c>
      <c r="AR385" s="7">
        <v>588.89</v>
      </c>
      <c r="AS385" s="7">
        <v>93.67</v>
      </c>
      <c r="AT385" s="7">
        <v>66.319999999999993</v>
      </c>
      <c r="AU385" s="7">
        <v>70.400000000000006</v>
      </c>
      <c r="AV385" s="7">
        <v>94.2</v>
      </c>
      <c r="AW385" s="7">
        <v>60.7</v>
      </c>
      <c r="AX385" s="7">
        <v>66.78</v>
      </c>
      <c r="AY385" s="7">
        <v>90.9</v>
      </c>
      <c r="AZ385" s="7">
        <v>225.3</v>
      </c>
      <c r="BA385" s="7">
        <v>250.89</v>
      </c>
      <c r="BB385" s="7">
        <v>89.8</v>
      </c>
      <c r="BC385" s="7">
        <v>378.17</v>
      </c>
      <c r="BD385" s="7">
        <v>479.03</v>
      </c>
      <c r="BE385" s="7">
        <v>370.14</v>
      </c>
      <c r="BF385" s="7">
        <v>22.72</v>
      </c>
      <c r="BG385" s="7">
        <v>14.45</v>
      </c>
    </row>
    <row r="386" spans="30:59" s="4" customFormat="1">
      <c r="AD386" s="7">
        <v>68.849999999999994</v>
      </c>
      <c r="AE386" s="7">
        <v>96.15</v>
      </c>
      <c r="AF386" s="7">
        <v>40.299999999999997</v>
      </c>
      <c r="AG386" s="7">
        <v>43.75</v>
      </c>
      <c r="AH386" s="7">
        <v>92.11</v>
      </c>
      <c r="AI386" s="7">
        <v>42.3</v>
      </c>
      <c r="AJ386" s="7">
        <v>45.98</v>
      </c>
      <c r="AK386" s="7">
        <v>92</v>
      </c>
      <c r="AL386" s="7">
        <v>10.6</v>
      </c>
      <c r="AM386" s="7">
        <v>11.2</v>
      </c>
      <c r="AN386" s="7">
        <v>93</v>
      </c>
      <c r="AO386" s="7">
        <v>93.94</v>
      </c>
      <c r="AP386" s="7">
        <v>99</v>
      </c>
      <c r="AQ386" s="7">
        <v>559.79999999999995</v>
      </c>
      <c r="AR386" s="7">
        <v>592.83000000000004</v>
      </c>
      <c r="AS386" s="7">
        <v>94.43</v>
      </c>
      <c r="AT386" s="7">
        <v>68.37</v>
      </c>
      <c r="AU386" s="7">
        <v>70.7</v>
      </c>
      <c r="AV386" s="7">
        <v>96.7</v>
      </c>
      <c r="AW386" s="7">
        <v>61</v>
      </c>
      <c r="AX386" s="7">
        <v>66.02</v>
      </c>
      <c r="AY386" s="7">
        <v>92.4</v>
      </c>
      <c r="AZ386" s="7">
        <v>229.7</v>
      </c>
      <c r="BA386" s="7">
        <v>249.95</v>
      </c>
      <c r="BB386" s="7">
        <v>91.9</v>
      </c>
      <c r="BC386" s="7">
        <v>381.35</v>
      </c>
      <c r="BD386" s="7">
        <v>482.74</v>
      </c>
      <c r="BE386" s="7">
        <v>374.53</v>
      </c>
      <c r="BF386" s="7">
        <v>21.26</v>
      </c>
      <c r="BG386" s="7">
        <v>13.3</v>
      </c>
    </row>
    <row r="387" spans="30:59" s="4" customFormat="1">
      <c r="AD387" s="7">
        <v>70.48</v>
      </c>
      <c r="AE387" s="7">
        <v>97.04</v>
      </c>
      <c r="AF387" s="7">
        <v>40.799999999999997</v>
      </c>
      <c r="AG387" s="7">
        <v>43.49</v>
      </c>
      <c r="AH387" s="7">
        <v>93.81</v>
      </c>
      <c r="AI387" s="7">
        <v>47.8</v>
      </c>
      <c r="AJ387" s="7">
        <v>50.69</v>
      </c>
      <c r="AK387" s="7">
        <v>94.3</v>
      </c>
      <c r="AL387" s="7">
        <v>9.9</v>
      </c>
      <c r="AM387" s="7">
        <v>10.4</v>
      </c>
      <c r="AN387" s="7">
        <v>95.9</v>
      </c>
      <c r="AO387" s="7">
        <v>96.38</v>
      </c>
      <c r="AP387" s="7">
        <v>99.5</v>
      </c>
      <c r="AQ387" s="7">
        <v>570.1</v>
      </c>
      <c r="AR387" s="7">
        <v>596.79</v>
      </c>
      <c r="AS387" s="7">
        <v>95.53</v>
      </c>
      <c r="AT387" s="7">
        <v>69.14</v>
      </c>
      <c r="AU387" s="7">
        <v>71.2</v>
      </c>
      <c r="AV387" s="7">
        <v>97.1</v>
      </c>
      <c r="AW387" s="7">
        <v>65.599999999999994</v>
      </c>
      <c r="AX387" s="7">
        <v>70.92</v>
      </c>
      <c r="AY387" s="7">
        <v>92.5</v>
      </c>
      <c r="AZ387" s="7">
        <v>232.4</v>
      </c>
      <c r="BA387" s="7">
        <v>248.29</v>
      </c>
      <c r="BB387" s="7">
        <v>93.6</v>
      </c>
      <c r="BC387" s="7">
        <v>384.82</v>
      </c>
      <c r="BD387" s="7">
        <v>486.33</v>
      </c>
      <c r="BE387" s="7">
        <v>379.31</v>
      </c>
      <c r="BF387" s="7">
        <v>20.420000000000002</v>
      </c>
      <c r="BG387" s="7">
        <v>12.8</v>
      </c>
    </row>
    <row r="388" spans="30:59" s="4" customFormat="1">
      <c r="AD388" s="7">
        <v>70.569999999999993</v>
      </c>
      <c r="AE388" s="7">
        <v>97.64</v>
      </c>
      <c r="AF388" s="7">
        <v>41.7</v>
      </c>
      <c r="AG388" s="7">
        <v>43.8</v>
      </c>
      <c r="AH388" s="7">
        <v>95.2</v>
      </c>
      <c r="AI388" s="7">
        <v>51.3</v>
      </c>
      <c r="AJ388" s="7">
        <v>53.83</v>
      </c>
      <c r="AK388" s="7">
        <v>95.3</v>
      </c>
      <c r="AL388" s="7">
        <v>6.8</v>
      </c>
      <c r="AM388" s="7">
        <v>7</v>
      </c>
      <c r="AN388" s="7">
        <v>98.2</v>
      </c>
      <c r="AO388" s="7">
        <v>99.09</v>
      </c>
      <c r="AP388" s="7">
        <v>99.1</v>
      </c>
      <c r="AQ388" s="7">
        <v>579.4</v>
      </c>
      <c r="AR388" s="7">
        <v>598.94000000000005</v>
      </c>
      <c r="AS388" s="7">
        <v>96.74</v>
      </c>
      <c r="AT388" s="7">
        <v>71.75</v>
      </c>
      <c r="AU388" s="7">
        <v>74.2</v>
      </c>
      <c r="AV388" s="7">
        <v>96.7</v>
      </c>
      <c r="AW388" s="7">
        <v>67.900000000000006</v>
      </c>
      <c r="AX388" s="7">
        <v>72.540000000000006</v>
      </c>
      <c r="AY388" s="7">
        <v>93.6</v>
      </c>
      <c r="AZ388" s="7">
        <v>236.4</v>
      </c>
      <c r="BA388" s="7">
        <v>250.42</v>
      </c>
      <c r="BB388" s="7">
        <v>94.4</v>
      </c>
      <c r="BC388" s="7">
        <v>388.18</v>
      </c>
      <c r="BD388" s="7">
        <v>489.94</v>
      </c>
      <c r="BE388" s="7">
        <v>384.52</v>
      </c>
      <c r="BF388" s="7">
        <v>20.420000000000002</v>
      </c>
      <c r="BG388" s="7">
        <v>13.14</v>
      </c>
    </row>
    <row r="389" spans="30:59" s="4" customFormat="1">
      <c r="AD389" s="7">
        <v>72.66</v>
      </c>
      <c r="AE389" s="7">
        <v>98.13</v>
      </c>
      <c r="AF389" s="7">
        <v>41.8</v>
      </c>
      <c r="AG389" s="7">
        <v>43.05</v>
      </c>
      <c r="AH389" s="7">
        <v>97.1</v>
      </c>
      <c r="AI389" s="7">
        <v>54.3</v>
      </c>
      <c r="AJ389" s="7">
        <v>56.1</v>
      </c>
      <c r="AK389" s="7">
        <v>96.8</v>
      </c>
      <c r="AL389" s="7">
        <v>3.2</v>
      </c>
      <c r="AM389" s="7">
        <v>3.6</v>
      </c>
      <c r="AN389" s="7">
        <v>102</v>
      </c>
      <c r="AO389" s="7">
        <v>103.55</v>
      </c>
      <c r="AP389" s="7">
        <v>98.5</v>
      </c>
      <c r="AQ389" s="7">
        <v>590.6</v>
      </c>
      <c r="AR389" s="7">
        <v>604.88</v>
      </c>
      <c r="AS389" s="7">
        <v>97.64</v>
      </c>
      <c r="AT389" s="7">
        <v>66.010000000000005</v>
      </c>
      <c r="AU389" s="7">
        <v>67.7</v>
      </c>
      <c r="AV389" s="7">
        <v>97.5</v>
      </c>
      <c r="AW389" s="7">
        <v>64.3</v>
      </c>
      <c r="AX389" s="7">
        <v>67.900000000000006</v>
      </c>
      <c r="AY389" s="7">
        <v>94.7</v>
      </c>
      <c r="AZ389" s="7">
        <v>240.9</v>
      </c>
      <c r="BA389" s="7">
        <v>251.46</v>
      </c>
      <c r="BB389" s="7">
        <v>95.8</v>
      </c>
      <c r="BC389" s="7">
        <v>391.94</v>
      </c>
      <c r="BD389" s="7">
        <v>493.31</v>
      </c>
      <c r="BE389" s="7">
        <v>390.58</v>
      </c>
      <c r="BF389" s="7">
        <v>19.88</v>
      </c>
      <c r="BG389" s="7">
        <v>12.83</v>
      </c>
    </row>
    <row r="390" spans="30:59" s="4" customFormat="1">
      <c r="AD390" s="7">
        <v>75.36</v>
      </c>
      <c r="AE390" s="7">
        <v>99.12</v>
      </c>
      <c r="AF390" s="7">
        <v>43.5</v>
      </c>
      <c r="AG390" s="7">
        <v>44.17</v>
      </c>
      <c r="AH390" s="7">
        <v>98.49</v>
      </c>
      <c r="AI390" s="7">
        <v>58.9</v>
      </c>
      <c r="AJ390" s="7">
        <v>60.29</v>
      </c>
      <c r="AK390" s="7">
        <v>97.7</v>
      </c>
      <c r="AL390" s="7">
        <v>6.2</v>
      </c>
      <c r="AM390" s="7">
        <v>6.3</v>
      </c>
      <c r="AN390" s="7">
        <v>105.6</v>
      </c>
      <c r="AO390" s="7">
        <v>106.24</v>
      </c>
      <c r="AP390" s="7">
        <v>99.4</v>
      </c>
      <c r="AQ390" s="7">
        <v>604</v>
      </c>
      <c r="AR390" s="7">
        <v>612.30999999999995</v>
      </c>
      <c r="AS390" s="7">
        <v>98.64</v>
      </c>
      <c r="AT390" s="7">
        <v>74</v>
      </c>
      <c r="AU390" s="7">
        <v>74.900000000000006</v>
      </c>
      <c r="AV390" s="7">
        <v>98.8</v>
      </c>
      <c r="AW390" s="7">
        <v>74.3</v>
      </c>
      <c r="AX390" s="7">
        <v>76.92</v>
      </c>
      <c r="AY390" s="7">
        <v>96.6</v>
      </c>
      <c r="AZ390" s="7">
        <v>249.7</v>
      </c>
      <c r="BA390" s="7">
        <v>254.54</v>
      </c>
      <c r="BB390" s="7">
        <v>98.1</v>
      </c>
      <c r="BC390" s="7">
        <v>396.23</v>
      </c>
      <c r="BD390" s="7">
        <v>496.91</v>
      </c>
      <c r="BE390" s="7">
        <v>396.99</v>
      </c>
      <c r="BF390" s="7">
        <v>19.940000000000001</v>
      </c>
      <c r="BG390" s="7">
        <v>12.88</v>
      </c>
    </row>
    <row r="391" spans="30:59" s="4" customFormat="1">
      <c r="AD391" s="7">
        <v>76.599999999999994</v>
      </c>
      <c r="AE391" s="7">
        <v>100</v>
      </c>
      <c r="AF391" s="7">
        <v>44.3</v>
      </c>
      <c r="AG391" s="7">
        <v>44.66</v>
      </c>
      <c r="AH391" s="7">
        <v>99.2</v>
      </c>
      <c r="AI391" s="7">
        <v>60.3</v>
      </c>
      <c r="AJ391" s="7">
        <v>61.22</v>
      </c>
      <c r="AK391" s="7">
        <v>98.5</v>
      </c>
      <c r="AL391" s="7">
        <v>12</v>
      </c>
      <c r="AM391" s="7">
        <v>12.1</v>
      </c>
      <c r="AN391" s="7">
        <v>109</v>
      </c>
      <c r="AO391" s="7">
        <v>109</v>
      </c>
      <c r="AP391" s="7">
        <v>100</v>
      </c>
      <c r="AQ391" s="7">
        <v>618.4</v>
      </c>
      <c r="AR391" s="7">
        <v>622.11</v>
      </c>
      <c r="AS391" s="7">
        <v>99.4</v>
      </c>
      <c r="AT391" s="7">
        <v>73.75</v>
      </c>
      <c r="AU391" s="7">
        <v>74.2</v>
      </c>
      <c r="AV391" s="7">
        <v>99.4</v>
      </c>
      <c r="AW391" s="7">
        <v>74</v>
      </c>
      <c r="AX391" s="7">
        <v>74.599999999999994</v>
      </c>
      <c r="AY391" s="7">
        <v>99.2</v>
      </c>
      <c r="AZ391" s="7">
        <v>251.5</v>
      </c>
      <c r="BA391" s="7">
        <v>253.27</v>
      </c>
      <c r="BB391" s="7">
        <v>99.3</v>
      </c>
      <c r="BC391" s="7">
        <v>400.68</v>
      </c>
      <c r="BD391" s="7">
        <v>500.58</v>
      </c>
      <c r="BE391" s="7">
        <v>403.77</v>
      </c>
      <c r="BF391" s="7">
        <v>19.850000000000001</v>
      </c>
      <c r="BG391" s="7">
        <v>12.75</v>
      </c>
    </row>
    <row r="392" spans="30:59" s="4" customFormat="1">
      <c r="AD392" s="7">
        <v>77.92</v>
      </c>
      <c r="AE392" s="7">
        <v>100.49</v>
      </c>
      <c r="AF392" s="7">
        <v>45</v>
      </c>
      <c r="AG392" s="7">
        <v>44.87</v>
      </c>
      <c r="AH392" s="7">
        <v>100.3</v>
      </c>
      <c r="AI392" s="7">
        <v>61.4</v>
      </c>
      <c r="AJ392" s="7">
        <v>61.28</v>
      </c>
      <c r="AK392" s="7">
        <v>100.2</v>
      </c>
      <c r="AL392" s="7">
        <v>12.8</v>
      </c>
      <c r="AM392" s="7">
        <v>12.8</v>
      </c>
      <c r="AN392" s="7">
        <v>112.2</v>
      </c>
      <c r="AO392" s="7">
        <v>111.64</v>
      </c>
      <c r="AP392" s="7">
        <v>100.5</v>
      </c>
      <c r="AQ392" s="7">
        <v>632</v>
      </c>
      <c r="AR392" s="7">
        <v>629.76</v>
      </c>
      <c r="AS392" s="7">
        <v>100.36</v>
      </c>
      <c r="AT392" s="7">
        <v>77.97</v>
      </c>
      <c r="AU392" s="7">
        <v>78.2</v>
      </c>
      <c r="AV392" s="7">
        <v>99.7</v>
      </c>
      <c r="AW392" s="7">
        <v>76.5</v>
      </c>
      <c r="AX392" s="7">
        <v>75.739999999999995</v>
      </c>
      <c r="AY392" s="7">
        <v>101</v>
      </c>
      <c r="AZ392" s="7">
        <v>252.9</v>
      </c>
      <c r="BA392" s="7">
        <v>252.4</v>
      </c>
      <c r="BB392" s="7">
        <v>100.2</v>
      </c>
      <c r="BC392" s="7">
        <v>405.29</v>
      </c>
      <c r="BD392" s="7">
        <v>504.24</v>
      </c>
      <c r="BE392" s="7">
        <v>410.85</v>
      </c>
      <c r="BF392" s="7">
        <v>19.940000000000001</v>
      </c>
      <c r="BG392" s="7">
        <v>13</v>
      </c>
    </row>
    <row r="393" spans="30:59" s="4" customFormat="1">
      <c r="AD393" s="7">
        <v>83.75</v>
      </c>
      <c r="AE393" s="7">
        <v>100.29</v>
      </c>
      <c r="AF393" s="7">
        <v>46.7</v>
      </c>
      <c r="AG393" s="7">
        <v>45.82</v>
      </c>
      <c r="AH393" s="7">
        <v>101.92</v>
      </c>
      <c r="AI393" s="7">
        <v>65.599999999999994</v>
      </c>
      <c r="AJ393" s="7">
        <v>63.38</v>
      </c>
      <c r="AK393" s="7">
        <v>103.5</v>
      </c>
      <c r="AL393" s="7">
        <v>9.8000000000000007</v>
      </c>
      <c r="AM393" s="7">
        <v>9.6999999999999993</v>
      </c>
      <c r="AN393" s="7">
        <v>117.6</v>
      </c>
      <c r="AO393" s="7">
        <v>117.6</v>
      </c>
      <c r="AP393" s="7">
        <v>100</v>
      </c>
      <c r="AQ393" s="7">
        <v>649.4</v>
      </c>
      <c r="AR393" s="7">
        <v>639.5</v>
      </c>
      <c r="AS393" s="7">
        <v>101.55</v>
      </c>
      <c r="AT393" s="7">
        <v>84.07</v>
      </c>
      <c r="AU393" s="7">
        <v>82.5</v>
      </c>
      <c r="AV393" s="7">
        <v>101.9</v>
      </c>
      <c r="AW393" s="7">
        <v>82.1</v>
      </c>
      <c r="AX393" s="7">
        <v>79.63</v>
      </c>
      <c r="AY393" s="7">
        <v>103.1</v>
      </c>
      <c r="AZ393" s="7">
        <v>258.3</v>
      </c>
      <c r="BA393" s="7">
        <v>252</v>
      </c>
      <c r="BB393" s="7">
        <v>102.5</v>
      </c>
      <c r="BC393" s="7">
        <v>411.19</v>
      </c>
      <c r="BD393" s="7">
        <v>508.09</v>
      </c>
      <c r="BE393" s="7">
        <v>419.06</v>
      </c>
      <c r="BF393" s="7">
        <v>19.75</v>
      </c>
      <c r="BG393" s="7">
        <v>13.12</v>
      </c>
    </row>
    <row r="394" spans="30:59" s="4" customFormat="1">
      <c r="AD394" s="7">
        <v>88.55</v>
      </c>
      <c r="AE394" s="7">
        <v>100.39</v>
      </c>
      <c r="AF394" s="7">
        <v>48.3</v>
      </c>
      <c r="AG394" s="7">
        <v>46.57</v>
      </c>
      <c r="AH394" s="7">
        <v>103.71</v>
      </c>
      <c r="AI394" s="7">
        <v>68.099999999999994</v>
      </c>
      <c r="AJ394" s="7">
        <v>64.55</v>
      </c>
      <c r="AK394" s="7">
        <v>105.5</v>
      </c>
      <c r="AL394" s="7">
        <v>16.3</v>
      </c>
      <c r="AM394" s="7">
        <v>16</v>
      </c>
      <c r="AN394" s="7">
        <v>125.5</v>
      </c>
      <c r="AO394" s="7">
        <v>124.75</v>
      </c>
      <c r="AP394" s="7">
        <v>100.6</v>
      </c>
      <c r="AQ394" s="7">
        <v>664.6</v>
      </c>
      <c r="AR394" s="7">
        <v>644.42999999999995</v>
      </c>
      <c r="AS394" s="7">
        <v>103.13</v>
      </c>
      <c r="AT394" s="7">
        <v>95.82</v>
      </c>
      <c r="AU394" s="7">
        <v>91</v>
      </c>
      <c r="AV394" s="7">
        <v>105.3</v>
      </c>
      <c r="AW394" s="7">
        <v>88.8</v>
      </c>
      <c r="AX394" s="7">
        <v>83.38</v>
      </c>
      <c r="AY394" s="7">
        <v>106.5</v>
      </c>
      <c r="AZ394" s="7">
        <v>264.89999999999998</v>
      </c>
      <c r="BA394" s="7">
        <v>254.71</v>
      </c>
      <c r="BB394" s="7">
        <v>104</v>
      </c>
      <c r="BC394" s="7">
        <v>418.06</v>
      </c>
      <c r="BD394" s="7">
        <v>512.05999999999995</v>
      </c>
      <c r="BE394" s="7">
        <v>428.64</v>
      </c>
      <c r="BF394" s="7">
        <v>19.43</v>
      </c>
      <c r="BG394" s="7">
        <v>12.88</v>
      </c>
    </row>
    <row r="395" spans="30:59" s="4" customFormat="1">
      <c r="AD395" s="7">
        <v>92.62</v>
      </c>
      <c r="AE395" s="7">
        <v>101.38</v>
      </c>
      <c r="AF395" s="7">
        <v>50.8</v>
      </c>
      <c r="AG395" s="7">
        <v>47.74</v>
      </c>
      <c r="AH395" s="7">
        <v>106.42</v>
      </c>
      <c r="AI395" s="7">
        <v>66.900000000000006</v>
      </c>
      <c r="AJ395" s="7">
        <v>61.6</v>
      </c>
      <c r="AK395" s="7">
        <v>108.6</v>
      </c>
      <c r="AL395" s="7">
        <v>15.4</v>
      </c>
      <c r="AM395" s="7">
        <v>15.2</v>
      </c>
      <c r="AN395" s="7">
        <v>124.3</v>
      </c>
      <c r="AO395" s="7">
        <v>122.46</v>
      </c>
      <c r="AP395" s="7">
        <v>101.5</v>
      </c>
      <c r="AQ395" s="7">
        <v>678.6</v>
      </c>
      <c r="AR395" s="7">
        <v>644.24</v>
      </c>
      <c r="AS395" s="7">
        <v>105.33</v>
      </c>
      <c r="AT395" s="7">
        <v>105.01</v>
      </c>
      <c r="AU395" s="7">
        <v>95.9</v>
      </c>
      <c r="AV395" s="7">
        <v>109.5</v>
      </c>
      <c r="AW395" s="7">
        <v>93.5</v>
      </c>
      <c r="AX395" s="7">
        <v>82.09</v>
      </c>
      <c r="AY395" s="7">
        <v>113.9</v>
      </c>
      <c r="AZ395" s="7">
        <v>266.3</v>
      </c>
      <c r="BA395" s="7">
        <v>251.23</v>
      </c>
      <c r="BB395" s="7">
        <v>106</v>
      </c>
      <c r="BC395" s="7">
        <v>425.7</v>
      </c>
      <c r="BD395" s="7">
        <v>516.27</v>
      </c>
      <c r="BE395" s="7">
        <v>437.15</v>
      </c>
      <c r="BF395" s="7">
        <v>19.54</v>
      </c>
      <c r="BG395" s="7">
        <v>13.24</v>
      </c>
    </row>
    <row r="396" spans="30:59" s="4" customFormat="1">
      <c r="AD396" s="7">
        <v>93.78</v>
      </c>
      <c r="AE396" s="7">
        <v>102.37</v>
      </c>
      <c r="AF396" s="7">
        <v>53.2</v>
      </c>
      <c r="AG396" s="7">
        <v>48.89</v>
      </c>
      <c r="AH396" s="7">
        <v>108.83</v>
      </c>
      <c r="AI396" s="7">
        <v>65.2</v>
      </c>
      <c r="AJ396" s="7">
        <v>58.84</v>
      </c>
      <c r="AK396" s="7">
        <v>110.8</v>
      </c>
      <c r="AL396" s="7">
        <v>15.2</v>
      </c>
      <c r="AM396" s="7">
        <v>13.8</v>
      </c>
      <c r="AN396" s="7">
        <v>123.4</v>
      </c>
      <c r="AO396" s="7">
        <v>120.86</v>
      </c>
      <c r="AP396" s="7">
        <v>102.1</v>
      </c>
      <c r="AQ396" s="7">
        <v>697.3</v>
      </c>
      <c r="AR396" s="7">
        <v>649.91</v>
      </c>
      <c r="AS396" s="7">
        <v>107.29</v>
      </c>
      <c r="AT396" s="7">
        <v>114.07</v>
      </c>
      <c r="AU396" s="7">
        <v>99.8</v>
      </c>
      <c r="AV396" s="7">
        <v>114.3</v>
      </c>
      <c r="AW396" s="7">
        <v>95.6</v>
      </c>
      <c r="AX396" s="7">
        <v>80.47</v>
      </c>
      <c r="AY396" s="7">
        <v>118.8</v>
      </c>
      <c r="AZ396" s="7">
        <v>268.89999999999998</v>
      </c>
      <c r="BA396" s="7">
        <v>251.31</v>
      </c>
      <c r="BB396" s="7">
        <v>107</v>
      </c>
      <c r="BC396" s="7">
        <v>433.35</v>
      </c>
      <c r="BD396" s="7">
        <v>520.70000000000005</v>
      </c>
      <c r="BE396" s="7">
        <v>444.82</v>
      </c>
      <c r="BF396" s="7">
        <v>19.420000000000002</v>
      </c>
      <c r="BG396" s="7">
        <v>13.32</v>
      </c>
    </row>
    <row r="397" spans="30:59" s="4" customFormat="1">
      <c r="AD397" s="7">
        <v>94.15</v>
      </c>
      <c r="AE397" s="7">
        <v>103.56</v>
      </c>
      <c r="AF397" s="7">
        <v>54.3</v>
      </c>
      <c r="AG397" s="7">
        <v>48.65</v>
      </c>
      <c r="AH397" s="7">
        <v>111.62</v>
      </c>
      <c r="AI397" s="7">
        <v>62.1</v>
      </c>
      <c r="AJ397" s="7">
        <v>54.86</v>
      </c>
      <c r="AK397" s="7">
        <v>113.2</v>
      </c>
      <c r="AL397" s="7">
        <v>27</v>
      </c>
      <c r="AM397" s="7">
        <v>23.7</v>
      </c>
      <c r="AN397" s="7">
        <v>120.2</v>
      </c>
      <c r="AO397" s="7">
        <v>117.15</v>
      </c>
      <c r="AP397" s="7">
        <v>102.6</v>
      </c>
      <c r="AQ397" s="7">
        <v>714.1</v>
      </c>
      <c r="AR397" s="7">
        <v>650.22</v>
      </c>
      <c r="AS397" s="7">
        <v>109.82</v>
      </c>
      <c r="AT397" s="7">
        <v>123.49</v>
      </c>
      <c r="AU397" s="7">
        <v>102.4</v>
      </c>
      <c r="AV397" s="7">
        <v>120.6</v>
      </c>
      <c r="AW397" s="7">
        <v>103.6</v>
      </c>
      <c r="AX397" s="7">
        <v>81.13</v>
      </c>
      <c r="AY397" s="7">
        <v>127.7</v>
      </c>
      <c r="AZ397" s="7">
        <v>281.60000000000002</v>
      </c>
      <c r="BA397" s="7">
        <v>256.47000000000003</v>
      </c>
      <c r="BB397" s="7">
        <v>109.8</v>
      </c>
      <c r="BC397" s="7">
        <v>440.81</v>
      </c>
      <c r="BD397" s="7">
        <v>525.01</v>
      </c>
      <c r="BE397" s="7">
        <v>451.16</v>
      </c>
      <c r="BF397" s="7">
        <v>19.16</v>
      </c>
      <c r="BG397" s="7">
        <v>13.25</v>
      </c>
    </row>
    <row r="398" spans="30:59" s="4" customFormat="1">
      <c r="AD398" s="7">
        <v>95.43</v>
      </c>
      <c r="AE398" s="7">
        <v>104.26</v>
      </c>
      <c r="AF398" s="7">
        <v>55.5</v>
      </c>
      <c r="AG398" s="7">
        <v>47.69</v>
      </c>
      <c r="AH398" s="7">
        <v>116.38</v>
      </c>
      <c r="AI398" s="7">
        <v>58.2</v>
      </c>
      <c r="AJ398" s="7">
        <v>50</v>
      </c>
      <c r="AK398" s="7">
        <v>116.4</v>
      </c>
      <c r="AL398" s="7">
        <v>12.6</v>
      </c>
      <c r="AM398" s="7">
        <v>13.2</v>
      </c>
      <c r="AN398" s="7">
        <v>118.5</v>
      </c>
      <c r="AO398" s="7">
        <v>114.49</v>
      </c>
      <c r="AP398" s="7">
        <v>103.5</v>
      </c>
      <c r="AQ398" s="7">
        <v>735</v>
      </c>
      <c r="AR398" s="7">
        <v>647.99</v>
      </c>
      <c r="AS398" s="7">
        <v>113.43</v>
      </c>
      <c r="AT398" s="7">
        <v>136.85</v>
      </c>
      <c r="AU398" s="7">
        <v>108.1</v>
      </c>
      <c r="AV398" s="7">
        <v>126.6</v>
      </c>
      <c r="AW398" s="7">
        <v>114.7</v>
      </c>
      <c r="AX398" s="7">
        <v>79.819999999999993</v>
      </c>
      <c r="AY398" s="7">
        <v>143.69999999999999</v>
      </c>
      <c r="AZ398" s="7">
        <v>286.8</v>
      </c>
      <c r="BA398" s="7">
        <v>258.14999999999998</v>
      </c>
      <c r="BB398" s="7">
        <v>111.1</v>
      </c>
      <c r="BC398" s="7">
        <v>448.31</v>
      </c>
      <c r="BD398" s="7">
        <v>529.01</v>
      </c>
      <c r="BE398" s="7">
        <v>456.52</v>
      </c>
      <c r="BF398" s="7">
        <v>18.989999999999998</v>
      </c>
      <c r="BG398" s="7">
        <v>13.58</v>
      </c>
    </row>
    <row r="399" spans="30:59" s="4" customFormat="1">
      <c r="AD399" s="7">
        <v>94.78</v>
      </c>
      <c r="AE399" s="7">
        <v>106.66</v>
      </c>
      <c r="AF399" s="7">
        <v>57.8</v>
      </c>
      <c r="AG399" s="7">
        <v>46.37</v>
      </c>
      <c r="AH399" s="7">
        <v>124.65</v>
      </c>
      <c r="AI399" s="7">
        <v>56.2</v>
      </c>
      <c r="AJ399" s="7">
        <v>46.99</v>
      </c>
      <c r="AK399" s="7">
        <v>119.6</v>
      </c>
      <c r="AL399" s="7">
        <v>17.8</v>
      </c>
      <c r="AM399" s="7">
        <v>12.6</v>
      </c>
      <c r="AN399" s="7">
        <v>121.7</v>
      </c>
      <c r="AO399" s="7">
        <v>114.7</v>
      </c>
      <c r="AP399" s="7">
        <v>106.1</v>
      </c>
      <c r="AQ399" s="7">
        <v>756.9</v>
      </c>
      <c r="AR399" s="7">
        <v>650.20000000000005</v>
      </c>
      <c r="AS399" s="7">
        <v>116.41</v>
      </c>
      <c r="AT399" s="7">
        <v>146.4</v>
      </c>
      <c r="AU399" s="7">
        <v>111.5</v>
      </c>
      <c r="AV399" s="7">
        <v>131.30000000000001</v>
      </c>
      <c r="AW399" s="7">
        <v>134.6</v>
      </c>
      <c r="AX399" s="7">
        <v>93.6</v>
      </c>
      <c r="AY399" s="7">
        <v>143.80000000000001</v>
      </c>
      <c r="AZ399" s="7">
        <v>300.60000000000002</v>
      </c>
      <c r="BA399" s="7">
        <v>261.62</v>
      </c>
      <c r="BB399" s="7">
        <v>114.9</v>
      </c>
      <c r="BC399" s="7">
        <v>455.37</v>
      </c>
      <c r="BD399" s="7">
        <v>532.62</v>
      </c>
      <c r="BE399" s="7">
        <v>461.65</v>
      </c>
      <c r="BF399" s="7">
        <v>19</v>
      </c>
      <c r="BG399" s="7">
        <v>14.33</v>
      </c>
    </row>
    <row r="400" spans="30:59" s="4" customFormat="1">
      <c r="AD400" s="7">
        <v>95.23</v>
      </c>
      <c r="AE400" s="7">
        <v>110.47</v>
      </c>
      <c r="AF400" s="7">
        <v>57.2</v>
      </c>
      <c r="AG400" s="7">
        <v>42.87</v>
      </c>
      <c r="AH400" s="7">
        <v>133.41999999999999</v>
      </c>
      <c r="AI400" s="7">
        <v>54.8</v>
      </c>
      <c r="AJ400" s="7">
        <v>44.59</v>
      </c>
      <c r="AK400" s="7">
        <v>122.9</v>
      </c>
      <c r="AL400" s="7">
        <v>10.7</v>
      </c>
      <c r="AM400" s="7">
        <v>7.7</v>
      </c>
      <c r="AN400" s="7">
        <v>127.4</v>
      </c>
      <c r="AO400" s="7">
        <v>115.82</v>
      </c>
      <c r="AP400" s="7">
        <v>110</v>
      </c>
      <c r="AQ400" s="7">
        <v>779.3</v>
      </c>
      <c r="AR400" s="7">
        <v>654.04999999999995</v>
      </c>
      <c r="AS400" s="7">
        <v>119.15</v>
      </c>
      <c r="AT400" s="7">
        <v>147.49</v>
      </c>
      <c r="AU400" s="7">
        <v>107.5</v>
      </c>
      <c r="AV400" s="7">
        <v>137.19999999999999</v>
      </c>
      <c r="AW400" s="7">
        <v>139.80000000000001</v>
      </c>
      <c r="AX400" s="7">
        <v>81.37</v>
      </c>
      <c r="AY400" s="7">
        <v>171.8</v>
      </c>
      <c r="AZ400" s="7">
        <v>309.2</v>
      </c>
      <c r="BA400" s="7">
        <v>262.02999999999997</v>
      </c>
      <c r="BB400" s="7">
        <v>118</v>
      </c>
      <c r="BC400" s="7">
        <v>462.28</v>
      </c>
      <c r="BD400" s="7">
        <v>535.29999999999995</v>
      </c>
      <c r="BE400" s="7">
        <v>466.79</v>
      </c>
      <c r="BF400" s="7">
        <v>19.3</v>
      </c>
      <c r="BG400" s="7">
        <v>15.22</v>
      </c>
    </row>
    <row r="401" spans="30:59" s="4" customFormat="1">
      <c r="AD401" s="7">
        <v>89.8</v>
      </c>
      <c r="AE401" s="7">
        <v>116.04</v>
      </c>
      <c r="AF401" s="7">
        <v>58.5</v>
      </c>
      <c r="AG401" s="7">
        <v>41.99</v>
      </c>
      <c r="AH401" s="7">
        <v>139.33000000000001</v>
      </c>
      <c r="AI401" s="7">
        <v>49.9</v>
      </c>
      <c r="AJ401" s="7">
        <v>39.700000000000003</v>
      </c>
      <c r="AK401" s="7">
        <v>125.7</v>
      </c>
      <c r="AL401" s="7">
        <v>15.4</v>
      </c>
      <c r="AM401" s="7">
        <v>12.9</v>
      </c>
      <c r="AN401" s="7">
        <v>118.5</v>
      </c>
      <c r="AO401" s="7">
        <v>104.5</v>
      </c>
      <c r="AP401" s="7">
        <v>113.4</v>
      </c>
      <c r="AQ401" s="7">
        <v>795.6</v>
      </c>
      <c r="AR401" s="7">
        <v>652.85</v>
      </c>
      <c r="AS401" s="7">
        <v>121.87</v>
      </c>
      <c r="AT401" s="7">
        <v>154.15</v>
      </c>
      <c r="AU401" s="7">
        <v>106.9</v>
      </c>
      <c r="AV401" s="7">
        <v>144.19999999999999</v>
      </c>
      <c r="AW401" s="7">
        <v>142.1</v>
      </c>
      <c r="AX401" s="7">
        <v>80.33</v>
      </c>
      <c r="AY401" s="7">
        <v>176.9</v>
      </c>
      <c r="AZ401" s="7">
        <v>319.7</v>
      </c>
      <c r="BA401" s="7">
        <v>262.91000000000003</v>
      </c>
      <c r="BB401" s="7">
        <v>121.6</v>
      </c>
      <c r="BC401" s="7">
        <v>467.57</v>
      </c>
      <c r="BD401" s="7">
        <v>537.72</v>
      </c>
      <c r="BE401" s="7">
        <v>468.84</v>
      </c>
      <c r="BF401" s="7">
        <v>19.600000000000001</v>
      </c>
      <c r="BG401" s="7">
        <v>15.45</v>
      </c>
    </row>
    <row r="402" spans="30:59" s="4" customFormat="1">
      <c r="AD402" s="7">
        <v>83.71</v>
      </c>
      <c r="AE402" s="7">
        <v>121.38</v>
      </c>
      <c r="AF402" s="7">
        <v>55.8</v>
      </c>
      <c r="AG402" s="7">
        <v>39.01</v>
      </c>
      <c r="AH402" s="7">
        <v>143.03</v>
      </c>
      <c r="AI402" s="7">
        <v>48.2</v>
      </c>
      <c r="AJ402" s="7">
        <v>37.36</v>
      </c>
      <c r="AK402" s="7">
        <v>129</v>
      </c>
      <c r="AL402" s="7">
        <v>-14.2</v>
      </c>
      <c r="AM402" s="7">
        <v>-14.3</v>
      </c>
      <c r="AN402" s="7">
        <v>122.4</v>
      </c>
      <c r="AO402" s="7">
        <v>106.53</v>
      </c>
      <c r="AP402" s="7">
        <v>114.9</v>
      </c>
      <c r="AQ402" s="7">
        <v>812.7</v>
      </c>
      <c r="AR402" s="7">
        <v>657.52</v>
      </c>
      <c r="AS402" s="7">
        <v>123.6</v>
      </c>
      <c r="AT402" s="7">
        <v>156</v>
      </c>
      <c r="AU402" s="7">
        <v>104</v>
      </c>
      <c r="AV402" s="7">
        <v>150</v>
      </c>
      <c r="AW402" s="7">
        <v>130.30000000000001</v>
      </c>
      <c r="AX402" s="7">
        <v>71.83</v>
      </c>
      <c r="AY402" s="7">
        <v>181.4</v>
      </c>
      <c r="AZ402" s="7">
        <v>327.7</v>
      </c>
      <c r="BA402" s="7">
        <v>264.27</v>
      </c>
      <c r="BB402" s="7">
        <v>124</v>
      </c>
      <c r="BC402" s="7">
        <v>471.14</v>
      </c>
      <c r="BD402" s="7">
        <v>539.36</v>
      </c>
      <c r="BE402" s="7">
        <v>471.29</v>
      </c>
      <c r="BF402" s="7">
        <v>18.78</v>
      </c>
      <c r="BG402" s="7">
        <v>13.97</v>
      </c>
    </row>
    <row r="403" spans="30:59" s="4" customFormat="1">
      <c r="AD403" s="7">
        <v>81.680000000000007</v>
      </c>
      <c r="AE403" s="7">
        <v>125.62</v>
      </c>
      <c r="AF403" s="7">
        <v>55.1</v>
      </c>
      <c r="AG403" s="7">
        <v>38.21</v>
      </c>
      <c r="AH403" s="7">
        <v>144.19999999999999</v>
      </c>
      <c r="AI403" s="7">
        <v>49.9</v>
      </c>
      <c r="AJ403" s="7">
        <v>38.15</v>
      </c>
      <c r="AK403" s="7">
        <v>130.80000000000001</v>
      </c>
      <c r="AL403" s="7">
        <v>-14.6</v>
      </c>
      <c r="AM403" s="7">
        <v>-11.3</v>
      </c>
      <c r="AN403" s="7">
        <v>127.1</v>
      </c>
      <c r="AO403" s="7">
        <v>109.01</v>
      </c>
      <c r="AP403" s="7">
        <v>116.6</v>
      </c>
      <c r="AQ403" s="7">
        <v>834.5</v>
      </c>
      <c r="AR403" s="7">
        <v>667.23</v>
      </c>
      <c r="AS403" s="7">
        <v>125.07</v>
      </c>
      <c r="AT403" s="7">
        <v>149.15</v>
      </c>
      <c r="AU403" s="7">
        <v>100.3</v>
      </c>
      <c r="AV403" s="7">
        <v>148.69999999999999</v>
      </c>
      <c r="AW403" s="7">
        <v>120.7</v>
      </c>
      <c r="AX403" s="7">
        <v>66.8</v>
      </c>
      <c r="AY403" s="7">
        <v>180.7</v>
      </c>
      <c r="AZ403" s="7">
        <v>333.6</v>
      </c>
      <c r="BA403" s="7">
        <v>264.33999999999997</v>
      </c>
      <c r="BB403" s="7">
        <v>126.2</v>
      </c>
      <c r="BC403" s="7">
        <v>474.08</v>
      </c>
      <c r="BD403" s="7">
        <v>540.77</v>
      </c>
      <c r="BE403" s="7">
        <v>474.24</v>
      </c>
      <c r="BF403" s="7">
        <v>18.21</v>
      </c>
      <c r="BG403" s="7">
        <v>12.67</v>
      </c>
    </row>
    <row r="404" spans="30:59" s="4" customFormat="1">
      <c r="AD404" s="7">
        <v>82.51</v>
      </c>
      <c r="AE404" s="7">
        <v>127.5</v>
      </c>
      <c r="AF404" s="7">
        <v>56.7</v>
      </c>
      <c r="AG404" s="7">
        <v>39.130000000000003</v>
      </c>
      <c r="AH404" s="7">
        <v>144.91</v>
      </c>
      <c r="AI404" s="7">
        <v>53.5</v>
      </c>
      <c r="AJ404" s="7">
        <v>40.619999999999997</v>
      </c>
      <c r="AK404" s="7">
        <v>131.69999999999999</v>
      </c>
      <c r="AL404" s="7">
        <v>2.1</v>
      </c>
      <c r="AM404" s="7">
        <v>1</v>
      </c>
      <c r="AN404" s="7">
        <v>136.69999999999999</v>
      </c>
      <c r="AO404" s="7">
        <v>115.95</v>
      </c>
      <c r="AP404" s="7">
        <v>117.9</v>
      </c>
      <c r="AQ404" s="7">
        <v>855.4</v>
      </c>
      <c r="AR404" s="7">
        <v>670.49</v>
      </c>
      <c r="AS404" s="7">
        <v>127.58</v>
      </c>
      <c r="AT404" s="7">
        <v>152.72999999999999</v>
      </c>
      <c r="AU404" s="7">
        <v>102.5</v>
      </c>
      <c r="AV404" s="7">
        <v>149</v>
      </c>
      <c r="AW404" s="7">
        <v>127.8</v>
      </c>
      <c r="AX404" s="7">
        <v>71.72</v>
      </c>
      <c r="AY404" s="7">
        <v>178.2</v>
      </c>
      <c r="AZ404" s="7">
        <v>344</v>
      </c>
      <c r="BA404" s="7">
        <v>268.12</v>
      </c>
      <c r="BB404" s="7">
        <v>128.30000000000001</v>
      </c>
      <c r="BC404" s="7">
        <v>477.11</v>
      </c>
      <c r="BD404" s="7">
        <v>542.39</v>
      </c>
      <c r="BE404" s="7">
        <v>478.77</v>
      </c>
      <c r="BF404" s="7">
        <v>17.829999999999998</v>
      </c>
      <c r="BG404" s="7">
        <v>12.14</v>
      </c>
    </row>
    <row r="405" spans="30:59" s="4" customFormat="1">
      <c r="AD405" s="7">
        <v>82.67</v>
      </c>
      <c r="AE405" s="7">
        <v>129.79</v>
      </c>
      <c r="AF405" s="7">
        <v>58</v>
      </c>
      <c r="AG405" s="7">
        <v>39.74</v>
      </c>
      <c r="AH405" s="7">
        <v>145.93</v>
      </c>
      <c r="AI405" s="7">
        <v>57.9</v>
      </c>
      <c r="AJ405" s="7">
        <v>43.08</v>
      </c>
      <c r="AK405" s="7">
        <v>134.4</v>
      </c>
      <c r="AL405" s="7">
        <v>-0.8</v>
      </c>
      <c r="AM405" s="7">
        <v>-2.2999999999999998</v>
      </c>
      <c r="AN405" s="7">
        <v>142.6</v>
      </c>
      <c r="AO405" s="7">
        <v>119.23</v>
      </c>
      <c r="AP405" s="7">
        <v>119.6</v>
      </c>
      <c r="AQ405" s="7">
        <v>874.3</v>
      </c>
      <c r="AR405" s="7">
        <v>675.17</v>
      </c>
      <c r="AS405" s="7">
        <v>129.49</v>
      </c>
      <c r="AT405" s="7">
        <v>161.96</v>
      </c>
      <c r="AU405" s="7">
        <v>107.4</v>
      </c>
      <c r="AV405" s="7">
        <v>150.80000000000001</v>
      </c>
      <c r="AW405" s="7">
        <v>133.80000000000001</v>
      </c>
      <c r="AX405" s="7">
        <v>75.08</v>
      </c>
      <c r="AY405" s="7">
        <v>178.2</v>
      </c>
      <c r="AZ405" s="7">
        <v>354.3</v>
      </c>
      <c r="BA405" s="7">
        <v>269.83999999999997</v>
      </c>
      <c r="BB405" s="7">
        <v>131.30000000000001</v>
      </c>
      <c r="BC405" s="7">
        <v>480.08</v>
      </c>
      <c r="BD405" s="7">
        <v>544.14</v>
      </c>
      <c r="BE405" s="7">
        <v>483.88</v>
      </c>
      <c r="BF405" s="7">
        <v>17.64</v>
      </c>
      <c r="BG405" s="7">
        <v>11.85</v>
      </c>
    </row>
    <row r="406" spans="30:59" s="4" customFormat="1">
      <c r="AD406" s="7">
        <v>84.43</v>
      </c>
      <c r="AE406" s="7">
        <v>131.58000000000001</v>
      </c>
      <c r="AF406" s="7">
        <v>58.8</v>
      </c>
      <c r="AG406" s="7">
        <v>40.15</v>
      </c>
      <c r="AH406" s="7">
        <v>146.44</v>
      </c>
      <c r="AI406" s="7">
        <v>63.6</v>
      </c>
      <c r="AJ406" s="7">
        <v>46.76</v>
      </c>
      <c r="AK406" s="7">
        <v>136</v>
      </c>
      <c r="AL406" s="7">
        <v>15.3</v>
      </c>
      <c r="AM406" s="7">
        <v>10</v>
      </c>
      <c r="AN406" s="7">
        <v>152</v>
      </c>
      <c r="AO406" s="7">
        <v>125.1</v>
      </c>
      <c r="AP406" s="7">
        <v>121.5</v>
      </c>
      <c r="AQ406" s="7">
        <v>895.8</v>
      </c>
      <c r="AR406" s="7">
        <v>685.59</v>
      </c>
      <c r="AS406" s="7">
        <v>130.66</v>
      </c>
      <c r="AT406" s="7">
        <v>163.98</v>
      </c>
      <c r="AU406" s="7">
        <v>107.6</v>
      </c>
      <c r="AV406" s="7">
        <v>152.4</v>
      </c>
      <c r="AW406" s="7">
        <v>145.6</v>
      </c>
      <c r="AX406" s="7">
        <v>80.89</v>
      </c>
      <c r="AY406" s="7">
        <v>180</v>
      </c>
      <c r="AZ406" s="7">
        <v>357</v>
      </c>
      <c r="BA406" s="7">
        <v>268.42</v>
      </c>
      <c r="BB406" s="7">
        <v>133</v>
      </c>
      <c r="BC406" s="7">
        <v>483.37</v>
      </c>
      <c r="BD406" s="7">
        <v>545.97</v>
      </c>
      <c r="BE406" s="7">
        <v>490.2</v>
      </c>
      <c r="BF406" s="7">
        <v>17.77</v>
      </c>
      <c r="BG406" s="7">
        <v>11.95</v>
      </c>
    </row>
    <row r="407" spans="30:59" s="4" customFormat="1">
      <c r="AD407" s="7">
        <v>86.27</v>
      </c>
      <c r="AE407" s="7">
        <v>132.61000000000001</v>
      </c>
      <c r="AF407" s="7">
        <v>59.3</v>
      </c>
      <c r="AG407" s="7">
        <v>40.020000000000003</v>
      </c>
      <c r="AH407" s="7">
        <v>148.18</v>
      </c>
      <c r="AI407" s="7">
        <v>67.3</v>
      </c>
      <c r="AJ407" s="7">
        <v>48.14</v>
      </c>
      <c r="AK407" s="7">
        <v>139.80000000000001</v>
      </c>
      <c r="AL407" s="7">
        <v>17.3</v>
      </c>
      <c r="AM407" s="7">
        <v>11.3</v>
      </c>
      <c r="AN407" s="7">
        <v>154.6</v>
      </c>
      <c r="AO407" s="7">
        <v>125.59</v>
      </c>
      <c r="AP407" s="7">
        <v>123.1</v>
      </c>
      <c r="AQ407" s="7">
        <v>912.6</v>
      </c>
      <c r="AR407" s="7">
        <v>692.05</v>
      </c>
      <c r="AS407" s="7">
        <v>131.87</v>
      </c>
      <c r="AT407" s="7">
        <v>170.18</v>
      </c>
      <c r="AU407" s="7">
        <v>109.3</v>
      </c>
      <c r="AV407" s="7">
        <v>155.69999999999999</v>
      </c>
      <c r="AW407" s="7">
        <v>153.4</v>
      </c>
      <c r="AX407" s="7">
        <v>83.32</v>
      </c>
      <c r="AY407" s="7">
        <v>184.1</v>
      </c>
      <c r="AZ407" s="7">
        <v>358.1</v>
      </c>
      <c r="BA407" s="7">
        <v>266.44</v>
      </c>
      <c r="BB407" s="7">
        <v>134.4</v>
      </c>
      <c r="BC407" s="7">
        <v>487</v>
      </c>
      <c r="BD407" s="7">
        <v>547.74</v>
      </c>
      <c r="BE407" s="7">
        <v>496.32</v>
      </c>
      <c r="BF407" s="7">
        <v>17.64</v>
      </c>
      <c r="BG407" s="7">
        <v>11.87</v>
      </c>
    </row>
    <row r="408" spans="30:59" s="4" customFormat="1">
      <c r="AD408" s="7">
        <v>89.37</v>
      </c>
      <c r="AE408" s="7">
        <v>134.38999999999999</v>
      </c>
      <c r="AF408" s="7">
        <v>60.3</v>
      </c>
      <c r="AG408" s="7">
        <v>40.340000000000003</v>
      </c>
      <c r="AH408" s="7">
        <v>149.47</v>
      </c>
      <c r="AI408" s="7">
        <v>67.8</v>
      </c>
      <c r="AJ408" s="7">
        <v>47.61</v>
      </c>
      <c r="AK408" s="7">
        <v>142.4</v>
      </c>
      <c r="AL408" s="7">
        <v>11.4</v>
      </c>
      <c r="AM408" s="7">
        <v>7.3</v>
      </c>
      <c r="AN408" s="7">
        <v>158.1</v>
      </c>
      <c r="AO408" s="7">
        <v>126.89</v>
      </c>
      <c r="AP408" s="7">
        <v>124.6</v>
      </c>
      <c r="AQ408" s="7">
        <v>936.1</v>
      </c>
      <c r="AR408" s="7">
        <v>700.22</v>
      </c>
      <c r="AS408" s="7">
        <v>133.69</v>
      </c>
      <c r="AT408" s="7">
        <v>173.65</v>
      </c>
      <c r="AU408" s="7">
        <v>111.6</v>
      </c>
      <c r="AV408" s="7">
        <v>155.6</v>
      </c>
      <c r="AW408" s="7">
        <v>161.4</v>
      </c>
      <c r="AX408" s="7">
        <v>85.94</v>
      </c>
      <c r="AY408" s="7">
        <v>187.8</v>
      </c>
      <c r="AZ408" s="7">
        <v>362.8</v>
      </c>
      <c r="BA408" s="7">
        <v>265.98</v>
      </c>
      <c r="BB408" s="7">
        <v>136.4</v>
      </c>
      <c r="BC408" s="7">
        <v>491.27</v>
      </c>
      <c r="BD408" s="7">
        <v>549.55999999999995</v>
      </c>
      <c r="BE408" s="7">
        <v>502.44</v>
      </c>
      <c r="BF408" s="7">
        <v>17.89</v>
      </c>
      <c r="BG408" s="7">
        <v>12.11</v>
      </c>
    </row>
    <row r="409" spans="30:59" s="4" customFormat="1">
      <c r="AD409" s="7">
        <v>91.1</v>
      </c>
      <c r="AE409" s="7">
        <v>135.78</v>
      </c>
      <c r="AF409" s="7">
        <v>61.1</v>
      </c>
      <c r="AG409" s="7">
        <v>40.42</v>
      </c>
      <c r="AH409" s="7">
        <v>151.18</v>
      </c>
      <c r="AI409" s="7">
        <v>76.599999999999994</v>
      </c>
      <c r="AJ409" s="7">
        <v>52.29</v>
      </c>
      <c r="AK409" s="7">
        <v>146.5</v>
      </c>
      <c r="AL409" s="7">
        <v>3.3</v>
      </c>
      <c r="AM409" s="7">
        <v>2.4</v>
      </c>
      <c r="AN409" s="7">
        <v>162.6</v>
      </c>
      <c r="AO409" s="7">
        <v>128.54</v>
      </c>
      <c r="AP409" s="7">
        <v>126.5</v>
      </c>
      <c r="AQ409" s="7">
        <v>965.3</v>
      </c>
      <c r="AR409" s="7">
        <v>710.67</v>
      </c>
      <c r="AS409" s="7">
        <v>135.83000000000001</v>
      </c>
      <c r="AT409" s="7">
        <v>177.47</v>
      </c>
      <c r="AU409" s="7">
        <v>111.9</v>
      </c>
      <c r="AV409" s="7">
        <v>158.6</v>
      </c>
      <c r="AW409" s="7">
        <v>168.1</v>
      </c>
      <c r="AX409" s="7">
        <v>88.52</v>
      </c>
      <c r="AY409" s="7">
        <v>189.9</v>
      </c>
      <c r="AZ409" s="7">
        <v>370.4</v>
      </c>
      <c r="BA409" s="7">
        <v>266.08999999999997</v>
      </c>
      <c r="BB409" s="7">
        <v>139.19999999999999</v>
      </c>
      <c r="BC409" s="7">
        <v>495.81</v>
      </c>
      <c r="BD409" s="7">
        <v>551.37</v>
      </c>
      <c r="BE409" s="7">
        <v>508.66</v>
      </c>
      <c r="BF409" s="7">
        <v>17.37</v>
      </c>
      <c r="BG409" s="7">
        <v>11.59</v>
      </c>
    </row>
    <row r="410" spans="30:59" s="4" customFormat="1">
      <c r="AD410" s="7">
        <v>97.4</v>
      </c>
      <c r="AE410" s="7">
        <v>137.37</v>
      </c>
      <c r="AF410" s="7">
        <v>61.6</v>
      </c>
      <c r="AG410" s="7">
        <v>39.97</v>
      </c>
      <c r="AH410" s="7">
        <v>154.11000000000001</v>
      </c>
      <c r="AI410" s="7">
        <v>81</v>
      </c>
      <c r="AJ410" s="7">
        <v>53.57</v>
      </c>
      <c r="AK410" s="7">
        <v>151.19999999999999</v>
      </c>
      <c r="AL410" s="7">
        <v>22.4</v>
      </c>
      <c r="AM410" s="7">
        <v>10.5</v>
      </c>
      <c r="AN410" s="7">
        <v>173.7</v>
      </c>
      <c r="AO410" s="7">
        <v>135.69999999999999</v>
      </c>
      <c r="AP410" s="7">
        <v>128</v>
      </c>
      <c r="AQ410" s="7">
        <v>990.1</v>
      </c>
      <c r="AR410" s="7">
        <v>715.89</v>
      </c>
      <c r="AS410" s="7">
        <v>138.30000000000001</v>
      </c>
      <c r="AT410" s="7">
        <v>177.82</v>
      </c>
      <c r="AU410" s="7">
        <v>111</v>
      </c>
      <c r="AV410" s="7">
        <v>160.19999999999999</v>
      </c>
      <c r="AW410" s="7">
        <v>180</v>
      </c>
      <c r="AX410" s="7">
        <v>88.76</v>
      </c>
      <c r="AY410" s="7">
        <v>202.8</v>
      </c>
      <c r="AZ410" s="7">
        <v>377.9</v>
      </c>
      <c r="BA410" s="7">
        <v>268.51</v>
      </c>
      <c r="BB410" s="7">
        <v>140.74</v>
      </c>
      <c r="BC410" s="7">
        <v>501.76</v>
      </c>
      <c r="BD410" s="7">
        <v>553.04</v>
      </c>
      <c r="BE410" s="7">
        <v>516.35</v>
      </c>
      <c r="BF410" s="7">
        <v>17.37</v>
      </c>
      <c r="BG410" s="7">
        <v>11.49</v>
      </c>
    </row>
    <row r="411" spans="30:59" s="4" customFormat="1">
      <c r="AD411" s="7">
        <v>101.25</v>
      </c>
      <c r="AE411" s="7">
        <v>138.96</v>
      </c>
      <c r="AF411" s="7">
        <v>65.3</v>
      </c>
      <c r="AG411" s="7">
        <v>41.32</v>
      </c>
      <c r="AH411" s="7">
        <v>158.05000000000001</v>
      </c>
      <c r="AI411" s="7">
        <v>91.9</v>
      </c>
      <c r="AJ411" s="7">
        <v>58.61</v>
      </c>
      <c r="AK411" s="7">
        <v>156.80000000000001</v>
      </c>
      <c r="AL411" s="7">
        <v>20.8</v>
      </c>
      <c r="AM411" s="7">
        <v>13.8</v>
      </c>
      <c r="AN411" s="7">
        <v>175.7</v>
      </c>
      <c r="AO411" s="7">
        <v>136.84</v>
      </c>
      <c r="AP411" s="7">
        <v>128.4</v>
      </c>
      <c r="AQ411" s="7">
        <v>1010.5</v>
      </c>
      <c r="AR411" s="7">
        <v>719.02</v>
      </c>
      <c r="AS411" s="7">
        <v>140.54</v>
      </c>
      <c r="AT411" s="7">
        <v>184.97</v>
      </c>
      <c r="AU411" s="7">
        <v>113.9</v>
      </c>
      <c r="AV411" s="7">
        <v>162.4</v>
      </c>
      <c r="AW411" s="7">
        <v>186.8</v>
      </c>
      <c r="AX411" s="7">
        <v>91.3</v>
      </c>
      <c r="AY411" s="7">
        <v>204.6</v>
      </c>
      <c r="AZ411" s="7">
        <v>390.7</v>
      </c>
      <c r="BA411" s="7">
        <v>271.33999999999997</v>
      </c>
      <c r="BB411" s="7">
        <v>143.99</v>
      </c>
      <c r="BC411" s="7">
        <v>508.45</v>
      </c>
      <c r="BD411" s="7">
        <v>555.02</v>
      </c>
      <c r="BE411" s="7">
        <v>523.92999999999995</v>
      </c>
      <c r="BF411" s="7">
        <v>17.57</v>
      </c>
      <c r="BG411" s="7">
        <v>11.83</v>
      </c>
    </row>
    <row r="412" spans="30:59" s="4" customFormat="1">
      <c r="AD412" s="7">
        <v>101.81</v>
      </c>
      <c r="AE412" s="7">
        <v>141.63999999999999</v>
      </c>
      <c r="AF412" s="7">
        <v>68.2</v>
      </c>
      <c r="AG412" s="7">
        <v>42.61</v>
      </c>
      <c r="AH412" s="7">
        <v>160.06</v>
      </c>
      <c r="AI412" s="7">
        <v>95.3</v>
      </c>
      <c r="AJ412" s="7">
        <v>59.9</v>
      </c>
      <c r="AK412" s="7">
        <v>159.1</v>
      </c>
      <c r="AL412" s="7">
        <v>27.6</v>
      </c>
      <c r="AM412" s="7">
        <v>18.7</v>
      </c>
      <c r="AN412" s="7">
        <v>179.4</v>
      </c>
      <c r="AO412" s="7">
        <v>138.63999999999999</v>
      </c>
      <c r="AP412" s="7">
        <v>129.4</v>
      </c>
      <c r="AQ412" s="7">
        <v>1038</v>
      </c>
      <c r="AR412" s="7">
        <v>727.99</v>
      </c>
      <c r="AS412" s="7">
        <v>142.59</v>
      </c>
      <c r="AT412" s="7">
        <v>186.85</v>
      </c>
      <c r="AU412" s="7">
        <v>115.2</v>
      </c>
      <c r="AV412" s="7">
        <v>162.19999999999999</v>
      </c>
      <c r="AW412" s="7">
        <v>187.2</v>
      </c>
      <c r="AX412" s="7">
        <v>90.26</v>
      </c>
      <c r="AY412" s="7">
        <v>207.4</v>
      </c>
      <c r="AZ412" s="7">
        <v>398.7</v>
      </c>
      <c r="BA412" s="7">
        <v>273.66000000000003</v>
      </c>
      <c r="BB412" s="7">
        <v>145.69</v>
      </c>
      <c r="BC412" s="7">
        <v>515.04</v>
      </c>
      <c r="BD412" s="7">
        <v>557.29999999999995</v>
      </c>
      <c r="BE412" s="7">
        <v>531.57000000000005</v>
      </c>
      <c r="BF412" s="7">
        <v>17.8</v>
      </c>
      <c r="BG412" s="7">
        <v>11.93</v>
      </c>
    </row>
    <row r="413" spans="30:59" s="4" customFormat="1">
      <c r="AD413" s="7">
        <v>106.86</v>
      </c>
      <c r="AE413" s="7">
        <v>144.21</v>
      </c>
      <c r="AF413" s="7">
        <v>69.5</v>
      </c>
      <c r="AG413" s="7">
        <v>42.14</v>
      </c>
      <c r="AH413" s="7">
        <v>164.93</v>
      </c>
      <c r="AI413" s="7">
        <v>99.6</v>
      </c>
      <c r="AJ413" s="7">
        <v>59.29</v>
      </c>
      <c r="AK413" s="7">
        <v>168</v>
      </c>
      <c r="AL413" s="7">
        <v>13</v>
      </c>
      <c r="AM413" s="7">
        <v>10.1</v>
      </c>
      <c r="AN413" s="7">
        <v>186.4</v>
      </c>
      <c r="AO413" s="7">
        <v>142.29</v>
      </c>
      <c r="AP413" s="7">
        <v>131</v>
      </c>
      <c r="AQ413" s="7">
        <v>1068</v>
      </c>
      <c r="AR413" s="7">
        <v>738.8</v>
      </c>
      <c r="AS413" s="7">
        <v>144.56</v>
      </c>
      <c r="AT413" s="7">
        <v>181.25</v>
      </c>
      <c r="AU413" s="7">
        <v>111.4</v>
      </c>
      <c r="AV413" s="7">
        <v>162.69999999999999</v>
      </c>
      <c r="AW413" s="7">
        <v>192.9</v>
      </c>
      <c r="AX413" s="7">
        <v>93.19</v>
      </c>
      <c r="AY413" s="7">
        <v>207</v>
      </c>
      <c r="AZ413" s="7">
        <v>408</v>
      </c>
      <c r="BA413" s="7">
        <v>275.81</v>
      </c>
      <c r="BB413" s="7">
        <v>147.93</v>
      </c>
      <c r="BC413" s="7">
        <v>522.64</v>
      </c>
      <c r="BD413" s="7">
        <v>559.42999999999995</v>
      </c>
      <c r="BE413" s="7">
        <v>539.73</v>
      </c>
      <c r="BF413" s="7">
        <v>18.5</v>
      </c>
      <c r="BG413" s="7">
        <v>12.87</v>
      </c>
    </row>
    <row r="414" spans="30:59" s="4" customFormat="1">
      <c r="AD414" s="7">
        <v>105.39</v>
      </c>
      <c r="AE414" s="7">
        <v>146.79</v>
      </c>
      <c r="AF414" s="7">
        <v>72.099999999999994</v>
      </c>
      <c r="AG414" s="7">
        <v>43.21</v>
      </c>
      <c r="AH414" s="7">
        <v>166.85</v>
      </c>
      <c r="AI414" s="7">
        <v>98.9</v>
      </c>
      <c r="AJ414" s="7">
        <v>58.52</v>
      </c>
      <c r="AK414" s="7">
        <v>169</v>
      </c>
      <c r="AL414" s="7">
        <v>25</v>
      </c>
      <c r="AM414" s="7">
        <v>17.3</v>
      </c>
      <c r="AN414" s="7">
        <v>185</v>
      </c>
      <c r="AO414" s="7">
        <v>139.52000000000001</v>
      </c>
      <c r="AP414" s="7">
        <v>132.6</v>
      </c>
      <c r="AQ414" s="7">
        <v>1093.3</v>
      </c>
      <c r="AR414" s="7">
        <v>744.59</v>
      </c>
      <c r="AS414" s="7">
        <v>146.83000000000001</v>
      </c>
      <c r="AT414" s="7">
        <v>195.46</v>
      </c>
      <c r="AU414" s="7">
        <v>118.1</v>
      </c>
      <c r="AV414" s="7">
        <v>165.5</v>
      </c>
      <c r="AW414" s="7">
        <v>207.2</v>
      </c>
      <c r="AX414" s="7">
        <v>99.04</v>
      </c>
      <c r="AY414" s="7">
        <v>209.2</v>
      </c>
      <c r="AZ414" s="7">
        <v>412.8</v>
      </c>
      <c r="BA414" s="7">
        <v>274.57</v>
      </c>
      <c r="BB414" s="7">
        <v>150.34</v>
      </c>
      <c r="BC414" s="7">
        <v>529.59</v>
      </c>
      <c r="BD414" s="7">
        <v>561.79</v>
      </c>
      <c r="BE414" s="7">
        <v>546.77</v>
      </c>
      <c r="BF414" s="7">
        <v>19.36</v>
      </c>
      <c r="BG414" s="7">
        <v>14</v>
      </c>
    </row>
    <row r="415" spans="30:59" s="4" customFormat="1">
      <c r="AD415" s="7">
        <v>110.77</v>
      </c>
      <c r="AE415" s="7">
        <v>148.6</v>
      </c>
      <c r="AF415" s="7">
        <v>78.7</v>
      </c>
      <c r="AG415" s="7">
        <v>45.43</v>
      </c>
      <c r="AH415" s="7">
        <v>173.25</v>
      </c>
      <c r="AI415" s="7">
        <v>107.4</v>
      </c>
      <c r="AJ415" s="7">
        <v>60.64</v>
      </c>
      <c r="AK415" s="7">
        <v>177.1</v>
      </c>
      <c r="AL415" s="7">
        <v>27</v>
      </c>
      <c r="AM415" s="7">
        <v>18.399999999999999</v>
      </c>
      <c r="AN415" s="7">
        <v>200.1</v>
      </c>
      <c r="AO415" s="7">
        <v>148.11000000000001</v>
      </c>
      <c r="AP415" s="7">
        <v>135.1</v>
      </c>
      <c r="AQ415" s="7">
        <v>1129.9000000000001</v>
      </c>
      <c r="AR415" s="7">
        <v>752.53</v>
      </c>
      <c r="AS415" s="7">
        <v>150.15</v>
      </c>
      <c r="AT415" s="7">
        <v>213.17</v>
      </c>
      <c r="AU415" s="7">
        <v>124.3</v>
      </c>
      <c r="AV415" s="7">
        <v>171.5</v>
      </c>
      <c r="AW415" s="7">
        <v>217.2</v>
      </c>
      <c r="AX415" s="7">
        <v>101.92</v>
      </c>
      <c r="AY415" s="7">
        <v>213.1</v>
      </c>
      <c r="AZ415" s="7">
        <v>424.4</v>
      </c>
      <c r="BA415" s="7">
        <v>276.39999999999998</v>
      </c>
      <c r="BB415" s="7">
        <v>153.55000000000001</v>
      </c>
      <c r="BC415" s="7">
        <v>537.63</v>
      </c>
      <c r="BD415" s="7">
        <v>564.66999999999996</v>
      </c>
      <c r="BE415" s="7">
        <v>555.6</v>
      </c>
      <c r="BF415" s="7">
        <v>19.989999999999998</v>
      </c>
      <c r="BG415" s="7">
        <v>15.29</v>
      </c>
    </row>
    <row r="416" spans="30:59" s="4" customFormat="1">
      <c r="AD416" s="7">
        <v>111.6</v>
      </c>
      <c r="AE416" s="7">
        <v>150.9</v>
      </c>
      <c r="AF416" s="7">
        <v>83.3</v>
      </c>
      <c r="AG416" s="7">
        <v>46.39</v>
      </c>
      <c r="AH416" s="7">
        <v>179.57</v>
      </c>
      <c r="AI416" s="7">
        <v>109.6</v>
      </c>
      <c r="AJ416" s="7">
        <v>59.79</v>
      </c>
      <c r="AK416" s="7">
        <v>183.3</v>
      </c>
      <c r="AL416" s="7">
        <v>19.100000000000001</v>
      </c>
      <c r="AM416" s="7">
        <v>13.3</v>
      </c>
      <c r="AN416" s="7">
        <v>202</v>
      </c>
      <c r="AO416" s="7">
        <v>147.02000000000001</v>
      </c>
      <c r="AP416" s="7">
        <v>137.4</v>
      </c>
      <c r="AQ416" s="7">
        <v>1167.9000000000001</v>
      </c>
      <c r="AR416" s="7">
        <v>764.29</v>
      </c>
      <c r="AS416" s="7">
        <v>152.81</v>
      </c>
      <c r="AT416" s="7">
        <v>223.98</v>
      </c>
      <c r="AU416" s="7">
        <v>128.80000000000001</v>
      </c>
      <c r="AV416" s="7">
        <v>173.9</v>
      </c>
      <c r="AW416" s="7">
        <v>222.9</v>
      </c>
      <c r="AX416" s="7">
        <v>103.53</v>
      </c>
      <c r="AY416" s="7">
        <v>215.3</v>
      </c>
      <c r="AZ416" s="7">
        <v>439.3</v>
      </c>
      <c r="BA416" s="7">
        <v>280.06</v>
      </c>
      <c r="BB416" s="7">
        <v>156.86000000000001</v>
      </c>
      <c r="BC416" s="7">
        <v>545.58000000000004</v>
      </c>
      <c r="BD416" s="7">
        <v>567.74</v>
      </c>
      <c r="BE416" s="7">
        <v>563.70000000000005</v>
      </c>
      <c r="BF416" s="7">
        <v>19.8</v>
      </c>
      <c r="BG416" s="7">
        <v>15.31</v>
      </c>
    </row>
    <row r="417" spans="30:59" s="4" customFormat="1">
      <c r="AD417" s="7">
        <v>115.06</v>
      </c>
      <c r="AE417" s="7">
        <v>152.71</v>
      </c>
      <c r="AF417" s="7">
        <v>87.6</v>
      </c>
      <c r="AG417" s="7">
        <v>47.31</v>
      </c>
      <c r="AH417" s="7">
        <v>185.17</v>
      </c>
      <c r="AI417" s="7">
        <v>111.6</v>
      </c>
      <c r="AJ417" s="7">
        <v>58.86</v>
      </c>
      <c r="AK417" s="7">
        <v>189.6</v>
      </c>
      <c r="AL417" s="7">
        <v>17.7</v>
      </c>
      <c r="AM417" s="7">
        <v>15.2</v>
      </c>
      <c r="AN417" s="7">
        <v>210.2</v>
      </c>
      <c r="AO417" s="7">
        <v>150.79</v>
      </c>
      <c r="AP417" s="7">
        <v>139.4</v>
      </c>
      <c r="AQ417" s="7">
        <v>1206.4000000000001</v>
      </c>
      <c r="AR417" s="7">
        <v>772.79</v>
      </c>
      <c r="AS417" s="7">
        <v>156.11000000000001</v>
      </c>
      <c r="AT417" s="7">
        <v>242.18</v>
      </c>
      <c r="AU417" s="7">
        <v>135.6</v>
      </c>
      <c r="AV417" s="7">
        <v>178.6</v>
      </c>
      <c r="AW417" s="7">
        <v>232</v>
      </c>
      <c r="AX417" s="7">
        <v>106.23</v>
      </c>
      <c r="AY417" s="7">
        <v>218.4</v>
      </c>
      <c r="AZ417" s="7">
        <v>451.1</v>
      </c>
      <c r="BA417" s="7">
        <v>280.14</v>
      </c>
      <c r="BB417" s="7">
        <v>161.03</v>
      </c>
      <c r="BC417" s="7">
        <v>554.1</v>
      </c>
      <c r="BD417" s="7">
        <v>571</v>
      </c>
      <c r="BE417" s="7">
        <v>572.32000000000005</v>
      </c>
      <c r="BF417" s="7">
        <v>19.399999999999999</v>
      </c>
      <c r="BG417" s="7">
        <v>15.23</v>
      </c>
    </row>
    <row r="418" spans="30:59" s="4" customFormat="1">
      <c r="AD418" s="7">
        <v>117.57</v>
      </c>
      <c r="AE418" s="7">
        <v>155.32</v>
      </c>
      <c r="AF418" s="7">
        <v>88.9</v>
      </c>
      <c r="AG418" s="7">
        <v>46.64</v>
      </c>
      <c r="AH418" s="7">
        <v>190.63</v>
      </c>
      <c r="AI418" s="7">
        <v>112.5</v>
      </c>
      <c r="AJ418" s="7">
        <v>58.08</v>
      </c>
      <c r="AK418" s="7">
        <v>193.7</v>
      </c>
      <c r="AL418" s="7">
        <v>24.3</v>
      </c>
      <c r="AM418" s="7">
        <v>12.9</v>
      </c>
      <c r="AN418" s="7">
        <v>212.5</v>
      </c>
      <c r="AO418" s="7">
        <v>149.65</v>
      </c>
      <c r="AP418" s="7">
        <v>142</v>
      </c>
      <c r="AQ418" s="7">
        <v>1241.7</v>
      </c>
      <c r="AR418" s="7">
        <v>775.81</v>
      </c>
      <c r="AS418" s="7">
        <v>160.05000000000001</v>
      </c>
      <c r="AT418" s="7">
        <v>256.22000000000003</v>
      </c>
      <c r="AU418" s="7">
        <v>138.80000000000001</v>
      </c>
      <c r="AV418" s="7">
        <v>184.6</v>
      </c>
      <c r="AW418" s="7">
        <v>238.9</v>
      </c>
      <c r="AX418" s="7">
        <v>105.38</v>
      </c>
      <c r="AY418" s="7">
        <v>226.7</v>
      </c>
      <c r="AZ418" s="7">
        <v>456.9</v>
      </c>
      <c r="BA418" s="7">
        <v>280.58999999999997</v>
      </c>
      <c r="BB418" s="7">
        <v>162.84</v>
      </c>
      <c r="BC418" s="7">
        <v>562.92999999999995</v>
      </c>
      <c r="BD418" s="7">
        <v>574.04999999999995</v>
      </c>
      <c r="BE418" s="7">
        <v>580.22</v>
      </c>
      <c r="BF418" s="7">
        <v>19.78</v>
      </c>
      <c r="BG418" s="7">
        <v>15.94</v>
      </c>
    </row>
    <row r="419" spans="30:59" s="4" customFormat="1">
      <c r="AD419" s="7">
        <v>115.24</v>
      </c>
      <c r="AE419" s="7">
        <v>158.37</v>
      </c>
      <c r="AF419" s="7">
        <v>94.8</v>
      </c>
      <c r="AG419" s="7">
        <v>48.84</v>
      </c>
      <c r="AH419" s="7">
        <v>194.09</v>
      </c>
      <c r="AI419" s="7">
        <v>112.9</v>
      </c>
      <c r="AJ419" s="7">
        <v>56.34</v>
      </c>
      <c r="AK419" s="7">
        <v>200.4</v>
      </c>
      <c r="AL419" s="7">
        <v>33</v>
      </c>
      <c r="AM419" s="7">
        <v>13.7</v>
      </c>
      <c r="AN419" s="7">
        <v>207.4</v>
      </c>
      <c r="AO419" s="7">
        <v>144.13</v>
      </c>
      <c r="AP419" s="7">
        <v>143.9</v>
      </c>
      <c r="AQ419" s="7">
        <v>1270.5999999999999</v>
      </c>
      <c r="AR419" s="7">
        <v>778.4</v>
      </c>
      <c r="AS419" s="7">
        <v>163.22999999999999</v>
      </c>
      <c r="AT419" s="7">
        <v>268.16000000000003</v>
      </c>
      <c r="AU419" s="7">
        <v>140.4</v>
      </c>
      <c r="AV419" s="7">
        <v>191</v>
      </c>
      <c r="AW419" s="7">
        <v>259.10000000000002</v>
      </c>
      <c r="AX419" s="7">
        <v>108.96</v>
      </c>
      <c r="AY419" s="7">
        <v>237.8</v>
      </c>
      <c r="AZ419" s="7">
        <v>464.5</v>
      </c>
      <c r="BA419" s="7">
        <v>280.18</v>
      </c>
      <c r="BB419" s="7">
        <v>165.79</v>
      </c>
      <c r="BC419" s="7">
        <v>570.84</v>
      </c>
      <c r="BD419" s="7">
        <v>577.59</v>
      </c>
      <c r="BE419" s="7">
        <v>586.32000000000005</v>
      </c>
      <c r="BF419" s="7">
        <v>19.34</v>
      </c>
      <c r="BG419" s="7">
        <v>15.4</v>
      </c>
    </row>
    <row r="420" spans="30:59" s="4" customFormat="1">
      <c r="AD420" s="7">
        <v>119.09</v>
      </c>
      <c r="AE420" s="7">
        <v>161.13999999999999</v>
      </c>
      <c r="AF420" s="7">
        <v>101.6</v>
      </c>
      <c r="AG420" s="7">
        <v>50.43</v>
      </c>
      <c r="AH420" s="7">
        <v>201.48</v>
      </c>
      <c r="AI420" s="7">
        <v>114.9</v>
      </c>
      <c r="AJ420" s="7">
        <v>55.51</v>
      </c>
      <c r="AK420" s="7">
        <v>207</v>
      </c>
      <c r="AL420" s="7">
        <v>13.3</v>
      </c>
      <c r="AM420" s="7">
        <v>4.8</v>
      </c>
      <c r="AN420" s="7">
        <v>213.3</v>
      </c>
      <c r="AO420" s="7">
        <v>146.69999999999999</v>
      </c>
      <c r="AP420" s="7">
        <v>145.4</v>
      </c>
      <c r="AQ420" s="7">
        <v>1315.8</v>
      </c>
      <c r="AR420" s="7">
        <v>786.61</v>
      </c>
      <c r="AS420" s="7">
        <v>167.28</v>
      </c>
      <c r="AT420" s="7">
        <v>290.64</v>
      </c>
      <c r="AU420" s="7">
        <v>149.19999999999999</v>
      </c>
      <c r="AV420" s="7">
        <v>194.8</v>
      </c>
      <c r="AW420" s="7">
        <v>274.5</v>
      </c>
      <c r="AX420" s="7">
        <v>109.36</v>
      </c>
      <c r="AY420" s="7">
        <v>251</v>
      </c>
      <c r="AZ420" s="7">
        <v>478.5</v>
      </c>
      <c r="BA420" s="7">
        <v>280.97000000000003</v>
      </c>
      <c r="BB420" s="7">
        <v>170.3</v>
      </c>
      <c r="BC420" s="7">
        <v>579.42999999999995</v>
      </c>
      <c r="BD420" s="7">
        <v>581.49</v>
      </c>
      <c r="BE420" s="7">
        <v>592.76</v>
      </c>
      <c r="BF420" s="7">
        <v>19.02</v>
      </c>
      <c r="BG420" s="7">
        <v>15.12</v>
      </c>
    </row>
    <row r="421" spans="30:59" s="4" customFormat="1">
      <c r="AD421" s="7">
        <v>115.53</v>
      </c>
      <c r="AE421" s="7">
        <v>162.82</v>
      </c>
      <c r="AF421" s="7">
        <v>107.4</v>
      </c>
      <c r="AG421" s="7">
        <v>51.78</v>
      </c>
      <c r="AH421" s="7">
        <v>207.41</v>
      </c>
      <c r="AI421" s="7">
        <v>115.4</v>
      </c>
      <c r="AJ421" s="7">
        <v>54.93</v>
      </c>
      <c r="AK421" s="7">
        <v>210.1</v>
      </c>
      <c r="AL421" s="7">
        <v>-0.9</v>
      </c>
      <c r="AM421" s="7">
        <v>-2.2999999999999998</v>
      </c>
      <c r="AN421" s="7">
        <v>216.1</v>
      </c>
      <c r="AO421" s="7">
        <v>146.01</v>
      </c>
      <c r="AP421" s="7">
        <v>148</v>
      </c>
      <c r="AQ421" s="7">
        <v>1366.2</v>
      </c>
      <c r="AR421" s="7">
        <v>795.62</v>
      </c>
      <c r="AS421" s="7">
        <v>171.71</v>
      </c>
      <c r="AT421" s="7">
        <v>310.61</v>
      </c>
      <c r="AU421" s="7">
        <v>156.4</v>
      </c>
      <c r="AV421" s="7">
        <v>198.6</v>
      </c>
      <c r="AW421" s="7">
        <v>300</v>
      </c>
      <c r="AX421" s="7">
        <v>112.15</v>
      </c>
      <c r="AY421" s="7">
        <v>267.5</v>
      </c>
      <c r="AZ421" s="7">
        <v>497.6</v>
      </c>
      <c r="BA421" s="7">
        <v>285.29000000000002</v>
      </c>
      <c r="BB421" s="7">
        <v>174.42</v>
      </c>
      <c r="BC421" s="7">
        <v>586.80999999999995</v>
      </c>
      <c r="BD421" s="7">
        <v>585.66</v>
      </c>
      <c r="BE421" s="7">
        <v>598.69000000000005</v>
      </c>
      <c r="BF421" s="7">
        <v>19.82</v>
      </c>
      <c r="BG421" s="7">
        <v>16.68</v>
      </c>
    </row>
    <row r="422" spans="30:59" s="4" customFormat="1">
      <c r="AD422" s="7">
        <v>123</v>
      </c>
      <c r="AE422" s="7">
        <v>165.53</v>
      </c>
      <c r="AF422" s="7">
        <v>113.6</v>
      </c>
      <c r="AG422" s="7">
        <v>52.3</v>
      </c>
      <c r="AH422" s="7">
        <v>217.21</v>
      </c>
      <c r="AI422" s="7">
        <v>106.4</v>
      </c>
      <c r="AJ422" s="7">
        <v>49.47</v>
      </c>
      <c r="AK422" s="7">
        <v>215.1</v>
      </c>
      <c r="AL422" s="7">
        <v>-1.6</v>
      </c>
      <c r="AM422" s="7">
        <v>-0.5</v>
      </c>
      <c r="AN422" s="7">
        <v>220.7</v>
      </c>
      <c r="AO422" s="7">
        <v>145.19999999999999</v>
      </c>
      <c r="AP422" s="7">
        <v>152</v>
      </c>
      <c r="AQ422" s="7">
        <v>1399.7</v>
      </c>
      <c r="AR422" s="7">
        <v>793</v>
      </c>
      <c r="AS422" s="7">
        <v>176.51</v>
      </c>
      <c r="AT422" s="7">
        <v>335.38</v>
      </c>
      <c r="AU422" s="7">
        <v>164.4</v>
      </c>
      <c r="AV422" s="7">
        <v>204</v>
      </c>
      <c r="AW422" s="7">
        <v>322.5</v>
      </c>
      <c r="AX422" s="7">
        <v>114.52</v>
      </c>
      <c r="AY422" s="7">
        <v>281.60000000000002</v>
      </c>
      <c r="AZ422" s="7">
        <v>517.6</v>
      </c>
      <c r="BA422" s="7">
        <v>283.93</v>
      </c>
      <c r="BB422" s="7">
        <v>182.3</v>
      </c>
      <c r="BC422" s="7">
        <v>595.78</v>
      </c>
      <c r="BD422" s="7">
        <v>589.89</v>
      </c>
      <c r="BE422" s="7">
        <v>604.11</v>
      </c>
      <c r="BF422" s="7">
        <v>20.57</v>
      </c>
      <c r="BG422" s="7">
        <v>18.64</v>
      </c>
    </row>
    <row r="423" spans="30:59" s="4" customFormat="1">
      <c r="AD423" s="7">
        <v>115.7</v>
      </c>
      <c r="AE423" s="7">
        <v>167.59</v>
      </c>
      <c r="AF423" s="7">
        <v>110</v>
      </c>
      <c r="AG423" s="7">
        <v>49.1</v>
      </c>
      <c r="AH423" s="7">
        <v>224.03</v>
      </c>
      <c r="AI423" s="7">
        <v>87.4</v>
      </c>
      <c r="AJ423" s="7">
        <v>39.619999999999997</v>
      </c>
      <c r="AK423" s="7">
        <v>220.6</v>
      </c>
      <c r="AL423" s="7">
        <v>3</v>
      </c>
      <c r="AM423" s="7">
        <v>-2.1</v>
      </c>
      <c r="AN423" s="7">
        <v>200.8</v>
      </c>
      <c r="AO423" s="7">
        <v>129.97</v>
      </c>
      <c r="AP423" s="7">
        <v>154.5</v>
      </c>
      <c r="AQ423" s="7">
        <v>1425.7</v>
      </c>
      <c r="AR423" s="7">
        <v>789.6</v>
      </c>
      <c r="AS423" s="7">
        <v>180.56</v>
      </c>
      <c r="AT423" s="7">
        <v>336.65</v>
      </c>
      <c r="AU423" s="7">
        <v>161</v>
      </c>
      <c r="AV423" s="7">
        <v>209.1</v>
      </c>
      <c r="AW423" s="7">
        <v>314.2</v>
      </c>
      <c r="AX423" s="7">
        <v>108.42</v>
      </c>
      <c r="AY423" s="7">
        <v>289.8</v>
      </c>
      <c r="AZ423" s="7">
        <v>535.5</v>
      </c>
      <c r="BA423" s="7">
        <v>286.82</v>
      </c>
      <c r="BB423" s="7">
        <v>186.7</v>
      </c>
      <c r="BC423" s="7">
        <v>602.6</v>
      </c>
      <c r="BD423" s="7">
        <v>593.27</v>
      </c>
      <c r="BE423" s="7">
        <v>605.45000000000005</v>
      </c>
      <c r="BF423" s="7">
        <v>21.85</v>
      </c>
      <c r="BG423" s="7">
        <v>21.22</v>
      </c>
    </row>
    <row r="424" spans="30:59" s="4" customFormat="1">
      <c r="AD424" s="7">
        <v>118.1</v>
      </c>
      <c r="AE424" s="7">
        <v>169.52</v>
      </c>
      <c r="AF424" s="7">
        <v>111.2</v>
      </c>
      <c r="AG424" s="7">
        <v>47.9</v>
      </c>
      <c r="AH424" s="7">
        <v>232.15</v>
      </c>
      <c r="AI424" s="7">
        <v>93.5</v>
      </c>
      <c r="AJ424" s="7">
        <v>41.52</v>
      </c>
      <c r="AK424" s="7">
        <v>225.2</v>
      </c>
      <c r="AL424" s="7">
        <v>-25.4</v>
      </c>
      <c r="AM424" s="7">
        <v>-10.1</v>
      </c>
      <c r="AN424" s="7">
        <v>213.8</v>
      </c>
      <c r="AO424" s="7">
        <v>135.57</v>
      </c>
      <c r="AP424" s="7">
        <v>157.69999999999999</v>
      </c>
      <c r="AQ424" s="7">
        <v>1469.5</v>
      </c>
      <c r="AR424" s="7">
        <v>793.8</v>
      </c>
      <c r="AS424" s="7">
        <v>185.12</v>
      </c>
      <c r="AT424" s="7">
        <v>337.67</v>
      </c>
      <c r="AU424" s="7">
        <v>156.4</v>
      </c>
      <c r="AV424" s="7">
        <v>215.9</v>
      </c>
      <c r="AW424" s="7">
        <v>300.5</v>
      </c>
      <c r="AX424" s="7">
        <v>102.91</v>
      </c>
      <c r="AY424" s="7">
        <v>292</v>
      </c>
      <c r="AZ424" s="7">
        <v>539.1</v>
      </c>
      <c r="BA424" s="7">
        <v>284.04000000000002</v>
      </c>
      <c r="BB424" s="7">
        <v>189.8</v>
      </c>
      <c r="BC424" s="7">
        <v>609.76</v>
      </c>
      <c r="BD424" s="7">
        <v>596.29</v>
      </c>
      <c r="BE424" s="7">
        <v>608.11</v>
      </c>
      <c r="BF424" s="7">
        <v>19.59</v>
      </c>
      <c r="BG424" s="7">
        <v>18.21</v>
      </c>
    </row>
    <row r="425" spans="30:59" s="4" customFormat="1">
      <c r="AD425" s="7">
        <v>119.4</v>
      </c>
      <c r="AE425" s="7">
        <v>172.36</v>
      </c>
      <c r="AF425" s="7">
        <v>116</v>
      </c>
      <c r="AG425" s="7">
        <v>48.9</v>
      </c>
      <c r="AH425" s="7">
        <v>237.22</v>
      </c>
      <c r="AI425" s="7">
        <v>105</v>
      </c>
      <c r="AJ425" s="7">
        <v>46.4</v>
      </c>
      <c r="AK425" s="7">
        <v>226.29</v>
      </c>
      <c r="AL425" s="7">
        <v>-15.1</v>
      </c>
      <c r="AM425" s="7">
        <v>-4.7</v>
      </c>
      <c r="AN425" s="7">
        <v>223.6</v>
      </c>
      <c r="AO425" s="7">
        <v>139</v>
      </c>
      <c r="AP425" s="7">
        <v>160.86000000000001</v>
      </c>
      <c r="AQ425" s="7">
        <v>1518.3</v>
      </c>
      <c r="AR425" s="7">
        <v>800.9</v>
      </c>
      <c r="AS425" s="7">
        <v>189.57</v>
      </c>
      <c r="AT425" s="7">
        <v>345.4</v>
      </c>
      <c r="AU425" s="7">
        <v>154.69999999999999</v>
      </c>
      <c r="AV425" s="7">
        <v>223.27</v>
      </c>
      <c r="AW425" s="7">
        <v>322</v>
      </c>
      <c r="AX425" s="7">
        <v>109.3</v>
      </c>
      <c r="AY425" s="7">
        <v>294.60000000000002</v>
      </c>
      <c r="AZ425" s="7">
        <v>559</v>
      </c>
      <c r="BA425" s="7">
        <v>282.5</v>
      </c>
      <c r="BB425" s="7">
        <v>197.88</v>
      </c>
      <c r="BC425" s="7">
        <v>616.98</v>
      </c>
      <c r="BD425" s="7">
        <v>599.52</v>
      </c>
      <c r="BE425" s="7">
        <v>611.51</v>
      </c>
      <c r="BF425" s="7">
        <v>20.98</v>
      </c>
      <c r="BG425" s="7">
        <v>20.64</v>
      </c>
    </row>
    <row r="426" spans="30:59" s="4" customFormat="1">
      <c r="AD426" s="7">
        <v>123.3</v>
      </c>
      <c r="AE426" s="7">
        <v>174.62</v>
      </c>
      <c r="AF426" s="7">
        <v>123.4</v>
      </c>
      <c r="AG426" s="7">
        <v>50.8</v>
      </c>
      <c r="AH426" s="7">
        <v>242.91</v>
      </c>
      <c r="AI426" s="7">
        <v>107.6</v>
      </c>
      <c r="AJ426" s="7">
        <v>46.4</v>
      </c>
      <c r="AK426" s="7">
        <v>231.9</v>
      </c>
      <c r="AL426" s="7">
        <v>21.9</v>
      </c>
      <c r="AM426" s="7">
        <v>8.1</v>
      </c>
      <c r="AN426" s="7">
        <v>237.8</v>
      </c>
      <c r="AO426" s="7">
        <v>146.1</v>
      </c>
      <c r="AP426" s="7">
        <v>162.77000000000001</v>
      </c>
      <c r="AQ426" s="7">
        <v>1560.2</v>
      </c>
      <c r="AR426" s="7">
        <v>804.1</v>
      </c>
      <c r="AS426" s="7">
        <v>194.03</v>
      </c>
      <c r="AT426" s="7">
        <v>368.4</v>
      </c>
      <c r="AU426" s="7">
        <v>161.19999999999999</v>
      </c>
      <c r="AV426" s="7">
        <v>228.54</v>
      </c>
      <c r="AW426" s="7">
        <v>335.3</v>
      </c>
      <c r="AX426" s="7">
        <v>112.5</v>
      </c>
      <c r="AY426" s="7">
        <v>298.04000000000002</v>
      </c>
      <c r="AZ426" s="7">
        <v>576.6</v>
      </c>
      <c r="BA426" s="7">
        <v>286</v>
      </c>
      <c r="BB426" s="7">
        <v>201.61</v>
      </c>
      <c r="BC426" s="7">
        <v>624.80999999999995</v>
      </c>
      <c r="BD426" s="7">
        <v>603.1</v>
      </c>
      <c r="BE426" s="7">
        <v>616.33000000000004</v>
      </c>
      <c r="BF426" s="7">
        <v>21.02</v>
      </c>
      <c r="BG426" s="7">
        <v>21.19</v>
      </c>
    </row>
    <row r="427" spans="30:59" s="4" customFormat="1">
      <c r="AD427" s="7">
        <v>123.1</v>
      </c>
      <c r="AE427" s="7">
        <v>179.2</v>
      </c>
      <c r="AF427" s="7">
        <v>131.9</v>
      </c>
      <c r="AG427" s="7">
        <v>52.8</v>
      </c>
      <c r="AH427" s="7">
        <v>249.81</v>
      </c>
      <c r="AI427" s="7">
        <v>104.9</v>
      </c>
      <c r="AJ427" s="7">
        <v>44.5</v>
      </c>
      <c r="AK427" s="7">
        <v>235.73</v>
      </c>
      <c r="AL427" s="7">
        <v>23.7</v>
      </c>
      <c r="AM427" s="7">
        <v>12.4</v>
      </c>
      <c r="AN427" s="7">
        <v>232.4</v>
      </c>
      <c r="AO427" s="7">
        <v>140</v>
      </c>
      <c r="AP427" s="7">
        <v>166</v>
      </c>
      <c r="AQ427" s="7">
        <v>1596.9</v>
      </c>
      <c r="AR427" s="7">
        <v>809.1</v>
      </c>
      <c r="AS427" s="7">
        <v>197.37</v>
      </c>
      <c r="AT427" s="7">
        <v>369.8</v>
      </c>
      <c r="AU427" s="7">
        <v>161</v>
      </c>
      <c r="AV427" s="7">
        <v>229.69</v>
      </c>
      <c r="AW427" s="7">
        <v>347.5</v>
      </c>
      <c r="AX427" s="7">
        <v>116.3</v>
      </c>
      <c r="AY427" s="7">
        <v>298.8</v>
      </c>
      <c r="AZ427" s="7">
        <v>585.29999999999995</v>
      </c>
      <c r="BA427" s="7">
        <v>285.10000000000002</v>
      </c>
      <c r="BB427" s="7">
        <v>205.3</v>
      </c>
      <c r="BC427" s="7">
        <v>632.54999999999995</v>
      </c>
      <c r="BD427" s="7">
        <v>607.02</v>
      </c>
      <c r="BE427" s="7">
        <v>619.66999999999996</v>
      </c>
      <c r="BF427" s="7">
        <v>21.53</v>
      </c>
      <c r="BG427" s="7">
        <v>21.91</v>
      </c>
    </row>
    <row r="428" spans="30:59" s="4" customFormat="1">
      <c r="AD428" s="7">
        <v>125.2</v>
      </c>
      <c r="AE428" s="7">
        <v>180.51</v>
      </c>
      <c r="AF428" s="7">
        <v>143.6</v>
      </c>
      <c r="AG428" s="7">
        <v>55.6</v>
      </c>
      <c r="AH428" s="7">
        <v>258.27</v>
      </c>
      <c r="AI428" s="7">
        <v>96.9</v>
      </c>
      <c r="AJ428" s="7">
        <v>40.200000000000003</v>
      </c>
      <c r="AK428" s="7">
        <v>241.05</v>
      </c>
      <c r="AL428" s="7">
        <v>39.700000000000003</v>
      </c>
      <c r="AM428" s="7">
        <v>17.5</v>
      </c>
      <c r="AN428" s="7">
        <v>242.5</v>
      </c>
      <c r="AO428" s="7">
        <v>143.5</v>
      </c>
      <c r="AP428" s="7">
        <v>168.99</v>
      </c>
      <c r="AQ428" s="7">
        <v>1634.8</v>
      </c>
      <c r="AR428" s="7">
        <v>812.1</v>
      </c>
      <c r="AS428" s="7">
        <v>201.31</v>
      </c>
      <c r="AT428" s="7">
        <v>368.7</v>
      </c>
      <c r="AU428" s="7">
        <v>159.30000000000001</v>
      </c>
      <c r="AV428" s="7">
        <v>231.45</v>
      </c>
      <c r="AW428" s="7">
        <v>343.9</v>
      </c>
      <c r="AX428" s="7">
        <v>118.7</v>
      </c>
      <c r="AY428" s="7">
        <v>289.72000000000003</v>
      </c>
      <c r="AZ428" s="7">
        <v>601.29999999999995</v>
      </c>
      <c r="BA428" s="7">
        <v>287.39999999999998</v>
      </c>
      <c r="BB428" s="7">
        <v>209.22</v>
      </c>
      <c r="BC428" s="7">
        <v>640.45000000000005</v>
      </c>
      <c r="BD428" s="7">
        <v>611.39</v>
      </c>
      <c r="BE428" s="7">
        <v>623.66999999999996</v>
      </c>
      <c r="BF428" s="7">
        <v>22.07</v>
      </c>
      <c r="BG428" s="7">
        <v>23.47</v>
      </c>
    </row>
    <row r="429" spans="30:59" s="4" customFormat="1">
      <c r="AD429" s="7">
        <v>123.8</v>
      </c>
      <c r="AE429" s="7">
        <v>181.99</v>
      </c>
      <c r="AF429" s="7">
        <v>147.4</v>
      </c>
      <c r="AG429" s="7">
        <v>55.7</v>
      </c>
      <c r="AH429" s="7">
        <v>264.63</v>
      </c>
      <c r="AI429" s="7">
        <v>90</v>
      </c>
      <c r="AJ429" s="7">
        <v>36.799999999999997</v>
      </c>
      <c r="AK429" s="7">
        <v>244.57</v>
      </c>
      <c r="AL429" s="7">
        <v>18.899999999999999</v>
      </c>
      <c r="AM429" s="7">
        <v>7.2</v>
      </c>
      <c r="AN429" s="7">
        <v>228.9</v>
      </c>
      <c r="AO429" s="7">
        <v>134</v>
      </c>
      <c r="AP429" s="7">
        <v>170.82</v>
      </c>
      <c r="AQ429" s="7">
        <v>1662.9</v>
      </c>
      <c r="AR429" s="7">
        <v>812.9</v>
      </c>
      <c r="AS429" s="7">
        <v>204.56</v>
      </c>
      <c r="AT429" s="7">
        <v>372.8</v>
      </c>
      <c r="AU429" s="7">
        <v>159.4</v>
      </c>
      <c r="AV429" s="7">
        <v>233.88</v>
      </c>
      <c r="AW429" s="7">
        <v>341.1</v>
      </c>
      <c r="AX429" s="7">
        <v>118.2</v>
      </c>
      <c r="AY429" s="7">
        <v>288.58</v>
      </c>
      <c r="AZ429" s="7">
        <v>622.70000000000005</v>
      </c>
      <c r="BA429" s="7">
        <v>289.60000000000002</v>
      </c>
      <c r="BB429" s="7">
        <v>215.02</v>
      </c>
      <c r="BC429" s="7">
        <v>647.63</v>
      </c>
      <c r="BD429" s="7">
        <v>615.98</v>
      </c>
      <c r="BE429" s="7">
        <v>625.21</v>
      </c>
      <c r="BF429" s="7">
        <v>22.45</v>
      </c>
      <c r="BG429" s="7">
        <v>25.23</v>
      </c>
    </row>
    <row r="430" spans="30:59" s="4" customFormat="1">
      <c r="AD430" s="7">
        <v>121.7</v>
      </c>
      <c r="AE430" s="7">
        <v>180.86</v>
      </c>
      <c r="AF430" s="7">
        <v>149.80000000000001</v>
      </c>
      <c r="AG430" s="7">
        <v>55.8</v>
      </c>
      <c r="AH430" s="7">
        <v>268.45999999999998</v>
      </c>
      <c r="AI430" s="7">
        <v>83.4</v>
      </c>
      <c r="AJ430" s="7">
        <v>33.9</v>
      </c>
      <c r="AK430" s="7">
        <v>246.02</v>
      </c>
      <c r="AL430" s="7">
        <v>-17</v>
      </c>
      <c r="AM430" s="7">
        <v>-6.7</v>
      </c>
      <c r="AN430" s="7">
        <v>239.4</v>
      </c>
      <c r="AO430" s="7">
        <v>138.5</v>
      </c>
      <c r="AP430" s="7">
        <v>172.85</v>
      </c>
      <c r="AQ430" s="7">
        <v>1691.8</v>
      </c>
      <c r="AR430" s="7">
        <v>815.2</v>
      </c>
      <c r="AS430" s="7">
        <v>207.53</v>
      </c>
      <c r="AT430" s="7">
        <v>359.4</v>
      </c>
      <c r="AU430" s="7">
        <v>152.19999999999999</v>
      </c>
      <c r="AV430" s="7">
        <v>236.14</v>
      </c>
      <c r="AW430" s="7">
        <v>331.7</v>
      </c>
      <c r="AX430" s="7">
        <v>117.3</v>
      </c>
      <c r="AY430" s="7">
        <v>282.77999999999997</v>
      </c>
      <c r="AZ430" s="7">
        <v>630.9</v>
      </c>
      <c r="BA430" s="7">
        <v>290.2</v>
      </c>
      <c r="BB430" s="7">
        <v>217.4</v>
      </c>
      <c r="BC430" s="7">
        <v>653.78</v>
      </c>
      <c r="BD430" s="7">
        <v>620.36</v>
      </c>
      <c r="BE430" s="7">
        <v>627.58000000000004</v>
      </c>
      <c r="BF430" s="7">
        <v>22.43</v>
      </c>
      <c r="BG430" s="7">
        <v>25.24</v>
      </c>
    </row>
    <row r="431" spans="30:59" s="4" customFormat="1">
      <c r="AD431" s="7">
        <v>115.1</v>
      </c>
      <c r="AE431" s="7">
        <v>184.01</v>
      </c>
      <c r="AF431" s="7">
        <v>144.4</v>
      </c>
      <c r="AG431" s="7">
        <v>54.4</v>
      </c>
      <c r="AH431" s="7">
        <v>265.44</v>
      </c>
      <c r="AI431" s="7">
        <v>85.9</v>
      </c>
      <c r="AJ431" s="7">
        <v>35</v>
      </c>
      <c r="AK431" s="7">
        <v>245.43</v>
      </c>
      <c r="AL431" s="7">
        <v>-10.9</v>
      </c>
      <c r="AM431" s="7">
        <v>-4</v>
      </c>
      <c r="AN431" s="7">
        <v>241.6</v>
      </c>
      <c r="AO431" s="7">
        <v>138.80000000000001</v>
      </c>
      <c r="AP431" s="7">
        <v>174.06</v>
      </c>
      <c r="AQ431" s="7">
        <v>1717.2</v>
      </c>
      <c r="AR431" s="7">
        <v>820.1</v>
      </c>
      <c r="AS431" s="7">
        <v>209.63</v>
      </c>
      <c r="AT431" s="7">
        <v>366.3</v>
      </c>
      <c r="AU431" s="7">
        <v>155.1</v>
      </c>
      <c r="AV431" s="7">
        <v>236.17</v>
      </c>
      <c r="AW431" s="7">
        <v>330.8</v>
      </c>
      <c r="AX431" s="7">
        <v>121</v>
      </c>
      <c r="AY431" s="7">
        <v>273.39</v>
      </c>
      <c r="AZ431" s="7">
        <v>633.70000000000005</v>
      </c>
      <c r="BA431" s="7">
        <v>287</v>
      </c>
      <c r="BB431" s="7">
        <v>220.8</v>
      </c>
      <c r="BC431" s="7">
        <v>658.26</v>
      </c>
      <c r="BD431" s="7">
        <v>624.67999999999995</v>
      </c>
      <c r="BE431" s="7">
        <v>630.07000000000005</v>
      </c>
      <c r="BF431" s="7">
        <v>22.24</v>
      </c>
      <c r="BG431" s="7">
        <v>24.79</v>
      </c>
    </row>
    <row r="432" spans="30:59" s="4" customFormat="1">
      <c r="AD432" s="7">
        <v>113.4</v>
      </c>
      <c r="AE432" s="7">
        <v>182.63</v>
      </c>
      <c r="AF432" s="7">
        <v>139.69999999999999</v>
      </c>
      <c r="AG432" s="7">
        <v>52.9</v>
      </c>
      <c r="AH432" s="7">
        <v>264.08</v>
      </c>
      <c r="AI432" s="7">
        <v>84.5</v>
      </c>
      <c r="AJ432" s="7">
        <v>34.4</v>
      </c>
      <c r="AK432" s="7">
        <v>245.64</v>
      </c>
      <c r="AL432" s="7">
        <v>-15.3</v>
      </c>
      <c r="AM432" s="7">
        <v>-6.4</v>
      </c>
      <c r="AN432" s="7">
        <v>244.5</v>
      </c>
      <c r="AO432" s="7">
        <v>139.30000000000001</v>
      </c>
      <c r="AP432" s="7">
        <v>175.52</v>
      </c>
      <c r="AQ432" s="7">
        <v>1756.7</v>
      </c>
      <c r="AR432" s="7">
        <v>824.9</v>
      </c>
      <c r="AS432" s="7">
        <v>212.96</v>
      </c>
      <c r="AT432" s="7">
        <v>346.3</v>
      </c>
      <c r="AU432" s="7">
        <v>146.6</v>
      </c>
      <c r="AV432" s="7">
        <v>236.22</v>
      </c>
      <c r="AW432" s="7">
        <v>339.7</v>
      </c>
      <c r="AX432" s="7">
        <v>120.9</v>
      </c>
      <c r="AY432" s="7">
        <v>280.98</v>
      </c>
      <c r="AZ432" s="7">
        <v>656.3</v>
      </c>
      <c r="BA432" s="7">
        <v>292.8</v>
      </c>
      <c r="BB432" s="7">
        <v>224.15</v>
      </c>
      <c r="BC432" s="7">
        <v>661.88</v>
      </c>
      <c r="BD432" s="7">
        <v>628.63</v>
      </c>
      <c r="BE432" s="7">
        <v>632.13</v>
      </c>
      <c r="BF432" s="7">
        <v>22.32</v>
      </c>
      <c r="BG432" s="7">
        <v>24.9</v>
      </c>
    </row>
    <row r="433" spans="30:59" s="4" customFormat="1">
      <c r="AD433" s="7">
        <v>111.6</v>
      </c>
      <c r="AE433" s="7">
        <v>183.07</v>
      </c>
      <c r="AF433" s="7">
        <v>140.5</v>
      </c>
      <c r="AG433" s="7">
        <v>52.7</v>
      </c>
      <c r="AH433" s="7">
        <v>266.60000000000002</v>
      </c>
      <c r="AI433" s="7">
        <v>92.5</v>
      </c>
      <c r="AJ433" s="7">
        <v>38.1</v>
      </c>
      <c r="AK433" s="7">
        <v>242.78</v>
      </c>
      <c r="AL433" s="7">
        <v>-61.1</v>
      </c>
      <c r="AM433" s="7">
        <v>-24.6</v>
      </c>
      <c r="AN433" s="7">
        <v>255</v>
      </c>
      <c r="AO433" s="7">
        <v>145.19999999999999</v>
      </c>
      <c r="AP433" s="7">
        <v>175.62</v>
      </c>
      <c r="AQ433" s="7">
        <v>1791.2</v>
      </c>
      <c r="AR433" s="7">
        <v>831.1</v>
      </c>
      <c r="AS433" s="7">
        <v>215.52</v>
      </c>
      <c r="AT433" s="7">
        <v>321.7</v>
      </c>
      <c r="AU433" s="7">
        <v>136.69999999999999</v>
      </c>
      <c r="AV433" s="7">
        <v>235.33</v>
      </c>
      <c r="AW433" s="7">
        <v>315.39999999999998</v>
      </c>
      <c r="AX433" s="7">
        <v>112.6</v>
      </c>
      <c r="AY433" s="7">
        <v>280.11</v>
      </c>
      <c r="AZ433" s="7">
        <v>681</v>
      </c>
      <c r="BA433" s="7">
        <v>300.60000000000002</v>
      </c>
      <c r="BB433" s="7">
        <v>226.55</v>
      </c>
      <c r="BC433" s="7">
        <v>664.87</v>
      </c>
      <c r="BD433" s="7">
        <v>632.41999999999996</v>
      </c>
      <c r="BE433" s="7">
        <v>635.32000000000005</v>
      </c>
      <c r="BF433" s="7">
        <v>20.39</v>
      </c>
      <c r="BG433" s="7">
        <v>21.81</v>
      </c>
    </row>
    <row r="434" spans="30:59" s="4" customFormat="1">
      <c r="AD434" s="7">
        <v>114.5</v>
      </c>
      <c r="AE434" s="7">
        <v>181.31</v>
      </c>
      <c r="AF434" s="7">
        <v>131.4</v>
      </c>
      <c r="AG434" s="7">
        <v>49.4</v>
      </c>
      <c r="AH434" s="7">
        <v>265.99</v>
      </c>
      <c r="AI434" s="7">
        <v>108.9</v>
      </c>
      <c r="AJ434" s="7">
        <v>43.8</v>
      </c>
      <c r="AK434" s="7">
        <v>248.63</v>
      </c>
      <c r="AL434" s="7">
        <v>-42.9</v>
      </c>
      <c r="AM434" s="7">
        <v>-16.5</v>
      </c>
      <c r="AN434" s="7">
        <v>259.39999999999998</v>
      </c>
      <c r="AO434" s="7">
        <v>146.80000000000001</v>
      </c>
      <c r="AP434" s="7">
        <v>176.7</v>
      </c>
      <c r="AQ434" s="7">
        <v>1811</v>
      </c>
      <c r="AR434" s="7">
        <v>835.6</v>
      </c>
      <c r="AS434" s="7">
        <v>216.73</v>
      </c>
      <c r="AT434" s="7">
        <v>328.5</v>
      </c>
      <c r="AU434" s="7">
        <v>138.19999999999999</v>
      </c>
      <c r="AV434" s="7">
        <v>237.7</v>
      </c>
      <c r="AW434" s="7">
        <v>308.89999999999998</v>
      </c>
      <c r="AX434" s="7">
        <v>115.3</v>
      </c>
      <c r="AY434" s="7">
        <v>267.91000000000003</v>
      </c>
      <c r="AZ434" s="7">
        <v>678.8</v>
      </c>
      <c r="BA434" s="7">
        <v>294.3</v>
      </c>
      <c r="BB434" s="7">
        <v>230.65</v>
      </c>
      <c r="BC434" s="7">
        <v>668.1</v>
      </c>
      <c r="BD434" s="7">
        <v>635.57000000000005</v>
      </c>
      <c r="BE434" s="7">
        <v>639</v>
      </c>
      <c r="BF434" s="7">
        <v>19.350000000000001</v>
      </c>
      <c r="BG434" s="7">
        <v>20.45</v>
      </c>
    </row>
    <row r="435" spans="30:59" s="4" customFormat="1">
      <c r="AD435" s="7">
        <v>119.3</v>
      </c>
      <c r="AE435" s="7">
        <v>181.98</v>
      </c>
      <c r="AF435" s="7">
        <v>126.5</v>
      </c>
      <c r="AG435" s="7">
        <v>48.5</v>
      </c>
      <c r="AH435" s="7">
        <v>260.83</v>
      </c>
      <c r="AI435" s="7">
        <v>125.3</v>
      </c>
      <c r="AJ435" s="7">
        <v>51</v>
      </c>
      <c r="AK435" s="7">
        <v>245.69</v>
      </c>
      <c r="AL435" s="7">
        <v>-19.399999999999999</v>
      </c>
      <c r="AM435" s="7">
        <v>-6.1</v>
      </c>
      <c r="AN435" s="7">
        <v>276.10000000000002</v>
      </c>
      <c r="AO435" s="7">
        <v>156.19999999999999</v>
      </c>
      <c r="AP435" s="7">
        <v>176.76</v>
      </c>
      <c r="AQ435" s="7">
        <v>1865.5</v>
      </c>
      <c r="AR435" s="7">
        <v>850</v>
      </c>
      <c r="AS435" s="7">
        <v>219.47</v>
      </c>
      <c r="AT435" s="7">
        <v>328.1</v>
      </c>
      <c r="AU435" s="7">
        <v>137</v>
      </c>
      <c r="AV435" s="7">
        <v>239.49</v>
      </c>
      <c r="AW435" s="7">
        <v>334.5</v>
      </c>
      <c r="AX435" s="7">
        <v>123.4</v>
      </c>
      <c r="AY435" s="7">
        <v>271.07</v>
      </c>
      <c r="AZ435" s="7">
        <v>682.2</v>
      </c>
      <c r="BA435" s="7">
        <v>292.39999999999998</v>
      </c>
      <c r="BB435" s="7">
        <v>233.31</v>
      </c>
      <c r="BC435" s="7">
        <v>672.51</v>
      </c>
      <c r="BD435" s="7">
        <v>638.21</v>
      </c>
      <c r="BE435" s="7">
        <v>645.16</v>
      </c>
      <c r="BF435" s="7">
        <v>19.23</v>
      </c>
      <c r="BG435" s="7">
        <v>20.07</v>
      </c>
    </row>
    <row r="436" spans="30:59" s="4" customFormat="1">
      <c r="AD436" s="7">
        <v>126.4</v>
      </c>
      <c r="AE436" s="7">
        <v>183.15</v>
      </c>
      <c r="AF436" s="7">
        <v>127.1</v>
      </c>
      <c r="AG436" s="7">
        <v>48.7</v>
      </c>
      <c r="AH436" s="7">
        <v>260.99</v>
      </c>
      <c r="AI436" s="7">
        <v>137.69999999999999</v>
      </c>
      <c r="AJ436" s="7">
        <v>54.7</v>
      </c>
      <c r="AK436" s="7">
        <v>251.74</v>
      </c>
      <c r="AL436" s="7">
        <v>-4.3</v>
      </c>
      <c r="AM436" s="7">
        <v>0.9</v>
      </c>
      <c r="AN436" s="7">
        <v>284.10000000000002</v>
      </c>
      <c r="AO436" s="7">
        <v>159.6</v>
      </c>
      <c r="AP436" s="7">
        <v>178.01</v>
      </c>
      <c r="AQ436" s="7">
        <v>1897.4</v>
      </c>
      <c r="AR436" s="7">
        <v>856.1</v>
      </c>
      <c r="AS436" s="7">
        <v>221.63</v>
      </c>
      <c r="AT436" s="7">
        <v>342</v>
      </c>
      <c r="AU436" s="7">
        <v>141.6</v>
      </c>
      <c r="AV436" s="7">
        <v>241.53</v>
      </c>
      <c r="AW436" s="7">
        <v>358.4</v>
      </c>
      <c r="AX436" s="7">
        <v>129.69999999999999</v>
      </c>
      <c r="AY436" s="7">
        <v>276.33</v>
      </c>
      <c r="AZ436" s="7">
        <v>689.8</v>
      </c>
      <c r="BA436" s="7">
        <v>292</v>
      </c>
      <c r="BB436" s="7">
        <v>236.23</v>
      </c>
      <c r="BC436" s="7">
        <v>678.2</v>
      </c>
      <c r="BD436" s="7">
        <v>641.13</v>
      </c>
      <c r="BE436" s="7">
        <v>651.36</v>
      </c>
      <c r="BF436" s="7">
        <v>19.37</v>
      </c>
      <c r="BG436" s="7">
        <v>20.34</v>
      </c>
    </row>
    <row r="437" spans="30:59" s="4" customFormat="1">
      <c r="AD437" s="7">
        <v>135.30000000000001</v>
      </c>
      <c r="AE437" s="7">
        <v>185.59</v>
      </c>
      <c r="AF437" s="7">
        <v>137.5</v>
      </c>
      <c r="AG437" s="7">
        <v>51.8</v>
      </c>
      <c r="AH437" s="7">
        <v>265.44</v>
      </c>
      <c r="AI437" s="7">
        <v>138.69999999999999</v>
      </c>
      <c r="AJ437" s="7">
        <v>55.2</v>
      </c>
      <c r="AK437" s="7">
        <v>251.27</v>
      </c>
      <c r="AL437" s="7">
        <v>12.7</v>
      </c>
      <c r="AM437" s="7">
        <v>7.2</v>
      </c>
      <c r="AN437" s="7">
        <v>299.8</v>
      </c>
      <c r="AO437" s="7">
        <v>167.2</v>
      </c>
      <c r="AP437" s="7">
        <v>179.31</v>
      </c>
      <c r="AQ437" s="7">
        <v>1930.5</v>
      </c>
      <c r="AR437" s="7">
        <v>865.2</v>
      </c>
      <c r="AS437" s="7">
        <v>223.13</v>
      </c>
      <c r="AT437" s="7">
        <v>346.1</v>
      </c>
      <c r="AU437" s="7">
        <v>141</v>
      </c>
      <c r="AV437" s="7">
        <v>245.46</v>
      </c>
      <c r="AW437" s="7">
        <v>375.9</v>
      </c>
      <c r="AX437" s="7">
        <v>139.1</v>
      </c>
      <c r="AY437" s="7">
        <v>270.24</v>
      </c>
      <c r="AZ437" s="7">
        <v>691.4</v>
      </c>
      <c r="BA437" s="7">
        <v>288.8</v>
      </c>
      <c r="BB437" s="7">
        <v>239.4</v>
      </c>
      <c r="BC437" s="7">
        <v>685.79</v>
      </c>
      <c r="BD437" s="7">
        <v>644.29999999999995</v>
      </c>
      <c r="BE437" s="7">
        <v>658.66</v>
      </c>
      <c r="BF437" s="7">
        <v>20.81</v>
      </c>
      <c r="BG437" s="7">
        <v>21.27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G26" sqref="G26"/>
    </sheetView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85"/>
  <sheetViews>
    <sheetView tabSelected="1" topLeftCell="A148" zoomScale="90" zoomScaleNormal="90" workbookViewId="0">
      <pane xSplit="1" topLeftCell="U1" activePane="topRight" state="frozen"/>
      <selection activeCell="N26" sqref="N26"/>
      <selection pane="topRight" activeCell="X162" sqref="X162"/>
    </sheetView>
  </sheetViews>
  <sheetFormatPr defaultRowHeight="14.4"/>
  <cols>
    <col min="1" max="1" width="9.1015625" style="4"/>
    <col min="2" max="2" width="9.1015625" style="11"/>
    <col min="3" max="16" width="9.1015625" style="4"/>
    <col min="17" max="19" width="9.1015625" style="13"/>
    <col min="20" max="20" width="8.83984375" style="13"/>
    <col min="25" max="25" width="9.1015625" style="4"/>
    <col min="27" max="30" width="12.1015625" style="4" customWidth="1"/>
    <col min="31" max="31" width="12.1015625" style="12" customWidth="1"/>
    <col min="32" max="32" width="9.1015625" style="4"/>
    <col min="33" max="33" width="16.1015625" style="4" customWidth="1"/>
    <col min="34" max="35" width="10.578125" style="4" customWidth="1"/>
    <col min="36" max="36" width="11" style="4" customWidth="1"/>
    <col min="37" max="39" width="10.578125" style="4" customWidth="1"/>
    <col min="40" max="41" width="10.578125" style="13" customWidth="1"/>
    <col min="42" max="42" width="15.83984375" style="13" bestFit="1" customWidth="1"/>
    <col min="44" max="44" width="9.1015625" style="4"/>
    <col min="45" max="45" width="11.1015625" customWidth="1"/>
    <col min="47" max="47" width="13" bestFit="1" customWidth="1"/>
  </cols>
  <sheetData>
    <row r="1" spans="1:56">
      <c r="A1" s="4" t="s">
        <v>50</v>
      </c>
      <c r="B1" s="15" t="s">
        <v>73</v>
      </c>
      <c r="C1" s="14" t="s">
        <v>83</v>
      </c>
      <c r="D1" s="14" t="s">
        <v>84</v>
      </c>
      <c r="E1" s="18" t="s">
        <v>85</v>
      </c>
      <c r="F1" s="18" t="s">
        <v>86</v>
      </c>
      <c r="G1" s="23"/>
      <c r="H1" s="23"/>
      <c r="I1" s="23" t="s">
        <v>129</v>
      </c>
      <c r="J1" s="23" t="s">
        <v>132</v>
      </c>
      <c r="K1" s="23" t="s">
        <v>130</v>
      </c>
      <c r="L1" s="23" t="s">
        <v>131</v>
      </c>
      <c r="M1" s="18" t="s">
        <v>87</v>
      </c>
      <c r="N1" s="18" t="s">
        <v>88</v>
      </c>
      <c r="O1" s="18" t="s">
        <v>89</v>
      </c>
      <c r="P1" s="18" t="s">
        <v>90</v>
      </c>
      <c r="Q1" s="20" t="s">
        <v>91</v>
      </c>
      <c r="R1" s="20" t="s">
        <v>93</v>
      </c>
      <c r="S1" s="20" t="s">
        <v>92</v>
      </c>
      <c r="T1" s="20"/>
      <c r="U1" t="s">
        <v>1</v>
      </c>
      <c r="V1" t="s">
        <v>2</v>
      </c>
      <c r="W1" s="1" t="s">
        <v>4</v>
      </c>
      <c r="X1" t="s">
        <v>6</v>
      </c>
      <c r="Y1" s="4" t="s">
        <v>69</v>
      </c>
      <c r="Z1" t="s">
        <v>64</v>
      </c>
      <c r="AA1" s="4" t="s">
        <v>65</v>
      </c>
      <c r="AB1" s="4" t="s">
        <v>167</v>
      </c>
      <c r="AC1" s="4" t="s">
        <v>168</v>
      </c>
      <c r="AE1" s="12" t="s">
        <v>81</v>
      </c>
      <c r="AF1" s="4" t="s">
        <v>2</v>
      </c>
      <c r="AG1" s="4" t="s">
        <v>66</v>
      </c>
      <c r="AH1" s="4" t="s">
        <v>67</v>
      </c>
      <c r="AI1" s="4" t="s">
        <v>68</v>
      </c>
      <c r="AJ1" s="4" t="s">
        <v>82</v>
      </c>
      <c r="AK1" s="4" t="s">
        <v>72</v>
      </c>
      <c r="AL1" s="4" t="s">
        <v>170</v>
      </c>
      <c r="AM1" s="4" t="s">
        <v>172</v>
      </c>
      <c r="AN1" s="13" t="s">
        <v>74</v>
      </c>
      <c r="AO1" s="13" t="s">
        <v>134</v>
      </c>
      <c r="AP1" s="13" t="s">
        <v>76</v>
      </c>
      <c r="AQ1" t="s">
        <v>75</v>
      </c>
      <c r="AR1" s="13" t="s">
        <v>133</v>
      </c>
      <c r="AS1" s="13" t="s">
        <v>77</v>
      </c>
      <c r="AT1" s="13" t="s">
        <v>78</v>
      </c>
      <c r="AU1" s="1" t="s">
        <v>80</v>
      </c>
      <c r="AV1" s="1" t="s">
        <v>79</v>
      </c>
      <c r="BD1" t="s">
        <v>5</v>
      </c>
    </row>
    <row r="2" spans="1:56">
      <c r="A2" s="5">
        <v>6576</v>
      </c>
      <c r="B2" s="15">
        <v>68.400000000000006</v>
      </c>
      <c r="C2" s="14">
        <v>46.1</v>
      </c>
      <c r="D2" s="14">
        <v>186.2</v>
      </c>
      <c r="E2" s="17">
        <v>72.53886</v>
      </c>
      <c r="F2" s="16"/>
      <c r="G2" s="23"/>
      <c r="H2" s="23"/>
      <c r="I2" s="24">
        <f t="shared" ref="I2:I13" si="0">AI2/$AI$26*100</f>
        <v>79.794470979881311</v>
      </c>
      <c r="J2" s="24">
        <f t="shared" ref="J2:J25" si="1">AK2/$AK$26*100</f>
        <v>61.884669479606188</v>
      </c>
      <c r="K2" s="24">
        <f t="shared" ref="K2:K25" si="2">Y2/$Y$26*100</f>
        <v>108.70223231176692</v>
      </c>
      <c r="L2" s="24">
        <f t="shared" ref="L2:L65" si="3">AA2/$AA$26*100</f>
        <v>77.794977640178871</v>
      </c>
      <c r="M2" s="17">
        <v>80.650360000000006</v>
      </c>
      <c r="N2" s="19">
        <f t="shared" ref="N2:N33" si="4">Y2/E2</f>
        <v>39.606357199437653</v>
      </c>
      <c r="O2" s="19">
        <f t="shared" ref="O2:O33" si="5">AK2/E2</f>
        <v>36.394285766277548</v>
      </c>
      <c r="P2" s="19">
        <f t="shared" ref="P2:P33" si="6">AI2/E2</f>
        <v>76.000642965715201</v>
      </c>
      <c r="Q2" s="21"/>
      <c r="R2" s="21"/>
      <c r="S2" s="21"/>
      <c r="T2" s="21">
        <f>U2*1000+V2</f>
        <v>4102</v>
      </c>
      <c r="U2">
        <v>2.86</v>
      </c>
      <c r="V2" s="2">
        <v>1242</v>
      </c>
      <c r="W2" s="4">
        <v>25.54</v>
      </c>
      <c r="X2" s="4">
        <f t="shared" ref="X2:X19" si="7">W2/U2</f>
        <v>8.93006993006993</v>
      </c>
      <c r="Y2" s="4">
        <v>2873</v>
      </c>
      <c r="Z2" s="13">
        <v>2865</v>
      </c>
      <c r="AA2" s="13">
        <v>18092</v>
      </c>
      <c r="AB2" s="13"/>
      <c r="AC2" s="13"/>
      <c r="AD2" s="13"/>
      <c r="AE2" s="12">
        <f>(AA3-AA2)/AA2</f>
        <v>-1.5863365023214681E-2</v>
      </c>
      <c r="AF2" s="4">
        <v>1242</v>
      </c>
      <c r="AG2" s="13">
        <v>1242207</v>
      </c>
      <c r="AH2" s="4">
        <f t="shared" ref="AH2:AH28" si="8">AG2/1000</f>
        <v>1242.2070000000001</v>
      </c>
      <c r="AI2" s="13">
        <v>5513</v>
      </c>
      <c r="AJ2" s="13">
        <f>(AI3-AI2)/AI2</f>
        <v>3.5370941411209868E-2</v>
      </c>
      <c r="AK2" s="13">
        <f>AI2-Y2</f>
        <v>2640</v>
      </c>
      <c r="AL2" s="13">
        <f>Z2/AI2</f>
        <v>0.51968075458008345</v>
      </c>
      <c r="AM2" s="13">
        <f>Y2/AI2</f>
        <v>0.52113187012515871</v>
      </c>
      <c r="AN2" s="13">
        <f>AA2/Y2</f>
        <v>6.2972502610511656</v>
      </c>
      <c r="AO2" s="13">
        <f>AA2/AK2</f>
        <v>6.8530303030303035</v>
      </c>
      <c r="AP2" s="13">
        <f>AA2/AI2</f>
        <v>3.2816978051877381</v>
      </c>
      <c r="AQ2" s="13">
        <f>AN2-AP2</f>
        <v>3.0155524558634275</v>
      </c>
      <c r="AR2" s="13">
        <f>AI2/Y2</f>
        <v>1.9189001044204663</v>
      </c>
      <c r="AS2" s="13">
        <v>5.83</v>
      </c>
      <c r="AT2" s="13">
        <v>3.5</v>
      </c>
      <c r="AU2" s="14">
        <v>44.2</v>
      </c>
      <c r="AV2" s="14">
        <v>109</v>
      </c>
    </row>
    <row r="3" spans="1:56">
      <c r="A3" s="5">
        <v>6607</v>
      </c>
      <c r="B3" s="15">
        <v>67.099999999999994</v>
      </c>
      <c r="C3" s="14">
        <v>46.9</v>
      </c>
      <c r="D3" s="14">
        <v>187.3</v>
      </c>
      <c r="E3" s="17">
        <v>73.056989999999999</v>
      </c>
      <c r="F3" s="16"/>
      <c r="G3" s="23"/>
      <c r="H3" s="23"/>
      <c r="I3" s="24">
        <f t="shared" si="0"/>
        <v>82.61687653784918</v>
      </c>
      <c r="J3" s="24">
        <f t="shared" si="1"/>
        <v>66.408813877168299</v>
      </c>
      <c r="K3" s="24">
        <f t="shared" si="2"/>
        <v>108.77790389708663</v>
      </c>
      <c r="L3" s="24">
        <f t="shared" si="3"/>
        <v>76.560887512899896</v>
      </c>
      <c r="M3" s="17">
        <v>79.991209999999995</v>
      </c>
      <c r="N3" s="19">
        <f t="shared" si="4"/>
        <v>39.352839475045442</v>
      </c>
      <c r="O3" s="19">
        <f t="shared" si="5"/>
        <v>38.77794582010565</v>
      </c>
      <c r="P3" s="19">
        <f t="shared" si="6"/>
        <v>78.130785295151085</v>
      </c>
      <c r="Q3" s="21"/>
      <c r="R3" s="21"/>
      <c r="S3" s="21"/>
      <c r="T3" s="21">
        <f t="shared" ref="T3:T66" si="9">U3*1000+V3</f>
        <v>4153</v>
      </c>
      <c r="U3">
        <v>2.87</v>
      </c>
      <c r="V3" s="2">
        <v>1283</v>
      </c>
      <c r="W3" s="4">
        <v>25.3</v>
      </c>
      <c r="X3" s="4">
        <f t="shared" si="7"/>
        <v>8.8153310104529616</v>
      </c>
      <c r="Y3" s="4">
        <v>2875</v>
      </c>
      <c r="Z3" s="13">
        <v>2872</v>
      </c>
      <c r="AA3" s="13">
        <v>17805</v>
      </c>
      <c r="AB3" s="13"/>
      <c r="AC3" s="13"/>
      <c r="AD3" s="13"/>
      <c r="AE3" s="12">
        <f t="shared" ref="AE3:AE66" si="10">(AA4-AA3)/AA3</f>
        <v>3.6113451277730975E-2</v>
      </c>
      <c r="AF3" s="4">
        <v>1283</v>
      </c>
      <c r="AG3" s="13">
        <v>1282961</v>
      </c>
      <c r="AH3" s="4">
        <f t="shared" si="8"/>
        <v>1282.961</v>
      </c>
      <c r="AI3" s="13">
        <v>5708</v>
      </c>
      <c r="AJ3" s="13">
        <f t="shared" ref="AJ3:AJ66" si="11">(AI4-AI3)/AI3</f>
        <v>1.8395234758234059E-2</v>
      </c>
      <c r="AK3" s="13">
        <f t="shared" ref="AK3:AK66" si="12">AI3-Y3</f>
        <v>2833</v>
      </c>
      <c r="AL3" s="13">
        <f t="shared" ref="AL3:AL66" si="13">Z3/AI3</f>
        <v>0.50315346881569722</v>
      </c>
      <c r="AM3" s="13">
        <f t="shared" ref="AM3:AM66" si="14">Y3/AI3</f>
        <v>0.50367904695164678</v>
      </c>
      <c r="AN3" s="13">
        <f t="shared" ref="AN3:AN66" si="15">AA3/Y3</f>
        <v>6.1930434782608694</v>
      </c>
      <c r="AO3" s="13">
        <f t="shared" ref="AO3:AO66" si="16">AA3/AK3</f>
        <v>6.2848570420049414</v>
      </c>
      <c r="AP3" s="13">
        <f t="shared" ref="AP3:AP66" si="17">AA3/AI3</f>
        <v>3.1193062368605466</v>
      </c>
      <c r="AQ3" s="13">
        <f t="shared" ref="AQ3:AQ66" si="18">AN3-AP3</f>
        <v>3.0737372414003228</v>
      </c>
      <c r="AR3" s="13">
        <f t="shared" ref="AR3:AR66" si="19">AI3/Y3</f>
        <v>1.9853913043478262</v>
      </c>
      <c r="AS3" s="13">
        <v>5.88</v>
      </c>
      <c r="AT3" s="13">
        <v>3.5</v>
      </c>
      <c r="AU3" s="14">
        <v>48.2</v>
      </c>
      <c r="AV3" s="14">
        <v>99</v>
      </c>
    </row>
    <row r="4" spans="1:56">
      <c r="A4" s="5">
        <v>6635</v>
      </c>
      <c r="B4" s="15">
        <v>69.099999999999994</v>
      </c>
      <c r="C4" s="14">
        <v>47.7</v>
      </c>
      <c r="D4" s="14">
        <v>188</v>
      </c>
      <c r="E4" s="17">
        <v>72.53886</v>
      </c>
      <c r="F4" s="16"/>
      <c r="G4" s="23"/>
      <c r="H4" s="23"/>
      <c r="I4" s="24">
        <f t="shared" si="0"/>
        <v>84.136633376754958</v>
      </c>
      <c r="J4" s="24">
        <f t="shared" si="1"/>
        <v>68.799812470698555</v>
      </c>
      <c r="K4" s="24">
        <f t="shared" si="2"/>
        <v>108.8914112750662</v>
      </c>
      <c r="L4" s="24">
        <f t="shared" si="3"/>
        <v>79.32576539387685</v>
      </c>
      <c r="M4" s="17">
        <v>81.324150000000003</v>
      </c>
      <c r="N4" s="19">
        <f t="shared" si="4"/>
        <v>39.675285770964692</v>
      </c>
      <c r="O4" s="19">
        <f t="shared" si="5"/>
        <v>40.461071486372958</v>
      </c>
      <c r="P4" s="19">
        <f t="shared" si="6"/>
        <v>80.13635725733765</v>
      </c>
      <c r="Q4" s="21"/>
      <c r="R4" s="21"/>
      <c r="S4" s="21"/>
      <c r="T4" s="21">
        <f t="shared" si="9"/>
        <v>4289</v>
      </c>
      <c r="U4">
        <v>2.88</v>
      </c>
      <c r="V4" s="2">
        <v>1409</v>
      </c>
      <c r="W4" s="4">
        <v>25.95</v>
      </c>
      <c r="X4" s="4">
        <f t="shared" si="7"/>
        <v>9.0104166666666661</v>
      </c>
      <c r="Y4" s="4">
        <v>2878</v>
      </c>
      <c r="Z4" s="13">
        <v>2875</v>
      </c>
      <c r="AA4" s="13">
        <v>18448</v>
      </c>
      <c r="AB4" s="13"/>
      <c r="AC4" s="13"/>
      <c r="AD4" s="13"/>
      <c r="AE4" s="12">
        <f t="shared" si="10"/>
        <v>4.2281006071118819E-3</v>
      </c>
      <c r="AF4" s="4">
        <v>1409</v>
      </c>
      <c r="AG4" s="13">
        <v>1409172</v>
      </c>
      <c r="AH4" s="4">
        <f t="shared" si="8"/>
        <v>1409.172</v>
      </c>
      <c r="AI4" s="13">
        <v>5813</v>
      </c>
      <c r="AJ4" s="13">
        <f t="shared" si="11"/>
        <v>1.3590228797522794E-2</v>
      </c>
      <c r="AK4" s="13">
        <f t="shared" si="12"/>
        <v>2935</v>
      </c>
      <c r="AL4" s="13">
        <f t="shared" si="13"/>
        <v>0.49458111130225357</v>
      </c>
      <c r="AM4" s="13">
        <f t="shared" si="14"/>
        <v>0.49509719594013418</v>
      </c>
      <c r="AN4" s="13">
        <f t="shared" si="15"/>
        <v>6.4100069492703264</v>
      </c>
      <c r="AO4" s="13">
        <f t="shared" si="16"/>
        <v>6.285519591141397</v>
      </c>
      <c r="AP4" s="13">
        <f t="shared" si="17"/>
        <v>3.1735764665405126</v>
      </c>
      <c r="AQ4" s="13">
        <f t="shared" si="18"/>
        <v>3.2364304827298138</v>
      </c>
      <c r="AR4" s="13">
        <f t="shared" si="19"/>
        <v>2.0198054204308549</v>
      </c>
      <c r="AS4" s="13">
        <v>6</v>
      </c>
      <c r="AT4" s="13">
        <v>3.5</v>
      </c>
      <c r="AU4" s="14">
        <v>50.6</v>
      </c>
      <c r="AV4" s="14">
        <v>92</v>
      </c>
    </row>
    <row r="5" spans="1:56">
      <c r="A5" s="5">
        <v>6666</v>
      </c>
      <c r="B5" s="15">
        <v>70.2</v>
      </c>
      <c r="C5" s="14">
        <v>48.4</v>
      </c>
      <c r="D5" s="14">
        <v>189.8</v>
      </c>
      <c r="E5" s="17">
        <v>73.575130000000001</v>
      </c>
      <c r="F5" s="16"/>
      <c r="G5" s="23"/>
      <c r="H5" s="23"/>
      <c r="I5" s="24">
        <f t="shared" si="0"/>
        <v>85.280069474598349</v>
      </c>
      <c r="J5" s="24">
        <f t="shared" si="1"/>
        <v>70.628223159868725</v>
      </c>
      <c r="K5" s="24">
        <f t="shared" si="2"/>
        <v>108.92924706772607</v>
      </c>
      <c r="L5" s="24">
        <f t="shared" si="3"/>
        <v>79.661162710698321</v>
      </c>
      <c r="M5" s="17">
        <v>82.613150000000005</v>
      </c>
      <c r="N5" s="19">
        <f t="shared" si="4"/>
        <v>39.130070174527724</v>
      </c>
      <c r="O5" s="19">
        <f t="shared" si="5"/>
        <v>40.951337768618281</v>
      </c>
      <c r="P5" s="19">
        <f t="shared" si="6"/>
        <v>80.081407943146004</v>
      </c>
      <c r="Q5" s="21"/>
      <c r="R5" s="21"/>
      <c r="S5" s="21"/>
      <c r="T5" s="21">
        <f t="shared" si="9"/>
        <v>4384</v>
      </c>
      <c r="U5">
        <v>2.88</v>
      </c>
      <c r="V5" s="2">
        <v>1504</v>
      </c>
      <c r="W5" s="4">
        <v>26.05</v>
      </c>
      <c r="X5" s="4">
        <f t="shared" si="7"/>
        <v>9.0451388888888893</v>
      </c>
      <c r="Y5" s="4">
        <v>2879</v>
      </c>
      <c r="Z5" s="13">
        <v>2876</v>
      </c>
      <c r="AA5" s="13">
        <v>18526</v>
      </c>
      <c r="AB5" s="13"/>
      <c r="AC5" s="13"/>
      <c r="AD5" s="13"/>
      <c r="AE5" s="12">
        <f t="shared" si="10"/>
        <v>-3.2656806650113356E-2</v>
      </c>
      <c r="AF5" s="4">
        <v>1504</v>
      </c>
      <c r="AG5" s="13">
        <v>1503708</v>
      </c>
      <c r="AH5" s="4">
        <f t="shared" si="8"/>
        <v>1503.7080000000001</v>
      </c>
      <c r="AI5" s="13">
        <v>5892</v>
      </c>
      <c r="AJ5" s="13">
        <f t="shared" si="11"/>
        <v>-6.2797012898845889E-3</v>
      </c>
      <c r="AK5" s="13">
        <f t="shared" si="12"/>
        <v>3013</v>
      </c>
      <c r="AL5" s="13">
        <f t="shared" si="13"/>
        <v>0.48811948404616429</v>
      </c>
      <c r="AM5" s="13">
        <f t="shared" si="14"/>
        <v>0.48862864901561437</v>
      </c>
      <c r="AN5" s="13">
        <f t="shared" si="15"/>
        <v>6.4348732198680096</v>
      </c>
      <c r="AO5" s="13">
        <f t="shared" si="16"/>
        <v>6.1486890142714898</v>
      </c>
      <c r="AP5" s="13">
        <f t="shared" si="17"/>
        <v>3.144263408010862</v>
      </c>
      <c r="AQ5" s="13">
        <f t="shared" si="18"/>
        <v>3.2906098118571476</v>
      </c>
      <c r="AR5" s="13">
        <f t="shared" si="19"/>
        <v>2.0465439388676625</v>
      </c>
      <c r="AS5" s="13">
        <v>6.08</v>
      </c>
      <c r="AT5" s="13">
        <v>4</v>
      </c>
      <c r="AU5" s="14">
        <v>51.9</v>
      </c>
      <c r="AV5" s="14">
        <v>95</v>
      </c>
    </row>
    <row r="6" spans="1:56">
      <c r="A6" s="5">
        <v>6696</v>
      </c>
      <c r="B6" s="15">
        <v>70.099999999999994</v>
      </c>
      <c r="C6" s="14">
        <v>49.2</v>
      </c>
      <c r="D6" s="14">
        <v>191.1</v>
      </c>
      <c r="E6" s="17">
        <v>75.129530000000003</v>
      </c>
      <c r="F6" s="16"/>
      <c r="G6" s="23"/>
      <c r="H6" s="23"/>
      <c r="I6" s="24">
        <f t="shared" si="0"/>
        <v>84.744536112317263</v>
      </c>
      <c r="J6" s="24">
        <f t="shared" si="1"/>
        <v>69.620253164556971</v>
      </c>
      <c r="K6" s="24">
        <f t="shared" si="2"/>
        <v>109.15626182368521</v>
      </c>
      <c r="L6" s="24">
        <f t="shared" si="3"/>
        <v>77.059683522531813</v>
      </c>
      <c r="M6" s="17">
        <v>81.968649999999997</v>
      </c>
      <c r="N6" s="19">
        <f t="shared" si="4"/>
        <v>38.400346707879045</v>
      </c>
      <c r="O6" s="19">
        <f t="shared" si="5"/>
        <v>39.531726073622451</v>
      </c>
      <c r="P6" s="19">
        <f t="shared" si="6"/>
        <v>77.932072781501489</v>
      </c>
      <c r="Q6" s="21"/>
      <c r="R6" s="21"/>
      <c r="S6" s="21"/>
      <c r="T6" s="21">
        <f t="shared" si="9"/>
        <v>4451</v>
      </c>
      <c r="U6">
        <v>2.88</v>
      </c>
      <c r="V6" s="2">
        <v>1571</v>
      </c>
      <c r="W6" s="4">
        <v>25.41</v>
      </c>
      <c r="X6" s="4">
        <f t="shared" si="7"/>
        <v>8.8229166666666679</v>
      </c>
      <c r="Y6" s="4">
        <v>2885</v>
      </c>
      <c r="Z6" s="13">
        <v>2876</v>
      </c>
      <c r="AA6" s="13">
        <v>17921</v>
      </c>
      <c r="AB6" s="13"/>
      <c r="AC6" s="13"/>
      <c r="AD6" s="13"/>
      <c r="AE6" s="12">
        <f t="shared" si="10"/>
        <v>2.042296746833324E-2</v>
      </c>
      <c r="AF6" s="4">
        <v>1571</v>
      </c>
      <c r="AG6" s="13">
        <v>1571450</v>
      </c>
      <c r="AH6" s="4">
        <f t="shared" si="8"/>
        <v>1571.45</v>
      </c>
      <c r="AI6" s="13">
        <v>5855</v>
      </c>
      <c r="AJ6" s="13">
        <f t="shared" si="11"/>
        <v>6.3193851409052097E-3</v>
      </c>
      <c r="AK6" s="13">
        <f t="shared" si="12"/>
        <v>2970</v>
      </c>
      <c r="AL6" s="13">
        <f t="shared" si="13"/>
        <v>0.49120409906063195</v>
      </c>
      <c r="AM6" s="13">
        <f t="shared" si="14"/>
        <v>0.49274124679760889</v>
      </c>
      <c r="AN6" s="13">
        <f t="shared" si="15"/>
        <v>6.2117850953206242</v>
      </c>
      <c r="AO6" s="13">
        <f t="shared" si="16"/>
        <v>6.0340067340067343</v>
      </c>
      <c r="AP6" s="13">
        <f t="shared" si="17"/>
        <v>3.0608027327070881</v>
      </c>
      <c r="AQ6" s="13">
        <f t="shared" si="18"/>
        <v>3.150982362613536</v>
      </c>
      <c r="AR6" s="13">
        <f t="shared" si="19"/>
        <v>2.02946273830156</v>
      </c>
      <c r="AS6" s="13">
        <v>6.13</v>
      </c>
      <c r="AT6" s="13">
        <v>4</v>
      </c>
      <c r="AU6" s="14">
        <v>52.2</v>
      </c>
      <c r="AV6" s="14">
        <v>87</v>
      </c>
    </row>
    <row r="7" spans="1:56">
      <c r="A7" s="5">
        <v>6727</v>
      </c>
      <c r="B7" s="15">
        <v>70.599999999999994</v>
      </c>
      <c r="C7" s="14">
        <v>50</v>
      </c>
      <c r="D7" s="14">
        <v>192.3</v>
      </c>
      <c r="E7" s="17">
        <v>76.165800000000004</v>
      </c>
      <c r="F7" s="16"/>
      <c r="G7" s="23"/>
      <c r="H7" s="23"/>
      <c r="I7" s="24">
        <f t="shared" si="0"/>
        <v>85.280069474598349</v>
      </c>
      <c r="J7" s="24">
        <f t="shared" si="1"/>
        <v>70.698546647913744</v>
      </c>
      <c r="K7" s="24">
        <f t="shared" si="2"/>
        <v>108.81573968974649</v>
      </c>
      <c r="L7" s="24">
        <f t="shared" si="3"/>
        <v>78.633470932232541</v>
      </c>
      <c r="M7" s="17">
        <v>83.096530000000001</v>
      </c>
      <c r="N7" s="19">
        <f t="shared" si="4"/>
        <v>37.759729432369909</v>
      </c>
      <c r="O7" s="19">
        <f t="shared" si="5"/>
        <v>39.59782474548944</v>
      </c>
      <c r="P7" s="19">
        <f t="shared" si="6"/>
        <v>77.357554177859356</v>
      </c>
      <c r="Q7" s="21"/>
      <c r="R7" s="21"/>
      <c r="S7" s="21"/>
      <c r="T7" s="21">
        <f t="shared" si="9"/>
        <v>4541</v>
      </c>
      <c r="U7">
        <v>2.88</v>
      </c>
      <c r="V7" s="2">
        <v>1661</v>
      </c>
      <c r="W7" s="4">
        <v>25.84</v>
      </c>
      <c r="X7" s="4">
        <f t="shared" si="7"/>
        <v>8.9722222222222232</v>
      </c>
      <c r="Y7" s="4">
        <v>2876</v>
      </c>
      <c r="Z7" s="13">
        <v>2875</v>
      </c>
      <c r="AA7" s="13">
        <v>18287</v>
      </c>
      <c r="AB7" s="13"/>
      <c r="AC7" s="13"/>
      <c r="AD7" s="13"/>
      <c r="AE7" s="12">
        <f t="shared" si="10"/>
        <v>1.4327117624542024E-2</v>
      </c>
      <c r="AF7" s="4">
        <v>1661</v>
      </c>
      <c r="AG7" s="13">
        <v>1661255</v>
      </c>
      <c r="AH7" s="4">
        <f t="shared" si="8"/>
        <v>1661.2550000000001</v>
      </c>
      <c r="AI7" s="13">
        <v>5892</v>
      </c>
      <c r="AJ7" s="13">
        <f t="shared" si="11"/>
        <v>1.5274949083503055E-2</v>
      </c>
      <c r="AK7" s="13">
        <f t="shared" si="12"/>
        <v>3016</v>
      </c>
      <c r="AL7" s="13">
        <f t="shared" si="13"/>
        <v>0.48794976238968091</v>
      </c>
      <c r="AM7" s="13">
        <f t="shared" si="14"/>
        <v>0.48811948404616429</v>
      </c>
      <c r="AN7" s="13">
        <f t="shared" si="15"/>
        <v>6.3584840055632821</v>
      </c>
      <c r="AO7" s="13">
        <f t="shared" si="16"/>
        <v>6.0633289124668437</v>
      </c>
      <c r="AP7" s="13">
        <f t="shared" si="17"/>
        <v>3.1036999321113372</v>
      </c>
      <c r="AQ7" s="13">
        <f t="shared" si="18"/>
        <v>3.2547840734519449</v>
      </c>
      <c r="AR7" s="13">
        <f t="shared" si="19"/>
        <v>2.0486787204450625</v>
      </c>
      <c r="AS7" s="13">
        <v>6.03</v>
      </c>
      <c r="AT7" s="13">
        <v>4</v>
      </c>
      <c r="AU7" s="14">
        <v>50.5</v>
      </c>
      <c r="AV7" s="14">
        <v>93</v>
      </c>
    </row>
    <row r="8" spans="1:56">
      <c r="A8" s="5">
        <v>6757</v>
      </c>
      <c r="B8" s="15">
        <v>72.2</v>
      </c>
      <c r="C8" s="14">
        <v>50.8</v>
      </c>
      <c r="D8" s="14">
        <v>192.9</v>
      </c>
      <c r="E8" s="17">
        <v>78.238339999999994</v>
      </c>
      <c r="F8" s="16"/>
      <c r="G8" s="23"/>
      <c r="H8" s="23"/>
      <c r="I8" s="24">
        <f t="shared" si="0"/>
        <v>86.58271819366044</v>
      </c>
      <c r="J8" s="24">
        <f t="shared" si="1"/>
        <v>72.831692451945614</v>
      </c>
      <c r="K8" s="24">
        <f t="shared" si="2"/>
        <v>108.77790389708663</v>
      </c>
      <c r="L8" s="24">
        <f t="shared" si="3"/>
        <v>79.760061919504636</v>
      </c>
      <c r="M8" s="17">
        <v>83.213710000000006</v>
      </c>
      <c r="N8" s="19">
        <f t="shared" si="4"/>
        <v>36.746689666472989</v>
      </c>
      <c r="O8" s="19">
        <f t="shared" si="5"/>
        <v>39.711987754341415</v>
      </c>
      <c r="P8" s="19">
        <f t="shared" si="6"/>
        <v>76.458677420814411</v>
      </c>
      <c r="Q8" s="21"/>
      <c r="R8" s="21"/>
      <c r="S8" s="21"/>
      <c r="T8" s="21">
        <f t="shared" si="9"/>
        <v>4694</v>
      </c>
      <c r="U8">
        <v>2.87</v>
      </c>
      <c r="V8" s="2">
        <v>1824</v>
      </c>
      <c r="W8" s="4">
        <v>26.18</v>
      </c>
      <c r="X8" s="4">
        <f t="shared" si="7"/>
        <v>9.1219512195121943</v>
      </c>
      <c r="Y8" s="4">
        <v>2875</v>
      </c>
      <c r="Z8" s="13">
        <v>2874</v>
      </c>
      <c r="AA8" s="13">
        <v>18549</v>
      </c>
      <c r="AB8" s="13"/>
      <c r="AC8" s="13"/>
      <c r="AD8" s="13"/>
      <c r="AE8" s="12">
        <f t="shared" si="10"/>
        <v>1.8275917839236617E-2</v>
      </c>
      <c r="AF8" s="4">
        <v>1824</v>
      </c>
      <c r="AG8" s="13">
        <v>1824249</v>
      </c>
      <c r="AH8" s="4">
        <f t="shared" si="8"/>
        <v>1824.249</v>
      </c>
      <c r="AI8" s="13">
        <v>5982</v>
      </c>
      <c r="AJ8" s="13">
        <f t="shared" si="11"/>
        <v>3.9451688398528917E-2</v>
      </c>
      <c r="AK8" s="13">
        <f t="shared" si="12"/>
        <v>3107</v>
      </c>
      <c r="AL8" s="13">
        <f t="shared" si="13"/>
        <v>0.48044132397191575</v>
      </c>
      <c r="AM8" s="13">
        <f t="shared" si="14"/>
        <v>0.48060849214309598</v>
      </c>
      <c r="AN8" s="13">
        <f t="shared" si="15"/>
        <v>6.4518260869565216</v>
      </c>
      <c r="AO8" s="13">
        <f t="shared" si="16"/>
        <v>5.9700675893144508</v>
      </c>
      <c r="AP8" s="13">
        <f t="shared" si="17"/>
        <v>3.1008024072216651</v>
      </c>
      <c r="AQ8" s="13">
        <f t="shared" si="18"/>
        <v>3.3510236797348565</v>
      </c>
      <c r="AR8" s="13">
        <f t="shared" si="19"/>
        <v>2.0806956521739131</v>
      </c>
      <c r="AS8" s="13">
        <v>6.1</v>
      </c>
      <c r="AT8" s="13">
        <v>4</v>
      </c>
      <c r="AU8" s="14">
        <v>51.4</v>
      </c>
      <c r="AV8" s="14">
        <v>103</v>
      </c>
    </row>
    <row r="9" spans="1:56">
      <c r="A9" s="5">
        <v>6788</v>
      </c>
      <c r="B9" s="15">
        <v>73.5</v>
      </c>
      <c r="C9" s="14">
        <v>51.7</v>
      </c>
      <c r="D9" s="14">
        <v>195.9</v>
      </c>
      <c r="E9" s="17">
        <v>79.792749999999998</v>
      </c>
      <c r="F9" s="16"/>
      <c r="G9" s="23"/>
      <c r="H9" s="23"/>
      <c r="I9" s="24">
        <f t="shared" si="0"/>
        <v>89.998552612534382</v>
      </c>
      <c r="J9" s="24">
        <f t="shared" si="1"/>
        <v>78.387248007501171</v>
      </c>
      <c r="K9" s="24">
        <f t="shared" si="2"/>
        <v>108.74006810442678</v>
      </c>
      <c r="L9" s="24">
        <f t="shared" si="3"/>
        <v>81.217750257997935</v>
      </c>
      <c r="M9" s="17">
        <v>85.513400000000004</v>
      </c>
      <c r="N9" s="19">
        <f t="shared" si="4"/>
        <v>36.018309934173217</v>
      </c>
      <c r="O9" s="19">
        <f t="shared" si="5"/>
        <v>41.908569387569671</v>
      </c>
      <c r="P9" s="19">
        <f t="shared" si="6"/>
        <v>77.926879321742888</v>
      </c>
      <c r="Q9" s="21"/>
      <c r="R9" s="21"/>
      <c r="S9" s="21"/>
      <c r="T9" s="21">
        <f t="shared" si="9"/>
        <v>4859</v>
      </c>
      <c r="U9">
        <v>2.87</v>
      </c>
      <c r="V9" s="2">
        <v>1989</v>
      </c>
      <c r="W9" s="4">
        <v>26.59</v>
      </c>
      <c r="X9" s="4">
        <f t="shared" si="7"/>
        <v>9.2648083623693385</v>
      </c>
      <c r="Y9" s="4">
        <v>2874</v>
      </c>
      <c r="Z9" s="13">
        <v>2870</v>
      </c>
      <c r="AA9" s="13">
        <v>18888</v>
      </c>
      <c r="AB9" s="13"/>
      <c r="AC9" s="13"/>
      <c r="AD9" s="13"/>
      <c r="AE9" s="12">
        <f t="shared" si="10"/>
        <v>4.9184667513765351E-2</v>
      </c>
      <c r="AF9" s="4">
        <v>1989</v>
      </c>
      <c r="AG9" s="13">
        <v>1988711</v>
      </c>
      <c r="AH9" s="4">
        <f t="shared" si="8"/>
        <v>1988.711</v>
      </c>
      <c r="AI9" s="13">
        <v>6218</v>
      </c>
      <c r="AJ9" s="13">
        <f t="shared" si="11"/>
        <v>3.2164683177870697E-2</v>
      </c>
      <c r="AK9" s="13">
        <f t="shared" si="12"/>
        <v>3344</v>
      </c>
      <c r="AL9" s="13">
        <f t="shared" si="13"/>
        <v>0.46156320360244452</v>
      </c>
      <c r="AM9" s="13">
        <f t="shared" si="14"/>
        <v>0.46220649726600194</v>
      </c>
      <c r="AN9" s="13">
        <f t="shared" si="15"/>
        <v>6.5720250521920667</v>
      </c>
      <c r="AO9" s="13">
        <f t="shared" si="16"/>
        <v>5.6483253588516744</v>
      </c>
      <c r="AP9" s="13">
        <f t="shared" si="17"/>
        <v>3.0376326793181088</v>
      </c>
      <c r="AQ9" s="13">
        <f t="shared" si="18"/>
        <v>3.5343923728739579</v>
      </c>
      <c r="AR9" s="13">
        <f t="shared" si="19"/>
        <v>2.1635351426583158</v>
      </c>
      <c r="AS9" s="13">
        <v>6.22</v>
      </c>
      <c r="AT9" s="13">
        <v>4</v>
      </c>
      <c r="AU9" s="14">
        <v>50.6</v>
      </c>
      <c r="AV9" s="14">
        <v>105</v>
      </c>
    </row>
    <row r="10" spans="1:56">
      <c r="A10" s="5">
        <v>6819</v>
      </c>
      <c r="B10" s="15">
        <v>75.3</v>
      </c>
      <c r="C10" s="14">
        <v>52.5</v>
      </c>
      <c r="D10" s="14">
        <v>197.1</v>
      </c>
      <c r="E10" s="17">
        <v>81.347149999999999</v>
      </c>
      <c r="F10" s="16"/>
      <c r="G10" s="23"/>
      <c r="H10" s="23"/>
      <c r="I10" s="24">
        <f t="shared" si="0"/>
        <v>92.893327543783471</v>
      </c>
      <c r="J10" s="24">
        <f t="shared" si="1"/>
        <v>83.263009845288323</v>
      </c>
      <c r="K10" s="24">
        <f t="shared" si="2"/>
        <v>108.43738176314794</v>
      </c>
      <c r="L10" s="24">
        <f t="shared" si="3"/>
        <v>85.212418300653596</v>
      </c>
      <c r="M10" s="17">
        <v>89.805189999999996</v>
      </c>
      <c r="N10" s="19">
        <f t="shared" si="4"/>
        <v>35.231719857425858</v>
      </c>
      <c r="O10" s="19">
        <f t="shared" si="5"/>
        <v>43.664713514855777</v>
      </c>
      <c r="P10" s="19">
        <f t="shared" si="6"/>
        <v>78.896433372281635</v>
      </c>
      <c r="Q10" s="21"/>
      <c r="R10" s="21"/>
      <c r="S10" s="21"/>
      <c r="T10" s="21">
        <f t="shared" si="9"/>
        <v>5121</v>
      </c>
      <c r="U10">
        <v>2.87</v>
      </c>
      <c r="V10" s="2">
        <v>2251</v>
      </c>
      <c r="W10" s="4">
        <v>27.56</v>
      </c>
      <c r="X10" s="4">
        <f t="shared" si="7"/>
        <v>9.6027874564459914</v>
      </c>
      <c r="Y10" s="4">
        <v>2866</v>
      </c>
      <c r="Z10" s="13">
        <v>2869</v>
      </c>
      <c r="AA10" s="13">
        <v>19817</v>
      </c>
      <c r="AB10" s="13"/>
      <c r="AC10" s="13"/>
      <c r="AD10" s="13"/>
      <c r="AE10" s="12">
        <f t="shared" si="10"/>
        <v>-2.7955795529091183E-2</v>
      </c>
      <c r="AF10" s="4">
        <v>2251</v>
      </c>
      <c r="AG10" s="13">
        <v>2251259</v>
      </c>
      <c r="AH10" s="4">
        <f t="shared" si="8"/>
        <v>2251.259</v>
      </c>
      <c r="AI10" s="13">
        <v>6418</v>
      </c>
      <c r="AJ10" s="13">
        <f t="shared" si="11"/>
        <v>3.9420380180741663E-2</v>
      </c>
      <c r="AK10" s="13">
        <f t="shared" si="12"/>
        <v>3552</v>
      </c>
      <c r="AL10" s="13">
        <f t="shared" si="13"/>
        <v>0.44702399501402307</v>
      </c>
      <c r="AM10" s="13">
        <f t="shared" si="14"/>
        <v>0.44655655967591151</v>
      </c>
      <c r="AN10" s="13">
        <f t="shared" si="15"/>
        <v>6.9145150034891838</v>
      </c>
      <c r="AO10" s="13">
        <f t="shared" si="16"/>
        <v>5.5791103603603602</v>
      </c>
      <c r="AP10" s="13">
        <f t="shared" si="17"/>
        <v>3.0877220317856029</v>
      </c>
      <c r="AQ10" s="13">
        <f t="shared" si="18"/>
        <v>3.8267929717035809</v>
      </c>
      <c r="AR10" s="13">
        <f t="shared" si="19"/>
        <v>2.2393579902302863</v>
      </c>
      <c r="AS10" s="13">
        <v>6</v>
      </c>
      <c r="AT10" s="13">
        <v>4</v>
      </c>
      <c r="AU10" s="14">
        <v>49.4</v>
      </c>
      <c r="AV10" s="14">
        <v>103</v>
      </c>
    </row>
    <row r="11" spans="1:56">
      <c r="A11" s="5">
        <v>6849</v>
      </c>
      <c r="B11" s="15">
        <v>74.599999999999994</v>
      </c>
      <c r="C11" s="14">
        <v>53.4</v>
      </c>
      <c r="D11" s="14">
        <v>197.8</v>
      </c>
      <c r="E11" s="17">
        <v>82.90155</v>
      </c>
      <c r="F11" s="16"/>
      <c r="G11" s="23"/>
      <c r="H11" s="23"/>
      <c r="I11" s="24">
        <f t="shared" si="0"/>
        <v>96.555217831813579</v>
      </c>
      <c r="J11" s="24">
        <f t="shared" si="1"/>
        <v>89.12330051570558</v>
      </c>
      <c r="K11" s="24">
        <f t="shared" si="2"/>
        <v>108.55088914112751</v>
      </c>
      <c r="L11" s="24">
        <f t="shared" si="3"/>
        <v>82.83023735810113</v>
      </c>
      <c r="M11" s="17">
        <v>93.540350000000004</v>
      </c>
      <c r="N11" s="19">
        <f t="shared" si="4"/>
        <v>34.607314338513575</v>
      </c>
      <c r="O11" s="19">
        <f t="shared" si="5"/>
        <v>45.861627436398955</v>
      </c>
      <c r="P11" s="19">
        <f t="shared" si="6"/>
        <v>80.468941774912537</v>
      </c>
      <c r="Q11" s="21"/>
      <c r="R11" s="21"/>
      <c r="S11" s="21"/>
      <c r="T11" s="21">
        <f t="shared" si="9"/>
        <v>5341</v>
      </c>
      <c r="U11">
        <v>2.86</v>
      </c>
      <c r="V11" s="2">
        <v>2481</v>
      </c>
      <c r="W11" s="4">
        <v>27.04</v>
      </c>
      <c r="X11" s="4">
        <f t="shared" si="7"/>
        <v>9.454545454545455</v>
      </c>
      <c r="Y11" s="4">
        <v>2869</v>
      </c>
      <c r="Z11" s="13">
        <v>2864</v>
      </c>
      <c r="AA11" s="13">
        <v>19263</v>
      </c>
      <c r="AB11" s="13"/>
      <c r="AC11" s="13"/>
      <c r="AD11" s="13"/>
      <c r="AE11" s="12">
        <f t="shared" si="10"/>
        <v>2.2997456263302705E-2</v>
      </c>
      <c r="AF11" s="4">
        <v>2481</v>
      </c>
      <c r="AG11" s="13">
        <v>2481081</v>
      </c>
      <c r="AH11" s="4">
        <f t="shared" si="8"/>
        <v>2481.0810000000001</v>
      </c>
      <c r="AI11" s="13">
        <v>6671</v>
      </c>
      <c r="AJ11" s="13">
        <f t="shared" si="11"/>
        <v>-3.4177784440113927E-2</v>
      </c>
      <c r="AK11" s="13">
        <f t="shared" si="12"/>
        <v>3802</v>
      </c>
      <c r="AL11" s="13">
        <f t="shared" si="13"/>
        <v>0.42932094138809773</v>
      </c>
      <c r="AM11" s="13">
        <f t="shared" si="14"/>
        <v>0.43007045420476692</v>
      </c>
      <c r="AN11" s="13">
        <f t="shared" si="15"/>
        <v>6.7141861275705823</v>
      </c>
      <c r="AO11" s="13">
        <f t="shared" si="16"/>
        <v>5.0665439242503947</v>
      </c>
      <c r="AP11" s="13">
        <f t="shared" si="17"/>
        <v>2.8875730774996251</v>
      </c>
      <c r="AQ11" s="13">
        <f t="shared" si="18"/>
        <v>3.8266130500709572</v>
      </c>
      <c r="AR11" s="13">
        <f t="shared" si="19"/>
        <v>2.3252004182642034</v>
      </c>
      <c r="AS11" s="13">
        <v>6</v>
      </c>
      <c r="AT11" s="13">
        <v>4</v>
      </c>
      <c r="AU11" s="14">
        <v>46.6</v>
      </c>
      <c r="AV11" s="14">
        <v>93</v>
      </c>
    </row>
    <row r="12" spans="1:56">
      <c r="A12" s="5">
        <v>6880</v>
      </c>
      <c r="B12" s="15">
        <v>74.599999999999994</v>
      </c>
      <c r="C12" s="14">
        <v>54.2</v>
      </c>
      <c r="D12" s="14">
        <v>195.3</v>
      </c>
      <c r="E12" s="17">
        <v>84.455960000000005</v>
      </c>
      <c r="F12" s="16"/>
      <c r="G12" s="23"/>
      <c r="H12" s="23"/>
      <c r="I12" s="24">
        <f t="shared" si="0"/>
        <v>93.255174410189611</v>
      </c>
      <c r="J12" s="24">
        <f t="shared" si="1"/>
        <v>83.708391936240034</v>
      </c>
      <c r="K12" s="24">
        <f t="shared" si="2"/>
        <v>108.66439651910707</v>
      </c>
      <c r="L12" s="24">
        <f t="shared" si="3"/>
        <v>84.735122119023046</v>
      </c>
      <c r="M12" s="17">
        <v>93.979789999999994</v>
      </c>
      <c r="N12" s="19">
        <f t="shared" si="4"/>
        <v>34.005888986401906</v>
      </c>
      <c r="O12" s="19">
        <f t="shared" si="5"/>
        <v>42.282391911713511</v>
      </c>
      <c r="P12" s="19">
        <f t="shared" si="6"/>
        <v>76.288280898115417</v>
      </c>
      <c r="Q12" s="21"/>
      <c r="R12" s="21"/>
      <c r="S12" s="21"/>
      <c r="T12" s="21">
        <f t="shared" si="9"/>
        <v>5423</v>
      </c>
      <c r="U12">
        <v>2.87</v>
      </c>
      <c r="V12" s="2">
        <v>2553</v>
      </c>
      <c r="W12" s="4">
        <v>27.61</v>
      </c>
      <c r="X12" s="4">
        <f t="shared" si="7"/>
        <v>9.6202090592334493</v>
      </c>
      <c r="Y12" s="4">
        <v>2872</v>
      </c>
      <c r="Z12" s="13">
        <v>2868</v>
      </c>
      <c r="AA12" s="13">
        <v>19706</v>
      </c>
      <c r="AB12" s="13"/>
      <c r="AC12" s="13"/>
      <c r="AD12" s="13"/>
      <c r="AE12" s="12">
        <f t="shared" si="10"/>
        <v>5.4602659088602457E-2</v>
      </c>
      <c r="AF12" s="4">
        <v>2553</v>
      </c>
      <c r="AG12" s="13">
        <v>2552917</v>
      </c>
      <c r="AH12" s="4">
        <f t="shared" si="8"/>
        <v>2552.9169999999999</v>
      </c>
      <c r="AI12" s="13">
        <v>6443</v>
      </c>
      <c r="AJ12" s="13">
        <f t="shared" si="11"/>
        <v>1.3347819338817322E-2</v>
      </c>
      <c r="AK12" s="13">
        <f t="shared" si="12"/>
        <v>3571</v>
      </c>
      <c r="AL12" s="13">
        <f t="shared" si="13"/>
        <v>0.44513425422939623</v>
      </c>
      <c r="AM12" s="13">
        <f t="shared" si="14"/>
        <v>0.44575508303585287</v>
      </c>
      <c r="AN12" s="13">
        <f t="shared" si="15"/>
        <v>6.8614206128133706</v>
      </c>
      <c r="AO12" s="13">
        <f t="shared" si="16"/>
        <v>5.5183422010641277</v>
      </c>
      <c r="AP12" s="13">
        <f t="shared" si="17"/>
        <v>3.0585131150085365</v>
      </c>
      <c r="AQ12" s="13">
        <f t="shared" si="18"/>
        <v>3.8029074978048341</v>
      </c>
      <c r="AR12" s="13">
        <f t="shared" si="19"/>
        <v>2.2433844011142061</v>
      </c>
      <c r="AS12" s="13">
        <v>6</v>
      </c>
      <c r="AT12" s="13">
        <v>4</v>
      </c>
      <c r="AU12" s="14">
        <v>45.5</v>
      </c>
      <c r="AV12" s="14">
        <v>98</v>
      </c>
    </row>
    <row r="13" spans="1:56">
      <c r="A13" s="5">
        <v>6910</v>
      </c>
      <c r="B13" s="15">
        <v>74.599999999999994</v>
      </c>
      <c r="C13" s="14">
        <v>55.1</v>
      </c>
      <c r="D13" s="14">
        <v>196</v>
      </c>
      <c r="E13" s="17">
        <v>85.492230000000006</v>
      </c>
      <c r="F13" s="16"/>
      <c r="G13" s="23"/>
      <c r="H13" s="23"/>
      <c r="I13" s="24">
        <f t="shared" si="0"/>
        <v>94.499927630626729</v>
      </c>
      <c r="J13" s="24">
        <f t="shared" si="1"/>
        <v>85.700890764181906</v>
      </c>
      <c r="K13" s="24">
        <f t="shared" si="2"/>
        <v>108.70223231176692</v>
      </c>
      <c r="L13" s="24">
        <f t="shared" si="3"/>
        <v>89.361885104919153</v>
      </c>
      <c r="M13" s="17">
        <v>95.825400000000002</v>
      </c>
      <c r="N13" s="19">
        <f t="shared" si="4"/>
        <v>33.605393145084648</v>
      </c>
      <c r="O13" s="19">
        <f t="shared" si="5"/>
        <v>42.764120201332915</v>
      </c>
      <c r="P13" s="19">
        <f t="shared" si="6"/>
        <v>76.369513346417563</v>
      </c>
      <c r="Q13" s="21"/>
      <c r="R13" s="21"/>
      <c r="S13" s="21"/>
      <c r="T13" s="21">
        <f t="shared" si="9"/>
        <v>5500</v>
      </c>
      <c r="U13">
        <v>2.87</v>
      </c>
      <c r="V13" s="2">
        <v>2630</v>
      </c>
      <c r="W13" s="4">
        <v>28.95</v>
      </c>
      <c r="X13" s="4">
        <f t="shared" si="7"/>
        <v>10.087108013937282</v>
      </c>
      <c r="Y13" s="4">
        <v>2873</v>
      </c>
      <c r="Z13" s="13">
        <v>2869</v>
      </c>
      <c r="AA13" s="13">
        <v>20782</v>
      </c>
      <c r="AB13" s="13"/>
      <c r="AC13" s="13"/>
      <c r="AD13" s="13"/>
      <c r="AE13" s="12">
        <f t="shared" si="10"/>
        <v>-2.0690982581079782E-2</v>
      </c>
      <c r="AF13" s="4">
        <v>2630</v>
      </c>
      <c r="AG13" s="13">
        <v>2629695</v>
      </c>
      <c r="AH13" s="4">
        <f t="shared" si="8"/>
        <v>2629.6950000000002</v>
      </c>
      <c r="AI13" s="13">
        <v>6529</v>
      </c>
      <c r="AJ13" s="13">
        <f t="shared" si="11"/>
        <v>-1.0415071220707612E-2</v>
      </c>
      <c r="AK13" s="13">
        <f t="shared" si="12"/>
        <v>3656</v>
      </c>
      <c r="AL13" s="13">
        <f t="shared" si="13"/>
        <v>0.43942410782661967</v>
      </c>
      <c r="AM13" s="13">
        <f t="shared" si="14"/>
        <v>0.44003675907489659</v>
      </c>
      <c r="AN13" s="13">
        <f t="shared" si="15"/>
        <v>7.2335537765402016</v>
      </c>
      <c r="AO13" s="13">
        <f t="shared" si="16"/>
        <v>5.6843544857768054</v>
      </c>
      <c r="AP13" s="13">
        <f t="shared" si="17"/>
        <v>3.1830295604227294</v>
      </c>
      <c r="AQ13" s="13">
        <f t="shared" si="18"/>
        <v>4.0505242161174717</v>
      </c>
      <c r="AR13" s="13">
        <f t="shared" si="19"/>
        <v>2.2725374173337975</v>
      </c>
      <c r="AS13" s="13">
        <v>6</v>
      </c>
      <c r="AT13" s="13">
        <v>4</v>
      </c>
      <c r="AU13" s="14">
        <v>46.4</v>
      </c>
      <c r="AV13" s="14">
        <v>105</v>
      </c>
    </row>
    <row r="14" spans="1:56">
      <c r="A14" s="5">
        <v>6941</v>
      </c>
      <c r="B14" s="15">
        <v>73.5</v>
      </c>
      <c r="C14" s="14">
        <v>55.6</v>
      </c>
      <c r="D14" s="14">
        <v>190.1</v>
      </c>
      <c r="E14" s="17">
        <v>85.492230000000006</v>
      </c>
      <c r="F14" s="17">
        <v>86.602879999999999</v>
      </c>
      <c r="G14" s="24"/>
      <c r="H14" s="24"/>
      <c r="I14" s="24">
        <f t="shared" ref="I14:I25" si="20">AI14/$AI$26*100</f>
        <v>93.515704154002023</v>
      </c>
      <c r="J14" s="24">
        <f t="shared" si="1"/>
        <v>84.060009376465075</v>
      </c>
      <c r="K14" s="24">
        <f t="shared" si="2"/>
        <v>108.77790389708663</v>
      </c>
      <c r="L14" s="24">
        <f t="shared" si="3"/>
        <v>87.512899896800818</v>
      </c>
      <c r="M14" s="17">
        <v>93.716130000000007</v>
      </c>
      <c r="N14" s="19">
        <f t="shared" si="4"/>
        <v>33.628787083925637</v>
      </c>
      <c r="O14" s="19">
        <f t="shared" si="5"/>
        <v>41.945332341898201</v>
      </c>
      <c r="P14" s="19">
        <f t="shared" si="6"/>
        <v>75.574119425823838</v>
      </c>
      <c r="Q14" s="21">
        <f t="shared" ref="Q14:Q45" si="21">Y14/(E14*F14)</f>
        <v>0.38831026270634</v>
      </c>
      <c r="R14" s="21">
        <f t="shared" ref="R14:R45" si="22">AI14/(E14*F14)</f>
        <v>0.87265134168544789</v>
      </c>
      <c r="S14" s="21">
        <f t="shared" ref="S14:S45" si="23">AA14/(C14*F14)</f>
        <v>4.2266858269335366</v>
      </c>
      <c r="T14" s="21">
        <f t="shared" si="9"/>
        <v>5411</v>
      </c>
      <c r="U14">
        <v>2.87</v>
      </c>
      <c r="V14" s="2">
        <v>2541</v>
      </c>
      <c r="W14" s="4">
        <v>28.69</v>
      </c>
      <c r="X14" s="4">
        <f t="shared" si="7"/>
        <v>9.9965156794425081</v>
      </c>
      <c r="Y14" s="4">
        <v>2875</v>
      </c>
      <c r="Z14" s="13">
        <v>2873</v>
      </c>
      <c r="AA14" s="13">
        <v>20352</v>
      </c>
      <c r="AB14" s="13"/>
      <c r="AC14" s="13"/>
      <c r="AD14" s="13"/>
      <c r="AE14" s="12">
        <f t="shared" si="10"/>
        <v>-1.3119103773584906E-2</v>
      </c>
      <c r="AF14" s="4">
        <v>2541</v>
      </c>
      <c r="AG14" s="13">
        <v>2540642</v>
      </c>
      <c r="AH14" s="4">
        <f t="shared" si="8"/>
        <v>2540.6419999999998</v>
      </c>
      <c r="AI14" s="13">
        <v>6461</v>
      </c>
      <c r="AJ14" s="13">
        <f t="shared" si="11"/>
        <v>-5.2623432905123044E-3</v>
      </c>
      <c r="AK14" s="13">
        <f t="shared" si="12"/>
        <v>3586</v>
      </c>
      <c r="AL14" s="13">
        <f t="shared" si="13"/>
        <v>0.44466800804828976</v>
      </c>
      <c r="AM14" s="13">
        <f t="shared" si="14"/>
        <v>0.44497755765361396</v>
      </c>
      <c r="AN14" s="13">
        <f t="shared" si="15"/>
        <v>7.0789565217391308</v>
      </c>
      <c r="AO14" s="13">
        <f t="shared" si="16"/>
        <v>5.6754043502509761</v>
      </c>
      <c r="AP14" s="13">
        <f t="shared" si="17"/>
        <v>3.1499767837796009</v>
      </c>
      <c r="AQ14" s="13">
        <f t="shared" si="18"/>
        <v>3.9289797379595299</v>
      </c>
      <c r="AR14" s="13">
        <f t="shared" si="19"/>
        <v>2.2473043478260868</v>
      </c>
      <c r="AS14" s="13">
        <v>5.25</v>
      </c>
      <c r="AT14" s="13">
        <v>4</v>
      </c>
      <c r="AU14" s="14">
        <v>46.2</v>
      </c>
      <c r="AV14" s="14">
        <v>117</v>
      </c>
    </row>
    <row r="15" spans="1:56">
      <c r="A15" s="5">
        <v>6972</v>
      </c>
      <c r="B15" s="15">
        <v>71.099999999999994</v>
      </c>
      <c r="C15" s="14">
        <v>56</v>
      </c>
      <c r="D15" s="14">
        <v>187.7</v>
      </c>
      <c r="E15" s="17">
        <v>83.937820000000002</v>
      </c>
      <c r="F15" s="17">
        <v>82.775639999999996</v>
      </c>
      <c r="G15" s="24"/>
      <c r="H15" s="24"/>
      <c r="I15" s="24">
        <f t="shared" si="20"/>
        <v>93.023592415689677</v>
      </c>
      <c r="J15" s="24">
        <f t="shared" si="1"/>
        <v>83.192686357243318</v>
      </c>
      <c r="K15" s="24">
        <f t="shared" si="2"/>
        <v>108.8914112750662</v>
      </c>
      <c r="L15" s="24">
        <f t="shared" si="3"/>
        <v>86.364809081527355</v>
      </c>
      <c r="M15" s="17">
        <v>91.650800000000004</v>
      </c>
      <c r="N15" s="19">
        <f t="shared" si="4"/>
        <v>34.287285516826621</v>
      </c>
      <c r="O15" s="19">
        <f t="shared" si="5"/>
        <v>42.281298227664237</v>
      </c>
      <c r="P15" s="19">
        <f t="shared" si="6"/>
        <v>76.568583744490866</v>
      </c>
      <c r="Q15" s="21">
        <f t="shared" si="21"/>
        <v>0.41421951575157401</v>
      </c>
      <c r="R15" s="21">
        <f t="shared" si="22"/>
        <v>0.92501349122146159</v>
      </c>
      <c r="S15" s="21">
        <f t="shared" si="23"/>
        <v>4.3329258980747749</v>
      </c>
      <c r="T15" s="21">
        <f t="shared" si="9"/>
        <v>5342</v>
      </c>
      <c r="U15">
        <v>2.88</v>
      </c>
      <c r="V15" s="2">
        <v>2462</v>
      </c>
      <c r="W15" s="4">
        <v>28.57</v>
      </c>
      <c r="X15" s="4">
        <f t="shared" si="7"/>
        <v>9.9201388888888893</v>
      </c>
      <c r="Y15" s="4">
        <v>2878</v>
      </c>
      <c r="Z15" s="13">
        <v>2875</v>
      </c>
      <c r="AA15" s="13">
        <v>20085</v>
      </c>
      <c r="AB15" s="13"/>
      <c r="AC15" s="13"/>
      <c r="AD15" s="13"/>
      <c r="AE15" s="12">
        <f t="shared" si="10"/>
        <v>3.4951456310679613E-2</v>
      </c>
      <c r="AF15" s="4">
        <v>2462</v>
      </c>
      <c r="AG15" s="13">
        <v>2462941</v>
      </c>
      <c r="AH15" s="4">
        <f t="shared" si="8"/>
        <v>2462.9409999999998</v>
      </c>
      <c r="AI15" s="13">
        <v>6427</v>
      </c>
      <c r="AJ15" s="13">
        <f t="shared" si="11"/>
        <v>5.4457756340438772E-3</v>
      </c>
      <c r="AK15" s="13">
        <f t="shared" si="12"/>
        <v>3549</v>
      </c>
      <c r="AL15" s="13">
        <f t="shared" si="13"/>
        <v>0.4473315699393185</v>
      </c>
      <c r="AM15" s="13">
        <f t="shared" si="14"/>
        <v>0.44779835070795082</v>
      </c>
      <c r="AN15" s="13">
        <f t="shared" si="15"/>
        <v>6.9788047255038217</v>
      </c>
      <c r="AO15" s="13">
        <f t="shared" si="16"/>
        <v>5.6593406593406597</v>
      </c>
      <c r="AP15" s="13">
        <f t="shared" si="17"/>
        <v>3.1250972459934649</v>
      </c>
      <c r="AQ15" s="13">
        <f t="shared" si="18"/>
        <v>3.8537074795103567</v>
      </c>
      <c r="AR15" s="13">
        <f t="shared" si="19"/>
        <v>2.2331480194579569</v>
      </c>
      <c r="AS15" s="13">
        <v>5.13</v>
      </c>
      <c r="AT15" s="13">
        <v>4</v>
      </c>
      <c r="AU15" s="14">
        <v>43.7</v>
      </c>
      <c r="AV15" s="14">
        <v>114</v>
      </c>
    </row>
    <row r="16" spans="1:56">
      <c r="A16" s="5">
        <v>7000</v>
      </c>
      <c r="B16" s="15">
        <v>71.8</v>
      </c>
      <c r="C16" s="14">
        <v>56.5</v>
      </c>
      <c r="D16" s="14">
        <v>184.7</v>
      </c>
      <c r="E16" s="17">
        <v>84.974090000000004</v>
      </c>
      <c r="F16" s="17">
        <v>80.382720000000006</v>
      </c>
      <c r="G16" s="24"/>
      <c r="H16" s="24"/>
      <c r="I16" s="24">
        <f t="shared" si="20"/>
        <v>93.53017802865827</v>
      </c>
      <c r="J16" s="24">
        <f t="shared" si="1"/>
        <v>84.013127051101733</v>
      </c>
      <c r="K16" s="24">
        <f t="shared" si="2"/>
        <v>108.8914112750662</v>
      </c>
      <c r="L16" s="24">
        <f t="shared" si="3"/>
        <v>89.383384932920535</v>
      </c>
      <c r="M16" s="17">
        <v>92.383179999999996</v>
      </c>
      <c r="N16" s="19">
        <f t="shared" si="4"/>
        <v>33.86914764253433</v>
      </c>
      <c r="O16" s="19">
        <f t="shared" si="5"/>
        <v>42.177562595845387</v>
      </c>
      <c r="P16" s="19">
        <f t="shared" si="6"/>
        <v>76.046710238379717</v>
      </c>
      <c r="Q16" s="21">
        <f t="shared" si="21"/>
        <v>0.4213486137634348</v>
      </c>
      <c r="R16" s="21">
        <f t="shared" si="22"/>
        <v>0.94605793681004713</v>
      </c>
      <c r="S16" s="21">
        <f t="shared" si="23"/>
        <v>4.5769974495112722</v>
      </c>
      <c r="T16" s="21">
        <f t="shared" si="9"/>
        <v>5373</v>
      </c>
      <c r="U16">
        <v>2.87</v>
      </c>
      <c r="V16" s="2">
        <v>2503</v>
      </c>
      <c r="W16" s="4">
        <v>29.38</v>
      </c>
      <c r="X16" s="4">
        <f t="shared" si="7"/>
        <v>10.236933797909407</v>
      </c>
      <c r="Y16" s="4">
        <v>2878</v>
      </c>
      <c r="Z16" s="13">
        <v>2874</v>
      </c>
      <c r="AA16" s="13">
        <v>20787</v>
      </c>
      <c r="AB16" s="13"/>
      <c r="AC16" s="13"/>
      <c r="AD16" s="13"/>
      <c r="AE16" s="12">
        <f t="shared" si="10"/>
        <v>1.2700245345648722E-2</v>
      </c>
      <c r="AF16" s="4">
        <v>2503</v>
      </c>
      <c r="AG16" s="13">
        <v>2503350</v>
      </c>
      <c r="AH16" s="4">
        <f t="shared" si="8"/>
        <v>2503.35</v>
      </c>
      <c r="AI16" s="13">
        <v>6462</v>
      </c>
      <c r="AJ16" s="13">
        <f t="shared" si="11"/>
        <v>1.6558341070875889E-2</v>
      </c>
      <c r="AK16" s="13">
        <f t="shared" si="12"/>
        <v>3584</v>
      </c>
      <c r="AL16" s="13">
        <f t="shared" si="13"/>
        <v>0.44475394614670383</v>
      </c>
      <c r="AM16" s="13">
        <f t="shared" si="14"/>
        <v>0.44537294955122253</v>
      </c>
      <c r="AN16" s="13">
        <f t="shared" si="15"/>
        <v>7.2227241139680336</v>
      </c>
      <c r="AO16" s="13">
        <f t="shared" si="16"/>
        <v>5.7999441964285712</v>
      </c>
      <c r="AP16" s="13">
        <f t="shared" si="17"/>
        <v>3.2168059424326834</v>
      </c>
      <c r="AQ16" s="13">
        <f t="shared" si="18"/>
        <v>4.0059181715353507</v>
      </c>
      <c r="AR16" s="13">
        <f t="shared" si="19"/>
        <v>2.2453092425295345</v>
      </c>
      <c r="AS16" s="13">
        <v>5.5</v>
      </c>
      <c r="AT16" s="13">
        <v>4</v>
      </c>
      <c r="AU16" s="14">
        <v>43.3</v>
      </c>
      <c r="AV16" s="14">
        <v>115</v>
      </c>
    </row>
    <row r="17" spans="1:48">
      <c r="A17" s="5">
        <v>7031</v>
      </c>
      <c r="B17" s="15">
        <v>72.8</v>
      </c>
      <c r="C17" s="14">
        <v>57</v>
      </c>
      <c r="D17" s="14">
        <v>184.6</v>
      </c>
      <c r="E17" s="17">
        <v>86.528499999999994</v>
      </c>
      <c r="F17" s="17">
        <v>81.818830000000005</v>
      </c>
      <c r="G17" s="24"/>
      <c r="H17" s="24"/>
      <c r="I17" s="24">
        <f t="shared" si="20"/>
        <v>95.078882616876541</v>
      </c>
      <c r="J17" s="24">
        <f t="shared" si="1"/>
        <v>86.240037505860286</v>
      </c>
      <c r="K17" s="24">
        <f t="shared" si="2"/>
        <v>109.3454407869845</v>
      </c>
      <c r="L17" s="24">
        <f t="shared" si="3"/>
        <v>90.518575851393194</v>
      </c>
      <c r="M17" s="17">
        <v>92.851910000000004</v>
      </c>
      <c r="N17" s="19">
        <f t="shared" si="4"/>
        <v>33.399400197622754</v>
      </c>
      <c r="O17" s="19">
        <f t="shared" si="5"/>
        <v>42.517783158150209</v>
      </c>
      <c r="P17" s="19">
        <f t="shared" si="6"/>
        <v>75.917183355772963</v>
      </c>
      <c r="Q17" s="21">
        <f t="shared" si="21"/>
        <v>0.40821165736081477</v>
      </c>
      <c r="R17" s="21">
        <f t="shared" si="22"/>
        <v>0.92786933467238475</v>
      </c>
      <c r="S17" s="21">
        <f t="shared" si="23"/>
        <v>4.5138238896068819</v>
      </c>
      <c r="T17" s="21">
        <f t="shared" si="9"/>
        <v>5428</v>
      </c>
      <c r="U17">
        <v>2.88</v>
      </c>
      <c r="V17" s="2">
        <v>2548</v>
      </c>
      <c r="W17" s="4">
        <v>29.72</v>
      </c>
      <c r="X17" s="4">
        <f t="shared" si="7"/>
        <v>10.319444444444445</v>
      </c>
      <c r="Y17" s="4">
        <v>2890</v>
      </c>
      <c r="Z17" s="13">
        <v>2879</v>
      </c>
      <c r="AA17" s="13">
        <v>21051</v>
      </c>
      <c r="AB17" s="13"/>
      <c r="AC17" s="13"/>
      <c r="AD17" s="13"/>
      <c r="AE17" s="12">
        <f t="shared" si="10"/>
        <v>-7.6005890456510379E-4</v>
      </c>
      <c r="AF17" s="4">
        <v>2548</v>
      </c>
      <c r="AG17" s="13">
        <v>2547535</v>
      </c>
      <c r="AH17" s="4">
        <f t="shared" si="8"/>
        <v>2547.5349999999999</v>
      </c>
      <c r="AI17" s="13">
        <v>6569</v>
      </c>
      <c r="AJ17" s="13">
        <f t="shared" si="11"/>
        <v>-9.133810321205663E-4</v>
      </c>
      <c r="AK17" s="13">
        <f t="shared" si="12"/>
        <v>3679</v>
      </c>
      <c r="AL17" s="13">
        <f t="shared" si="13"/>
        <v>0.43827066524585173</v>
      </c>
      <c r="AM17" s="13">
        <f t="shared" si="14"/>
        <v>0.43994519713807279</v>
      </c>
      <c r="AN17" s="13">
        <f t="shared" si="15"/>
        <v>7.2840830449826992</v>
      </c>
      <c r="AO17" s="13">
        <f t="shared" si="16"/>
        <v>5.7219353085077467</v>
      </c>
      <c r="AP17" s="13">
        <f t="shared" si="17"/>
        <v>3.204597351195007</v>
      </c>
      <c r="AQ17" s="13">
        <f t="shared" si="18"/>
        <v>4.0794856937876922</v>
      </c>
      <c r="AR17" s="13">
        <f t="shared" si="19"/>
        <v>2.2730103806228374</v>
      </c>
      <c r="AS17" s="13">
        <v>5.38</v>
      </c>
      <c r="AT17" s="13">
        <v>4</v>
      </c>
      <c r="AU17" s="14">
        <v>45.9</v>
      </c>
      <c r="AV17" s="14">
        <v>109</v>
      </c>
    </row>
    <row r="18" spans="1:48">
      <c r="A18" s="5">
        <v>7061</v>
      </c>
      <c r="B18" s="15">
        <v>74</v>
      </c>
      <c r="C18" s="14">
        <v>57.5</v>
      </c>
      <c r="D18" s="14">
        <v>194.6</v>
      </c>
      <c r="E18" s="17">
        <v>87.564769999999996</v>
      </c>
      <c r="F18" s="17">
        <v>82.296340000000001</v>
      </c>
      <c r="G18" s="24"/>
      <c r="H18" s="24"/>
      <c r="I18" s="24">
        <f t="shared" si="20"/>
        <v>94.992039368939061</v>
      </c>
      <c r="J18" s="24">
        <f t="shared" si="1"/>
        <v>86.099390529770275</v>
      </c>
      <c r="K18" s="24">
        <f t="shared" si="2"/>
        <v>109.3454407869845</v>
      </c>
      <c r="L18" s="24">
        <f t="shared" si="3"/>
        <v>90.449776401788782</v>
      </c>
      <c r="M18" s="17">
        <v>92.866560000000007</v>
      </c>
      <c r="N18" s="19">
        <f t="shared" si="4"/>
        <v>33.0041408205606</v>
      </c>
      <c r="O18" s="19">
        <f t="shared" si="5"/>
        <v>41.946093160525635</v>
      </c>
      <c r="P18" s="19">
        <f t="shared" si="6"/>
        <v>74.950233981086228</v>
      </c>
      <c r="Q18" s="21">
        <f t="shared" si="21"/>
        <v>0.40104020203766771</v>
      </c>
      <c r="R18" s="21">
        <f t="shared" si="22"/>
        <v>0.9107359328627036</v>
      </c>
      <c r="S18" s="21">
        <f t="shared" si="23"/>
        <v>4.4452291190169779</v>
      </c>
      <c r="T18" s="21">
        <f t="shared" si="9"/>
        <v>5424</v>
      </c>
      <c r="U18">
        <v>2.89</v>
      </c>
      <c r="V18" s="2">
        <v>2534</v>
      </c>
      <c r="W18" s="4">
        <v>29.8</v>
      </c>
      <c r="X18" s="4">
        <f t="shared" si="7"/>
        <v>10.311418685121106</v>
      </c>
      <c r="Y18" s="4">
        <v>2890</v>
      </c>
      <c r="Z18" s="13">
        <v>2889</v>
      </c>
      <c r="AA18" s="13">
        <v>21035</v>
      </c>
      <c r="AB18" s="13"/>
      <c r="AC18" s="13"/>
      <c r="AD18" s="13"/>
      <c r="AE18" s="12">
        <f t="shared" si="10"/>
        <v>1.6876634181126695E-2</v>
      </c>
      <c r="AF18" s="4">
        <v>2534</v>
      </c>
      <c r="AG18" s="13">
        <v>2534112</v>
      </c>
      <c r="AH18" s="4">
        <f t="shared" si="8"/>
        <v>2534.1120000000001</v>
      </c>
      <c r="AI18" s="13">
        <v>6563</v>
      </c>
      <c r="AJ18" s="13">
        <f t="shared" si="11"/>
        <v>-7.008989791254E-3</v>
      </c>
      <c r="AK18" s="13">
        <f t="shared" si="12"/>
        <v>3673</v>
      </c>
      <c r="AL18" s="13">
        <f t="shared" si="13"/>
        <v>0.4401950327594088</v>
      </c>
      <c r="AM18" s="13">
        <f t="shared" si="14"/>
        <v>0.44034740210269696</v>
      </c>
      <c r="AN18" s="13">
        <f t="shared" si="15"/>
        <v>7.2785467128027683</v>
      </c>
      <c r="AO18" s="13">
        <f t="shared" si="16"/>
        <v>5.7269262183501226</v>
      </c>
      <c r="AP18" s="13">
        <f t="shared" si="17"/>
        <v>3.2050891360658236</v>
      </c>
      <c r="AQ18" s="13">
        <f t="shared" si="18"/>
        <v>4.0734575767369448</v>
      </c>
      <c r="AR18" s="13">
        <f t="shared" si="19"/>
        <v>2.2709342560553631</v>
      </c>
      <c r="AS18" s="13">
        <v>5.25</v>
      </c>
      <c r="AT18" s="13">
        <v>4</v>
      </c>
      <c r="AU18" s="14">
        <v>46.2</v>
      </c>
      <c r="AV18" s="14">
        <v>105</v>
      </c>
    </row>
    <row r="19" spans="1:48">
      <c r="A19" s="5">
        <v>7092</v>
      </c>
      <c r="B19" s="15">
        <v>74.2</v>
      </c>
      <c r="C19" s="14">
        <v>58</v>
      </c>
      <c r="D19" s="14">
        <v>199.4</v>
      </c>
      <c r="E19" s="17">
        <v>87.564769999999996</v>
      </c>
      <c r="F19" s="17">
        <v>87.559690000000003</v>
      </c>
      <c r="G19" s="24"/>
      <c r="H19" s="24"/>
      <c r="I19" s="24">
        <f t="shared" si="20"/>
        <v>94.326241134751783</v>
      </c>
      <c r="J19" s="24">
        <f t="shared" si="1"/>
        <v>86.521331458040322</v>
      </c>
      <c r="K19" s="24">
        <f t="shared" si="2"/>
        <v>106.92395005675368</v>
      </c>
      <c r="L19" s="24">
        <f t="shared" si="3"/>
        <v>91.976264189886479</v>
      </c>
      <c r="M19" s="17">
        <v>92.280649999999994</v>
      </c>
      <c r="N19" s="19">
        <f t="shared" si="4"/>
        <v>32.27325327297725</v>
      </c>
      <c r="O19" s="19">
        <f t="shared" si="5"/>
        <v>42.151655283283453</v>
      </c>
      <c r="P19" s="19">
        <f t="shared" si="6"/>
        <v>74.424908556260704</v>
      </c>
      <c r="Q19" s="21">
        <f t="shared" si="21"/>
        <v>0.36858574160069835</v>
      </c>
      <c r="R19" s="21">
        <f t="shared" si="22"/>
        <v>0.84999054423628839</v>
      </c>
      <c r="S19" s="21">
        <f t="shared" si="23"/>
        <v>4.2119050838151191</v>
      </c>
      <c r="T19" s="21">
        <f t="shared" si="9"/>
        <v>5381</v>
      </c>
      <c r="U19">
        <v>2.88</v>
      </c>
      <c r="V19" s="2">
        <v>2501</v>
      </c>
      <c r="W19" s="4">
        <v>30.32</v>
      </c>
      <c r="X19" s="4">
        <f t="shared" si="7"/>
        <v>10.527777777777779</v>
      </c>
      <c r="Y19" s="4">
        <v>2826</v>
      </c>
      <c r="Z19" s="13">
        <v>2882</v>
      </c>
      <c r="AA19" s="13">
        <v>21390</v>
      </c>
      <c r="AB19" s="13"/>
      <c r="AC19" s="13"/>
      <c r="AD19" s="13"/>
      <c r="AE19" s="12">
        <f t="shared" si="10"/>
        <v>1.6736792893875644E-2</v>
      </c>
      <c r="AF19" s="4">
        <v>2501</v>
      </c>
      <c r="AG19" s="13">
        <v>2500969</v>
      </c>
      <c r="AH19" s="4">
        <f t="shared" si="8"/>
        <v>2500.9690000000001</v>
      </c>
      <c r="AI19" s="13">
        <v>6517</v>
      </c>
      <c r="AJ19" s="13">
        <f t="shared" si="11"/>
        <v>1.1661807580174927E-2</v>
      </c>
      <c r="AK19" s="13">
        <f t="shared" si="12"/>
        <v>3691</v>
      </c>
      <c r="AL19" s="13">
        <f t="shared" si="13"/>
        <v>0.44222801902715975</v>
      </c>
      <c r="AM19" s="13">
        <f t="shared" si="14"/>
        <v>0.43363510817860978</v>
      </c>
      <c r="AN19" s="13">
        <f t="shared" si="15"/>
        <v>7.5690021231422504</v>
      </c>
      <c r="AO19" s="13">
        <f t="shared" si="16"/>
        <v>5.795177458683284</v>
      </c>
      <c r="AP19" s="13">
        <f t="shared" si="17"/>
        <v>3.282185054472917</v>
      </c>
      <c r="AQ19" s="13">
        <f t="shared" si="18"/>
        <v>4.2868170686693334</v>
      </c>
      <c r="AR19" s="13">
        <f t="shared" si="19"/>
        <v>2.3060863411181884</v>
      </c>
      <c r="AS19" s="13">
        <v>5.38</v>
      </c>
      <c r="AT19" s="13">
        <v>4</v>
      </c>
      <c r="AU19" s="14">
        <v>47</v>
      </c>
      <c r="AV19" s="14">
        <v>107</v>
      </c>
    </row>
    <row r="20" spans="1:48">
      <c r="A20" s="5">
        <v>7122</v>
      </c>
      <c r="B20" s="15">
        <v>77.2</v>
      </c>
      <c r="C20" s="14">
        <v>59.3</v>
      </c>
      <c r="D20" s="14">
        <v>206.4</v>
      </c>
      <c r="E20" s="17">
        <v>90.155439999999999</v>
      </c>
      <c r="F20" s="17">
        <v>92.823030000000003</v>
      </c>
      <c r="G20" s="24"/>
      <c r="H20" s="24"/>
      <c r="I20" s="24">
        <f t="shared" si="20"/>
        <v>95.426255608626434</v>
      </c>
      <c r="J20" s="24">
        <f t="shared" si="1"/>
        <v>89.451476793248943</v>
      </c>
      <c r="K20" s="24">
        <f t="shared" si="2"/>
        <v>105.06999621642072</v>
      </c>
      <c r="L20" s="24">
        <f t="shared" si="3"/>
        <v>93.515651874784993</v>
      </c>
      <c r="M20" s="17">
        <v>92.690790000000007</v>
      </c>
      <c r="N20" s="19">
        <f t="shared" si="4"/>
        <v>30.802356463459109</v>
      </c>
      <c r="O20" s="19">
        <f t="shared" si="5"/>
        <v>42.326896746330561</v>
      </c>
      <c r="P20" s="19">
        <f t="shared" si="6"/>
        <v>73.129253209789667</v>
      </c>
      <c r="Q20" s="21">
        <f t="shared" si="21"/>
        <v>0.33183959264698759</v>
      </c>
      <c r="R20" s="21">
        <f t="shared" si="22"/>
        <v>0.78783523022023383</v>
      </c>
      <c r="S20" s="21">
        <f t="shared" si="23"/>
        <v>3.951016925037222</v>
      </c>
      <c r="T20" s="21">
        <f t="shared" si="9"/>
        <v>5324</v>
      </c>
      <c r="U20">
        <v>2.8</v>
      </c>
      <c r="V20" s="2">
        <v>2524</v>
      </c>
      <c r="W20" s="4">
        <v>30.95</v>
      </c>
      <c r="X20" s="4">
        <f t="shared" ref="X20:X83" si="24">W20/U20</f>
        <v>11.053571428571429</v>
      </c>
      <c r="Y20" s="4">
        <v>2777</v>
      </c>
      <c r="Z20" s="13">
        <v>2800</v>
      </c>
      <c r="AA20" s="13">
        <v>21748</v>
      </c>
      <c r="AB20" s="13"/>
      <c r="AC20" s="13"/>
      <c r="AD20" s="13"/>
      <c r="AE20" s="12">
        <f t="shared" si="10"/>
        <v>1.3150634541107228E-2</v>
      </c>
      <c r="AF20" s="4">
        <v>2524</v>
      </c>
      <c r="AG20" s="13">
        <v>2523960</v>
      </c>
      <c r="AH20" s="4">
        <f t="shared" si="8"/>
        <v>2523.96</v>
      </c>
      <c r="AI20" s="13">
        <v>6593</v>
      </c>
      <c r="AJ20" s="13">
        <f t="shared" si="11"/>
        <v>6.3703928408918552E-3</v>
      </c>
      <c r="AK20" s="13">
        <f t="shared" si="12"/>
        <v>3816</v>
      </c>
      <c r="AL20" s="13">
        <f t="shared" si="13"/>
        <v>0.424692856059457</v>
      </c>
      <c r="AM20" s="13">
        <f t="shared" si="14"/>
        <v>0.4212043075989686</v>
      </c>
      <c r="AN20" s="13">
        <f t="shared" si="15"/>
        <v>7.8314728123874682</v>
      </c>
      <c r="AO20" s="13">
        <f t="shared" si="16"/>
        <v>5.6991614255765199</v>
      </c>
      <c r="AP20" s="13">
        <f t="shared" si="17"/>
        <v>3.2986500834218111</v>
      </c>
      <c r="AQ20" s="13">
        <f t="shared" si="18"/>
        <v>4.5328227289656571</v>
      </c>
      <c r="AR20" s="13">
        <f t="shared" si="19"/>
        <v>2.3741447605329493</v>
      </c>
      <c r="AS20" s="13">
        <v>5.38</v>
      </c>
      <c r="AT20" s="13">
        <v>4</v>
      </c>
      <c r="AU20" s="14">
        <v>50.4</v>
      </c>
      <c r="AV20" s="14">
        <v>103</v>
      </c>
    </row>
    <row r="21" spans="1:48">
      <c r="A21" s="5">
        <v>7153</v>
      </c>
      <c r="B21" s="15">
        <v>79</v>
      </c>
      <c r="C21" s="14">
        <v>60.7</v>
      </c>
      <c r="D21" s="14">
        <v>212.7</v>
      </c>
      <c r="E21" s="17">
        <v>91.70984</v>
      </c>
      <c r="F21" s="17">
        <v>94.259140000000002</v>
      </c>
      <c r="G21" s="24"/>
      <c r="H21" s="24"/>
      <c r="I21" s="24">
        <f t="shared" si="20"/>
        <v>96.034158344188739</v>
      </c>
      <c r="J21" s="24">
        <f t="shared" si="1"/>
        <v>89.006094702297233</v>
      </c>
      <c r="K21" s="24">
        <f t="shared" si="2"/>
        <v>107.37797956867196</v>
      </c>
      <c r="L21" s="24">
        <f t="shared" si="3"/>
        <v>94.745442036463714</v>
      </c>
      <c r="M21" s="17">
        <v>93.247399999999999</v>
      </c>
      <c r="N21" s="19">
        <f t="shared" si="4"/>
        <v>30.945425267343179</v>
      </c>
      <c r="O21" s="19">
        <f t="shared" si="5"/>
        <v>41.402318442601143</v>
      </c>
      <c r="P21" s="19">
        <f t="shared" si="6"/>
        <v>72.347743709944325</v>
      </c>
      <c r="Q21" s="21">
        <f t="shared" si="21"/>
        <v>0.32830158717067837</v>
      </c>
      <c r="R21" s="21">
        <f t="shared" si="22"/>
        <v>0.76754088473483117</v>
      </c>
      <c r="S21" s="21">
        <f t="shared" si="23"/>
        <v>3.8510679447482969</v>
      </c>
      <c r="T21" s="21">
        <f t="shared" si="9"/>
        <v>5374</v>
      </c>
      <c r="U21">
        <v>2.83</v>
      </c>
      <c r="V21" s="2">
        <v>2544</v>
      </c>
      <c r="W21" s="4">
        <v>31.38</v>
      </c>
      <c r="X21" s="4">
        <f t="shared" si="24"/>
        <v>11.08833922261484</v>
      </c>
      <c r="Y21" s="4">
        <v>2838</v>
      </c>
      <c r="Z21" s="13">
        <v>2827</v>
      </c>
      <c r="AA21" s="13">
        <v>22034</v>
      </c>
      <c r="AB21" s="13"/>
      <c r="AC21" s="13"/>
      <c r="AD21" s="13"/>
      <c r="AE21" s="12">
        <f t="shared" si="10"/>
        <v>1.4931469547063628E-2</v>
      </c>
      <c r="AF21" s="4">
        <v>2544</v>
      </c>
      <c r="AG21" s="13">
        <v>2544357</v>
      </c>
      <c r="AH21" s="4">
        <f t="shared" si="8"/>
        <v>2544.357</v>
      </c>
      <c r="AI21" s="13">
        <v>6635</v>
      </c>
      <c r="AJ21" s="13">
        <f t="shared" si="11"/>
        <v>5.4257724189902034E-3</v>
      </c>
      <c r="AK21" s="13">
        <f t="shared" si="12"/>
        <v>3797</v>
      </c>
      <c r="AL21" s="13">
        <f t="shared" si="13"/>
        <v>0.42607385079125848</v>
      </c>
      <c r="AM21" s="13">
        <f t="shared" si="14"/>
        <v>0.42773172569706103</v>
      </c>
      <c r="AN21" s="13">
        <f t="shared" si="15"/>
        <v>7.7639182522903454</v>
      </c>
      <c r="AO21" s="13">
        <f t="shared" si="16"/>
        <v>5.8030023702923357</v>
      </c>
      <c r="AP21" s="13">
        <f t="shared" si="17"/>
        <v>3.3208741522230594</v>
      </c>
      <c r="AQ21" s="13">
        <f t="shared" si="18"/>
        <v>4.4430441000672865</v>
      </c>
      <c r="AR21" s="13">
        <f t="shared" si="19"/>
        <v>2.3379140239605354</v>
      </c>
      <c r="AS21" s="13">
        <v>5.38</v>
      </c>
      <c r="AT21" s="13">
        <v>4</v>
      </c>
      <c r="AU21" s="14">
        <v>49.8</v>
      </c>
      <c r="AV21" s="14">
        <v>101</v>
      </c>
    </row>
    <row r="22" spans="1:48">
      <c r="A22" s="5">
        <v>7184</v>
      </c>
      <c r="B22" s="15">
        <v>77.2</v>
      </c>
      <c r="C22" s="14">
        <v>62</v>
      </c>
      <c r="D22" s="14">
        <v>214.8</v>
      </c>
      <c r="E22" s="17">
        <v>92.227980000000002</v>
      </c>
      <c r="F22" s="17">
        <v>92.345519999999993</v>
      </c>
      <c r="G22" s="24"/>
      <c r="H22" s="24"/>
      <c r="I22" s="24">
        <f t="shared" si="20"/>
        <v>96.555217831813579</v>
      </c>
      <c r="J22" s="24">
        <f t="shared" si="1"/>
        <v>89.334270979840596</v>
      </c>
      <c r="K22" s="24">
        <f t="shared" si="2"/>
        <v>108.21036700718881</v>
      </c>
      <c r="L22" s="24">
        <f t="shared" si="3"/>
        <v>96.16013071895425</v>
      </c>
      <c r="M22" s="17">
        <v>94.785409999999999</v>
      </c>
      <c r="N22" s="19">
        <f t="shared" si="4"/>
        <v>31.010112115650802</v>
      </c>
      <c r="O22" s="19">
        <f t="shared" si="5"/>
        <v>41.321516528931895</v>
      </c>
      <c r="P22" s="19">
        <f t="shared" si="6"/>
        <v>72.331628644582693</v>
      </c>
      <c r="Q22" s="21">
        <f t="shared" si="21"/>
        <v>0.33580526825395324</v>
      </c>
      <c r="R22" s="21">
        <f t="shared" si="22"/>
        <v>0.78327165892381889</v>
      </c>
      <c r="S22" s="21">
        <f t="shared" si="23"/>
        <v>3.9059127977956787</v>
      </c>
      <c r="T22" s="21">
        <f t="shared" si="9"/>
        <v>5487</v>
      </c>
      <c r="U22">
        <v>2.86</v>
      </c>
      <c r="V22" s="2">
        <v>2627</v>
      </c>
      <c r="W22" s="4">
        <v>31.9</v>
      </c>
      <c r="X22" s="4">
        <f t="shared" si="24"/>
        <v>11.153846153846153</v>
      </c>
      <c r="Y22" s="4">
        <v>2860</v>
      </c>
      <c r="Z22" s="13">
        <v>2856</v>
      </c>
      <c r="AA22" s="13">
        <v>22363</v>
      </c>
      <c r="AB22" s="13"/>
      <c r="AC22" s="13"/>
      <c r="AD22" s="13"/>
      <c r="AE22" s="12">
        <f t="shared" si="10"/>
        <v>1.8289138308813666E-2</v>
      </c>
      <c r="AF22" s="4">
        <v>2627</v>
      </c>
      <c r="AG22" s="13">
        <v>2627295</v>
      </c>
      <c r="AH22" s="4">
        <f t="shared" si="8"/>
        <v>2627.2950000000001</v>
      </c>
      <c r="AI22" s="13">
        <v>6671</v>
      </c>
      <c r="AJ22" s="13">
        <f t="shared" si="11"/>
        <v>1.8288112726727628E-2</v>
      </c>
      <c r="AK22" s="13">
        <f t="shared" si="12"/>
        <v>3811</v>
      </c>
      <c r="AL22" s="13">
        <f t="shared" si="13"/>
        <v>0.42812172088142708</v>
      </c>
      <c r="AM22" s="13">
        <f t="shared" si="14"/>
        <v>0.42872133113476241</v>
      </c>
      <c r="AN22" s="13">
        <f t="shared" si="15"/>
        <v>7.819230769230769</v>
      </c>
      <c r="AO22" s="13">
        <f t="shared" si="16"/>
        <v>5.8680136447126738</v>
      </c>
      <c r="AP22" s="13">
        <f t="shared" si="17"/>
        <v>3.3522710238345077</v>
      </c>
      <c r="AQ22" s="13">
        <f t="shared" si="18"/>
        <v>4.4669597453962613</v>
      </c>
      <c r="AR22" s="13">
        <f t="shared" si="19"/>
        <v>2.3325174825174826</v>
      </c>
      <c r="AS22" s="13">
        <v>5.38</v>
      </c>
      <c r="AT22" s="13">
        <v>4</v>
      </c>
      <c r="AU22" s="14">
        <v>50.6</v>
      </c>
      <c r="AV22" s="14">
        <v>101</v>
      </c>
    </row>
    <row r="23" spans="1:48">
      <c r="A23" s="5">
        <v>7214</v>
      </c>
      <c r="B23" s="15">
        <v>77.5</v>
      </c>
      <c r="C23" s="14">
        <v>63.5</v>
      </c>
      <c r="D23" s="14">
        <v>224.3</v>
      </c>
      <c r="E23" s="17">
        <v>93.782380000000003</v>
      </c>
      <c r="F23" s="17">
        <v>91.386930000000007</v>
      </c>
      <c r="G23" s="24"/>
      <c r="H23" s="24"/>
      <c r="I23" s="24">
        <f t="shared" si="20"/>
        <v>98.321030539875522</v>
      </c>
      <c r="J23" s="24">
        <f t="shared" si="1"/>
        <v>93.225503984997658</v>
      </c>
      <c r="K23" s="24">
        <f t="shared" si="2"/>
        <v>106.54559213015513</v>
      </c>
      <c r="L23" s="24">
        <f t="shared" si="3"/>
        <v>97.918816649466805</v>
      </c>
      <c r="M23" s="17">
        <v>96.850740000000002</v>
      </c>
      <c r="N23" s="19">
        <f t="shared" si="4"/>
        <v>30.02696242087266</v>
      </c>
      <c r="O23" s="19">
        <f t="shared" si="5"/>
        <v>42.406686629194098</v>
      </c>
      <c r="P23" s="19">
        <f t="shared" si="6"/>
        <v>72.433649050066762</v>
      </c>
      <c r="Q23" s="21">
        <f t="shared" si="21"/>
        <v>0.32856954950639722</v>
      </c>
      <c r="R23" s="21">
        <f t="shared" si="22"/>
        <v>0.79260403046766914</v>
      </c>
      <c r="S23" s="21">
        <f t="shared" si="23"/>
        <v>3.9241297768548136</v>
      </c>
      <c r="T23" s="21">
        <f t="shared" si="9"/>
        <v>5568</v>
      </c>
      <c r="U23">
        <v>2.83</v>
      </c>
      <c r="V23" s="2">
        <v>2738</v>
      </c>
      <c r="W23" s="4">
        <v>32.68</v>
      </c>
      <c r="X23" s="4">
        <f t="shared" si="24"/>
        <v>11.547703180212014</v>
      </c>
      <c r="Y23" s="4">
        <v>2816</v>
      </c>
      <c r="Z23" s="13">
        <v>2833</v>
      </c>
      <c r="AA23" s="13">
        <v>22772</v>
      </c>
      <c r="AB23" s="13"/>
      <c r="AC23" s="13"/>
      <c r="AD23" s="13"/>
      <c r="AE23" s="12">
        <f t="shared" si="10"/>
        <v>1.1681011768838925E-2</v>
      </c>
      <c r="AF23" s="4">
        <v>2738</v>
      </c>
      <c r="AG23" s="13">
        <v>2738394</v>
      </c>
      <c r="AH23" s="4">
        <f t="shared" si="8"/>
        <v>2738.3939999999998</v>
      </c>
      <c r="AI23" s="13">
        <v>6793</v>
      </c>
      <c r="AJ23" s="13">
        <f t="shared" si="11"/>
        <v>1.1924039452377447E-2</v>
      </c>
      <c r="AK23" s="13">
        <f t="shared" si="12"/>
        <v>3977</v>
      </c>
      <c r="AL23" s="13">
        <f t="shared" si="13"/>
        <v>0.41704696010599146</v>
      </c>
      <c r="AM23" s="13">
        <f t="shared" si="14"/>
        <v>0.41454438392462828</v>
      </c>
      <c r="AN23" s="13">
        <f t="shared" si="15"/>
        <v>8.0866477272727266</v>
      </c>
      <c r="AO23" s="13">
        <f t="shared" si="16"/>
        <v>5.7259240633643449</v>
      </c>
      <c r="AP23" s="13">
        <f t="shared" si="17"/>
        <v>3.3522744001177682</v>
      </c>
      <c r="AQ23" s="13">
        <f t="shared" si="18"/>
        <v>4.7343733271549588</v>
      </c>
      <c r="AR23" s="13">
        <f t="shared" si="19"/>
        <v>2.4122869318181817</v>
      </c>
      <c r="AS23" s="13">
        <v>5.25</v>
      </c>
      <c r="AT23" s="13">
        <v>4</v>
      </c>
      <c r="AU23" s="14">
        <v>50.7</v>
      </c>
      <c r="AV23" s="14">
        <v>92</v>
      </c>
    </row>
    <row r="24" spans="1:48">
      <c r="A24" s="5">
        <v>7245</v>
      </c>
      <c r="B24" s="15">
        <v>79.099999999999994</v>
      </c>
      <c r="C24" s="14">
        <v>64.900000000000006</v>
      </c>
      <c r="D24" s="14">
        <v>231</v>
      </c>
      <c r="E24" s="17">
        <v>95.854920000000007</v>
      </c>
      <c r="F24" s="17">
        <v>89.952600000000004</v>
      </c>
      <c r="G24" s="24"/>
      <c r="H24" s="24"/>
      <c r="I24" s="24">
        <f t="shared" si="20"/>
        <v>99.493414387031407</v>
      </c>
      <c r="J24" s="24">
        <f t="shared" si="1"/>
        <v>96.507266760431321</v>
      </c>
      <c r="K24" s="24">
        <f t="shared" si="2"/>
        <v>104.3132803632236</v>
      </c>
      <c r="L24" s="24">
        <f t="shared" si="3"/>
        <v>99.062607499140015</v>
      </c>
      <c r="M24" s="17">
        <v>98.989310000000003</v>
      </c>
      <c r="N24" s="19">
        <f t="shared" si="4"/>
        <v>28.762216900290561</v>
      </c>
      <c r="O24" s="19">
        <f t="shared" si="5"/>
        <v>42.95032534584557</v>
      </c>
      <c r="P24" s="19">
        <f t="shared" si="6"/>
        <v>71.712542246136138</v>
      </c>
      <c r="Q24" s="21">
        <f t="shared" si="21"/>
        <v>0.31974858870439055</v>
      </c>
      <c r="R24" s="21">
        <f t="shared" si="22"/>
        <v>0.79722589726296</v>
      </c>
      <c r="S24" s="21">
        <f t="shared" si="23"/>
        <v>3.946266005865982</v>
      </c>
      <c r="T24" s="21">
        <f t="shared" si="9"/>
        <v>5592</v>
      </c>
      <c r="U24">
        <v>2.78</v>
      </c>
      <c r="V24" s="2">
        <v>2812</v>
      </c>
      <c r="W24" s="4">
        <v>33.1</v>
      </c>
      <c r="X24" s="4">
        <f t="shared" si="24"/>
        <v>11.906474820143886</v>
      </c>
      <c r="Y24" s="4">
        <v>2757</v>
      </c>
      <c r="Z24" s="13">
        <v>2783</v>
      </c>
      <c r="AA24" s="13">
        <v>23038</v>
      </c>
      <c r="AB24" s="13"/>
      <c r="AC24" s="13"/>
      <c r="AD24" s="13"/>
      <c r="AE24" s="12">
        <f t="shared" si="10"/>
        <v>1.8534595016928553E-2</v>
      </c>
      <c r="AF24" s="4">
        <v>2812</v>
      </c>
      <c r="AG24" s="13">
        <v>2812247</v>
      </c>
      <c r="AH24" s="4">
        <f t="shared" si="8"/>
        <v>2812.2469999999998</v>
      </c>
      <c r="AI24" s="13">
        <v>6874</v>
      </c>
      <c r="AJ24" s="13">
        <f t="shared" si="11"/>
        <v>0</v>
      </c>
      <c r="AK24" s="13">
        <f t="shared" si="12"/>
        <v>4117</v>
      </c>
      <c r="AL24" s="13">
        <f t="shared" si="13"/>
        <v>0.40485888856560953</v>
      </c>
      <c r="AM24" s="13">
        <f t="shared" si="14"/>
        <v>0.40107652022112306</v>
      </c>
      <c r="AN24" s="13">
        <f t="shared" si="15"/>
        <v>8.356184258251723</v>
      </c>
      <c r="AO24" s="13">
        <f t="shared" si="16"/>
        <v>5.5958222006315275</v>
      </c>
      <c r="AP24" s="13">
        <f t="shared" si="17"/>
        <v>3.3514693046261272</v>
      </c>
      <c r="AQ24" s="13">
        <f t="shared" si="18"/>
        <v>5.0047149536255962</v>
      </c>
      <c r="AR24" s="13">
        <f t="shared" si="19"/>
        <v>2.4932898077620602</v>
      </c>
      <c r="AS24" s="13">
        <v>5.25</v>
      </c>
      <c r="AT24" s="13">
        <v>4.75</v>
      </c>
      <c r="AU24" s="14">
        <v>49.8</v>
      </c>
      <c r="AV24" s="14">
        <v>86</v>
      </c>
    </row>
    <row r="25" spans="1:48">
      <c r="A25" s="5">
        <v>7275</v>
      </c>
      <c r="B25" s="15">
        <v>82.4</v>
      </c>
      <c r="C25" s="14">
        <v>66.400000000000006</v>
      </c>
      <c r="D25" s="14">
        <v>235.2</v>
      </c>
      <c r="E25" s="17">
        <v>97.927459999999996</v>
      </c>
      <c r="F25" s="17">
        <v>91.386930000000007</v>
      </c>
      <c r="G25" s="24"/>
      <c r="H25" s="24"/>
      <c r="I25" s="24">
        <f t="shared" si="20"/>
        <v>99.493414387031407</v>
      </c>
      <c r="J25" s="24">
        <f t="shared" si="1"/>
        <v>97.679324894514764</v>
      </c>
      <c r="K25" s="24">
        <f t="shared" si="2"/>
        <v>102.42149073023079</v>
      </c>
      <c r="L25" s="24">
        <f t="shared" si="3"/>
        <v>100.89869281045752</v>
      </c>
      <c r="M25" s="17">
        <v>100.70309</v>
      </c>
      <c r="N25" s="19">
        <f t="shared" si="4"/>
        <v>27.642910374679381</v>
      </c>
      <c r="O25" s="19">
        <f t="shared" si="5"/>
        <v>42.551905257217946</v>
      </c>
      <c r="P25" s="19">
        <f t="shared" si="6"/>
        <v>70.194815631897328</v>
      </c>
      <c r="Q25" s="21">
        <f t="shared" si="21"/>
        <v>0.30248209864013792</v>
      </c>
      <c r="R25" s="21">
        <f t="shared" si="22"/>
        <v>0.76810563208433991</v>
      </c>
      <c r="S25" s="21">
        <f t="shared" si="23"/>
        <v>3.8669485255371572</v>
      </c>
      <c r="T25" s="21">
        <f t="shared" si="9"/>
        <v>5685</v>
      </c>
      <c r="U25">
        <v>2.73</v>
      </c>
      <c r="V25" s="2">
        <v>2955</v>
      </c>
      <c r="W25" s="4">
        <v>33.51</v>
      </c>
      <c r="X25" s="4">
        <f t="shared" si="24"/>
        <v>12.274725274725274</v>
      </c>
      <c r="Y25" s="4">
        <v>2707</v>
      </c>
      <c r="Z25" s="13">
        <v>2734</v>
      </c>
      <c r="AA25" s="13">
        <v>23465</v>
      </c>
      <c r="AB25" s="13"/>
      <c r="AC25" s="13"/>
      <c r="AD25" s="13"/>
      <c r="AE25" s="12">
        <f t="shared" si="10"/>
        <v>-8.9068825910931168E-3</v>
      </c>
      <c r="AF25" s="4">
        <v>2955</v>
      </c>
      <c r="AG25" s="13">
        <v>2955476</v>
      </c>
      <c r="AH25" s="4">
        <f t="shared" si="8"/>
        <v>2955.4760000000001</v>
      </c>
      <c r="AI25" s="13">
        <v>6874</v>
      </c>
      <c r="AJ25" s="13">
        <f t="shared" si="11"/>
        <v>5.0916496945010185E-3</v>
      </c>
      <c r="AK25" s="13">
        <f t="shared" si="12"/>
        <v>4167</v>
      </c>
      <c r="AL25" s="13">
        <f t="shared" si="13"/>
        <v>0.3977305789933081</v>
      </c>
      <c r="AM25" s="13">
        <f t="shared" si="14"/>
        <v>0.39380273494326445</v>
      </c>
      <c r="AN25" s="13">
        <f t="shared" si="15"/>
        <v>8.6682674547469531</v>
      </c>
      <c r="AO25" s="13">
        <f t="shared" si="16"/>
        <v>5.631149508039357</v>
      </c>
      <c r="AP25" s="13">
        <f t="shared" si="17"/>
        <v>3.4135874308990397</v>
      </c>
      <c r="AQ25" s="13">
        <f t="shared" si="18"/>
        <v>5.2546800238479134</v>
      </c>
      <c r="AR25" s="13">
        <f t="shared" si="19"/>
        <v>2.5393424455116365</v>
      </c>
      <c r="AS25" s="13">
        <v>5.88</v>
      </c>
      <c r="AT25" s="13">
        <v>4.75</v>
      </c>
      <c r="AU25" s="14">
        <v>53.4</v>
      </c>
      <c r="AV25" s="14">
        <v>81</v>
      </c>
    </row>
    <row r="26" spans="1:48">
      <c r="A26" s="5">
        <v>7306</v>
      </c>
      <c r="B26" s="15">
        <v>86.3</v>
      </c>
      <c r="C26" s="14">
        <v>67.2</v>
      </c>
      <c r="D26" s="14">
        <v>245.3</v>
      </c>
      <c r="E26" s="17">
        <v>100</v>
      </c>
      <c r="F26" s="17">
        <v>100</v>
      </c>
      <c r="G26" s="24"/>
      <c r="H26" s="24"/>
      <c r="I26" s="24">
        <f>AI26/$AI$26*100</f>
        <v>100</v>
      </c>
      <c r="J26" s="24">
        <f>AK26/$AK$26*100</f>
        <v>100</v>
      </c>
      <c r="K26" s="24">
        <f>Y26/$Y$26*100</f>
        <v>100</v>
      </c>
      <c r="L26" s="24">
        <f>AA26/$AA$26*100</f>
        <v>100</v>
      </c>
      <c r="M26" s="17">
        <v>100</v>
      </c>
      <c r="N26" s="19">
        <f t="shared" si="4"/>
        <v>26.43</v>
      </c>
      <c r="O26" s="19">
        <f t="shared" si="5"/>
        <v>42.66</v>
      </c>
      <c r="P26" s="19">
        <f t="shared" si="6"/>
        <v>69.09</v>
      </c>
      <c r="Q26" s="21">
        <f t="shared" si="21"/>
        <v>0.26429999999999998</v>
      </c>
      <c r="R26" s="21">
        <f t="shared" si="22"/>
        <v>0.69089999999999996</v>
      </c>
      <c r="S26" s="21">
        <f t="shared" si="23"/>
        <v>3.4607142857142859</v>
      </c>
      <c r="T26" s="21">
        <f t="shared" si="9"/>
        <v>5558</v>
      </c>
      <c r="U26">
        <v>2.67</v>
      </c>
      <c r="V26" s="2">
        <v>2888</v>
      </c>
      <c r="W26" s="4">
        <v>33.619999999999997</v>
      </c>
      <c r="X26" s="4">
        <f t="shared" si="24"/>
        <v>12.591760299625468</v>
      </c>
      <c r="Y26" s="4">
        <v>2643</v>
      </c>
      <c r="Z26" s="13">
        <v>2674</v>
      </c>
      <c r="AA26" s="13">
        <v>23256</v>
      </c>
      <c r="AB26" s="13"/>
      <c r="AC26" s="13"/>
      <c r="AD26" s="13"/>
      <c r="AE26" s="12">
        <f t="shared" si="10"/>
        <v>1.5909872721018233E-2</v>
      </c>
      <c r="AF26" s="4">
        <v>2888</v>
      </c>
      <c r="AG26" s="13">
        <v>2887846</v>
      </c>
      <c r="AH26" s="4">
        <f t="shared" si="8"/>
        <v>2887.846</v>
      </c>
      <c r="AI26" s="13">
        <v>6909</v>
      </c>
      <c r="AJ26" s="13">
        <f t="shared" si="11"/>
        <v>2.1710811984368215E-2</v>
      </c>
      <c r="AK26" s="13">
        <f t="shared" si="12"/>
        <v>4266</v>
      </c>
      <c r="AL26" s="13">
        <f t="shared" si="13"/>
        <v>0.38703140830800403</v>
      </c>
      <c r="AM26" s="13">
        <f t="shared" si="14"/>
        <v>0.38254450716456795</v>
      </c>
      <c r="AN26" s="13">
        <f t="shared" si="15"/>
        <v>8.7990919409761634</v>
      </c>
      <c r="AO26" s="13">
        <f t="shared" si="16"/>
        <v>5.4514767932489452</v>
      </c>
      <c r="AP26" s="13">
        <f t="shared" si="17"/>
        <v>3.3660442900564482</v>
      </c>
      <c r="AQ26" s="13">
        <f t="shared" si="18"/>
        <v>5.4330476509197148</v>
      </c>
      <c r="AR26" s="13">
        <f t="shared" si="19"/>
        <v>2.6140749148694664</v>
      </c>
      <c r="AS26" s="13">
        <v>6</v>
      </c>
      <c r="AT26" s="13">
        <v>6</v>
      </c>
      <c r="AU26" s="14">
        <v>58</v>
      </c>
      <c r="AV26" s="14">
        <v>75</v>
      </c>
    </row>
    <row r="27" spans="1:48">
      <c r="A27" s="5">
        <v>7337</v>
      </c>
      <c r="B27" s="15">
        <v>86</v>
      </c>
      <c r="C27" s="14">
        <v>67.900000000000006</v>
      </c>
      <c r="D27" s="14">
        <v>260.39999999999998</v>
      </c>
      <c r="E27" s="17">
        <v>101.03627</v>
      </c>
      <c r="F27" s="17">
        <v>100</v>
      </c>
      <c r="G27" s="24"/>
      <c r="H27" s="24"/>
      <c r="I27" s="24">
        <f t="shared" ref="I27:I90" si="25">AI27/$AI$26*100</f>
        <v>102.17108119843684</v>
      </c>
      <c r="J27" s="24">
        <f t="shared" ref="J27:J90" si="26">AK27/$AK$26*100</f>
        <v>104.52414439756213</v>
      </c>
      <c r="K27" s="24">
        <f t="shared" ref="K27:K90" si="27">Y27/$Y$26*100</f>
        <v>98.373060915626183</v>
      </c>
      <c r="L27" s="24">
        <f t="shared" si="3"/>
        <v>101.59098727210183</v>
      </c>
      <c r="M27" s="17">
        <v>100.42478</v>
      </c>
      <c r="N27" s="19">
        <f t="shared" si="4"/>
        <v>25.733333188170942</v>
      </c>
      <c r="O27" s="19">
        <f t="shared" si="5"/>
        <v>44.13266641771316</v>
      </c>
      <c r="P27" s="19">
        <f t="shared" si="6"/>
        <v>69.865999605884099</v>
      </c>
      <c r="Q27" s="21">
        <f t="shared" si="21"/>
        <v>0.25733333188170943</v>
      </c>
      <c r="R27" s="21">
        <f t="shared" si="22"/>
        <v>0.69865999605884099</v>
      </c>
      <c r="S27" s="21">
        <f t="shared" si="23"/>
        <v>3.4795287187039761</v>
      </c>
      <c r="T27" s="21">
        <f t="shared" si="9"/>
        <v>5567</v>
      </c>
      <c r="U27">
        <v>2.62</v>
      </c>
      <c r="V27" s="2">
        <v>2947</v>
      </c>
      <c r="W27" s="4">
        <v>34.159999999999997</v>
      </c>
      <c r="X27" s="4">
        <f t="shared" si="24"/>
        <v>13.038167938931295</v>
      </c>
      <c r="Y27" s="4">
        <v>2600</v>
      </c>
      <c r="Z27" s="13">
        <v>2622</v>
      </c>
      <c r="AA27" s="13">
        <v>23626</v>
      </c>
      <c r="AB27" s="13"/>
      <c r="AC27" s="13"/>
      <c r="AD27" s="13"/>
      <c r="AE27" s="12">
        <f t="shared" si="10"/>
        <v>1.1851350207398628E-2</v>
      </c>
      <c r="AF27" s="4">
        <v>2947</v>
      </c>
      <c r="AG27" s="13">
        <v>2946863</v>
      </c>
      <c r="AH27" s="4">
        <f t="shared" si="8"/>
        <v>2946.8629999999998</v>
      </c>
      <c r="AI27" s="13">
        <v>7059</v>
      </c>
      <c r="AJ27" s="13">
        <f t="shared" si="11"/>
        <v>1.0624734381640459E-2</v>
      </c>
      <c r="AK27" s="13">
        <f t="shared" si="12"/>
        <v>4459</v>
      </c>
      <c r="AL27" s="13">
        <f t="shared" si="13"/>
        <v>0.37144071398215045</v>
      </c>
      <c r="AM27" s="13">
        <f t="shared" si="14"/>
        <v>0.36832412523020258</v>
      </c>
      <c r="AN27" s="13">
        <f t="shared" si="15"/>
        <v>9.0869230769230764</v>
      </c>
      <c r="AO27" s="13">
        <f t="shared" si="16"/>
        <v>5.2984974209464006</v>
      </c>
      <c r="AP27" s="13">
        <f t="shared" si="17"/>
        <v>3.346932993341833</v>
      </c>
      <c r="AQ27" s="13">
        <f t="shared" si="18"/>
        <v>5.7399900835812439</v>
      </c>
      <c r="AR27" s="13">
        <f t="shared" si="19"/>
        <v>2.7149999999999999</v>
      </c>
      <c r="AS27" s="13">
        <v>6.38</v>
      </c>
      <c r="AT27" s="13">
        <v>6</v>
      </c>
      <c r="AU27" s="14">
        <v>57.5</v>
      </c>
      <c r="AV27" s="14">
        <v>78</v>
      </c>
    </row>
    <row r="28" spans="1:48">
      <c r="A28" s="5">
        <v>7366</v>
      </c>
      <c r="B28" s="15">
        <v>86.8</v>
      </c>
      <c r="C28" s="14">
        <v>68.7</v>
      </c>
      <c r="D28" s="14">
        <v>261.8</v>
      </c>
      <c r="E28" s="17">
        <v>102.07254</v>
      </c>
      <c r="F28" s="17">
        <v>98.086380000000005</v>
      </c>
      <c r="G28" s="24"/>
      <c r="H28" s="24"/>
      <c r="I28" s="24">
        <f t="shared" si="25"/>
        <v>103.25662179765523</v>
      </c>
      <c r="J28" s="24">
        <f t="shared" si="26"/>
        <v>107.14955461790905</v>
      </c>
      <c r="K28" s="24">
        <f t="shared" si="27"/>
        <v>96.973136587211499</v>
      </c>
      <c r="L28" s="24">
        <f t="shared" si="3"/>
        <v>102.79497764017889</v>
      </c>
      <c r="M28" s="17">
        <v>102.37293</v>
      </c>
      <c r="N28" s="19">
        <f t="shared" si="4"/>
        <v>25.109593628217734</v>
      </c>
      <c r="O28" s="19">
        <f t="shared" si="5"/>
        <v>44.781877672486644</v>
      </c>
      <c r="P28" s="19">
        <f t="shared" si="6"/>
        <v>69.891471300704382</v>
      </c>
      <c r="Q28" s="21">
        <f t="shared" si="21"/>
        <v>0.25599470210051317</v>
      </c>
      <c r="R28" s="21">
        <f t="shared" si="22"/>
        <v>0.71255021645925121</v>
      </c>
      <c r="S28" s="21">
        <f t="shared" si="23"/>
        <v>3.5476557533756359</v>
      </c>
      <c r="T28" s="21">
        <f t="shared" si="9"/>
        <v>5610</v>
      </c>
      <c r="U28">
        <v>2.57</v>
      </c>
      <c r="V28" s="2">
        <v>3040</v>
      </c>
      <c r="W28" s="4">
        <v>34.65</v>
      </c>
      <c r="X28" s="4">
        <f t="shared" si="24"/>
        <v>13.482490272373541</v>
      </c>
      <c r="Y28" s="4">
        <v>2563</v>
      </c>
      <c r="Z28" s="13">
        <v>2572</v>
      </c>
      <c r="AA28" s="13">
        <v>23906</v>
      </c>
      <c r="AB28" s="13"/>
      <c r="AC28" s="13"/>
      <c r="AD28" s="13"/>
      <c r="AE28" s="12">
        <f t="shared" si="10"/>
        <v>-5.1451518447251732E-3</v>
      </c>
      <c r="AF28" s="4">
        <v>3040</v>
      </c>
      <c r="AG28" s="13">
        <v>3040440</v>
      </c>
      <c r="AH28" s="4">
        <f t="shared" si="8"/>
        <v>3040.44</v>
      </c>
      <c r="AI28" s="13">
        <v>7134</v>
      </c>
      <c r="AJ28" s="13">
        <f t="shared" si="11"/>
        <v>9.531819456125596E-3</v>
      </c>
      <c r="AK28" s="13">
        <f t="shared" si="12"/>
        <v>4571</v>
      </c>
      <c r="AL28" s="13">
        <f t="shared" si="13"/>
        <v>0.36052705354639752</v>
      </c>
      <c r="AM28" s="13">
        <f t="shared" si="14"/>
        <v>0.35926548920661622</v>
      </c>
      <c r="AN28" s="13">
        <f t="shared" si="15"/>
        <v>9.3273507608271551</v>
      </c>
      <c r="AO28" s="13">
        <f t="shared" si="16"/>
        <v>5.2299278057317871</v>
      </c>
      <c r="AP28" s="13">
        <f t="shared" si="17"/>
        <v>3.3509952340902718</v>
      </c>
      <c r="AQ28" s="13">
        <f t="shared" si="18"/>
        <v>5.9763555267368833</v>
      </c>
      <c r="AR28" s="13">
        <f t="shared" si="19"/>
        <v>2.7834568864611784</v>
      </c>
      <c r="AS28" s="13">
        <v>6.88</v>
      </c>
      <c r="AT28" s="13">
        <v>6</v>
      </c>
      <c r="AU28" s="14">
        <v>56.6</v>
      </c>
      <c r="AV28" s="14">
        <v>70</v>
      </c>
    </row>
    <row r="29" spans="1:48">
      <c r="A29" s="5">
        <v>7397</v>
      </c>
      <c r="B29" s="15">
        <v>90.6</v>
      </c>
      <c r="C29" s="14">
        <v>69.5</v>
      </c>
      <c r="D29" s="14">
        <v>266.10000000000002</v>
      </c>
      <c r="E29" s="17">
        <v>105.18134999999999</v>
      </c>
      <c r="F29" s="17">
        <v>92.823030000000003</v>
      </c>
      <c r="G29" s="24"/>
      <c r="H29" s="24"/>
      <c r="I29" s="24">
        <f t="shared" si="25"/>
        <v>104.24084527427992</v>
      </c>
      <c r="J29" s="24">
        <f t="shared" si="26"/>
        <v>108.95452414439757</v>
      </c>
      <c r="K29" s="24">
        <f t="shared" si="27"/>
        <v>96.632614453272794</v>
      </c>
      <c r="L29" s="24">
        <f t="shared" si="3"/>
        <v>102.26608187134502</v>
      </c>
      <c r="M29" s="17">
        <v>101.87491</v>
      </c>
      <c r="N29" s="19">
        <f t="shared" si="4"/>
        <v>24.281871263299056</v>
      </c>
      <c r="O29" s="19">
        <f t="shared" si="5"/>
        <v>44.190343630310892</v>
      </c>
      <c r="P29" s="19">
        <f t="shared" si="6"/>
        <v>68.472214893609944</v>
      </c>
      <c r="Q29" s="21">
        <f t="shared" si="21"/>
        <v>0.26159317642721913</v>
      </c>
      <c r="R29" s="21">
        <f t="shared" si="22"/>
        <v>0.73766407855475036</v>
      </c>
      <c r="S29" s="21">
        <f t="shared" si="23"/>
        <v>3.6866006081564118</v>
      </c>
      <c r="T29" s="21">
        <f t="shared" si="9"/>
        <v>5602</v>
      </c>
      <c r="U29">
        <v>2.5299999999999998</v>
      </c>
      <c r="V29" s="2">
        <v>3072</v>
      </c>
      <c r="W29" s="4">
        <v>34.659999999999997</v>
      </c>
      <c r="X29" s="4">
        <f t="shared" si="24"/>
        <v>13.699604743083004</v>
      </c>
      <c r="Y29" s="4">
        <v>2554</v>
      </c>
      <c r="Z29" s="13">
        <v>2534</v>
      </c>
      <c r="AA29" s="13">
        <v>23783</v>
      </c>
      <c r="AB29" s="13"/>
      <c r="AC29" s="13"/>
      <c r="AD29" s="13"/>
      <c r="AE29" s="12">
        <f t="shared" si="10"/>
        <v>-1.597779926838498E-3</v>
      </c>
      <c r="AF29" s="4">
        <v>3072</v>
      </c>
      <c r="AG29" s="13">
        <v>3071754</v>
      </c>
      <c r="AH29" s="4">
        <f t="shared" ref="AH29:AH92" si="28">AG29/1000</f>
        <v>3071.7539999999999</v>
      </c>
      <c r="AI29" s="13">
        <v>7202</v>
      </c>
      <c r="AJ29" s="13">
        <f t="shared" si="11"/>
        <v>-9.719522354901416E-4</v>
      </c>
      <c r="AK29" s="13">
        <f t="shared" si="12"/>
        <v>4648</v>
      </c>
      <c r="AL29" s="13">
        <f t="shared" si="13"/>
        <v>0.35184670924743128</v>
      </c>
      <c r="AM29" s="13">
        <f t="shared" si="14"/>
        <v>0.35462371563454598</v>
      </c>
      <c r="AN29" s="13">
        <f t="shared" si="15"/>
        <v>9.3120595144870784</v>
      </c>
      <c r="AO29" s="13">
        <f t="shared" si="16"/>
        <v>5.1168244406196211</v>
      </c>
      <c r="AP29" s="13">
        <f t="shared" si="17"/>
        <v>3.3022771452374342</v>
      </c>
      <c r="AQ29" s="13">
        <f t="shared" si="18"/>
        <v>6.0097823692496437</v>
      </c>
      <c r="AR29" s="13">
        <f t="shared" si="19"/>
        <v>2.8198903680501175</v>
      </c>
      <c r="AS29" s="13">
        <v>6.88</v>
      </c>
      <c r="AT29" s="13">
        <v>6</v>
      </c>
      <c r="AU29" s="14">
        <v>51.9</v>
      </c>
      <c r="AV29" s="14">
        <v>70</v>
      </c>
    </row>
    <row r="30" spans="1:48">
      <c r="A30" s="5">
        <v>7427</v>
      </c>
      <c r="B30" s="15">
        <v>91.5</v>
      </c>
      <c r="C30" s="14">
        <v>70.3</v>
      </c>
      <c r="D30" s="14">
        <v>260</v>
      </c>
      <c r="E30" s="17">
        <v>106.73575</v>
      </c>
      <c r="F30" s="17">
        <v>95.215950000000007</v>
      </c>
      <c r="G30" s="24"/>
      <c r="H30" s="24"/>
      <c r="I30" s="24">
        <f t="shared" si="25"/>
        <v>104.13952815168621</v>
      </c>
      <c r="J30" s="24">
        <f t="shared" si="26"/>
        <v>108.43881856540085</v>
      </c>
      <c r="K30" s="24">
        <f t="shared" si="27"/>
        <v>97.200151343170631</v>
      </c>
      <c r="L30" s="24">
        <f t="shared" si="3"/>
        <v>102.10268317853458</v>
      </c>
      <c r="M30" s="17">
        <v>102.2411</v>
      </c>
      <c r="N30" s="19">
        <f t="shared" si="4"/>
        <v>24.068786699863917</v>
      </c>
      <c r="O30" s="19">
        <f t="shared" si="5"/>
        <v>43.340680137629612</v>
      </c>
      <c r="P30" s="19">
        <f t="shared" si="6"/>
        <v>67.409466837493525</v>
      </c>
      <c r="Q30" s="21">
        <f t="shared" si="21"/>
        <v>0.25278103825949239</v>
      </c>
      <c r="R30" s="21">
        <f t="shared" si="22"/>
        <v>0.70796402112769474</v>
      </c>
      <c r="S30" s="21">
        <f t="shared" si="23"/>
        <v>3.5473753513198525</v>
      </c>
      <c r="T30" s="21">
        <f t="shared" si="9"/>
        <v>5640</v>
      </c>
      <c r="U30">
        <v>2.5499999999999998</v>
      </c>
      <c r="V30" s="2">
        <v>3090</v>
      </c>
      <c r="W30" s="4">
        <v>34.72</v>
      </c>
      <c r="X30" s="4">
        <f t="shared" si="24"/>
        <v>13.615686274509805</v>
      </c>
      <c r="Y30" s="4">
        <v>2569</v>
      </c>
      <c r="Z30" s="13">
        <v>2548</v>
      </c>
      <c r="AA30" s="13">
        <v>23745</v>
      </c>
      <c r="AB30" s="13"/>
      <c r="AC30" s="13"/>
      <c r="AD30" s="13"/>
      <c r="AE30" s="12">
        <f t="shared" si="10"/>
        <v>-6.4434617814276693E-3</v>
      </c>
      <c r="AF30" s="4">
        <v>3090</v>
      </c>
      <c r="AG30" s="13">
        <v>3089737</v>
      </c>
      <c r="AH30" s="4">
        <f t="shared" si="28"/>
        <v>3089.7370000000001</v>
      </c>
      <c r="AI30" s="13">
        <v>7195</v>
      </c>
      <c r="AJ30" s="13">
        <f t="shared" si="11"/>
        <v>2.6407227241139679E-3</v>
      </c>
      <c r="AK30" s="13">
        <f t="shared" si="12"/>
        <v>4626</v>
      </c>
      <c r="AL30" s="13">
        <f t="shared" si="13"/>
        <v>0.35413481584433637</v>
      </c>
      <c r="AM30" s="13">
        <f t="shared" si="14"/>
        <v>0.35705350938151492</v>
      </c>
      <c r="AN30" s="13">
        <f t="shared" si="15"/>
        <v>9.2428960685091468</v>
      </c>
      <c r="AO30" s="13">
        <f t="shared" si="16"/>
        <v>5.132944228274968</v>
      </c>
      <c r="AP30" s="13">
        <f t="shared" si="17"/>
        <v>3.3002084781097984</v>
      </c>
      <c r="AQ30" s="13">
        <f t="shared" si="18"/>
        <v>5.9426875903993484</v>
      </c>
      <c r="AR30" s="13">
        <f t="shared" si="19"/>
        <v>2.8007006617360841</v>
      </c>
      <c r="AS30" s="13">
        <v>7.38</v>
      </c>
      <c r="AT30" s="13">
        <v>6</v>
      </c>
      <c r="AU30" s="14">
        <v>52.3</v>
      </c>
      <c r="AV30" s="14">
        <v>68</v>
      </c>
    </row>
    <row r="31" spans="1:48">
      <c r="A31" s="5">
        <v>7458</v>
      </c>
      <c r="B31" s="15">
        <v>91.1</v>
      </c>
      <c r="C31" s="14">
        <v>71.2</v>
      </c>
      <c r="D31" s="14">
        <v>255.7</v>
      </c>
      <c r="E31" s="17">
        <v>108.29016</v>
      </c>
      <c r="F31" s="17">
        <v>96.172759999999997</v>
      </c>
      <c r="G31" s="24"/>
      <c r="H31" s="24"/>
      <c r="I31" s="24">
        <f t="shared" si="25"/>
        <v>104.41453177015487</v>
      </c>
      <c r="J31" s="24">
        <f t="shared" si="26"/>
        <v>108.67323019221753</v>
      </c>
      <c r="K31" s="24">
        <f t="shared" si="27"/>
        <v>97.540673477109337</v>
      </c>
      <c r="L31" s="24">
        <f t="shared" si="3"/>
        <v>101.44478844169247</v>
      </c>
      <c r="M31" s="17">
        <v>102.73912</v>
      </c>
      <c r="N31" s="19">
        <f t="shared" si="4"/>
        <v>23.806410480878409</v>
      </c>
      <c r="O31" s="19">
        <f t="shared" si="5"/>
        <v>42.810907288344573</v>
      </c>
      <c r="P31" s="19">
        <f t="shared" si="6"/>
        <v>66.617317769222979</v>
      </c>
      <c r="Q31" s="21">
        <f t="shared" si="21"/>
        <v>0.24753797729085045</v>
      </c>
      <c r="R31" s="21">
        <f t="shared" si="22"/>
        <v>0.69268385111566921</v>
      </c>
      <c r="S31" s="21">
        <f t="shared" si="23"/>
        <v>3.4453447588146746</v>
      </c>
      <c r="T31" s="21">
        <f t="shared" si="9"/>
        <v>5684</v>
      </c>
      <c r="U31">
        <v>2.57</v>
      </c>
      <c r="V31" s="2">
        <v>3114</v>
      </c>
      <c r="W31" s="4">
        <v>34.71</v>
      </c>
      <c r="X31" s="4">
        <f t="shared" si="24"/>
        <v>13.505836575875488</v>
      </c>
      <c r="Y31" s="4">
        <v>2578</v>
      </c>
      <c r="Z31" s="13">
        <v>2567</v>
      </c>
      <c r="AA31" s="13">
        <v>23592</v>
      </c>
      <c r="AB31" s="13"/>
      <c r="AC31" s="13"/>
      <c r="AD31" s="13"/>
      <c r="AE31" s="12">
        <f t="shared" si="10"/>
        <v>4.2387249915225503E-5</v>
      </c>
      <c r="AF31" s="4">
        <v>3114</v>
      </c>
      <c r="AG31" s="13">
        <v>3113949</v>
      </c>
      <c r="AH31" s="4">
        <f t="shared" si="28"/>
        <v>3113.9490000000001</v>
      </c>
      <c r="AI31" s="13">
        <v>7214</v>
      </c>
      <c r="AJ31" s="13">
        <f t="shared" si="11"/>
        <v>5.4061546991960073E-3</v>
      </c>
      <c r="AK31" s="13">
        <f t="shared" si="12"/>
        <v>4636</v>
      </c>
      <c r="AL31" s="13">
        <f t="shared" si="13"/>
        <v>0.35583587468810646</v>
      </c>
      <c r="AM31" s="13">
        <f t="shared" si="14"/>
        <v>0.35736068755198225</v>
      </c>
      <c r="AN31" s="13">
        <f t="shared" si="15"/>
        <v>9.1512800620636146</v>
      </c>
      <c r="AO31" s="13">
        <f t="shared" si="16"/>
        <v>5.0888697152717857</v>
      </c>
      <c r="AP31" s="13">
        <f t="shared" si="17"/>
        <v>3.2703077349598004</v>
      </c>
      <c r="AQ31" s="13">
        <f t="shared" si="18"/>
        <v>5.8809723271038141</v>
      </c>
      <c r="AR31" s="13">
        <f t="shared" si="19"/>
        <v>2.7982932505818465</v>
      </c>
      <c r="AS31" s="13">
        <v>7.88</v>
      </c>
      <c r="AT31" s="13">
        <v>7</v>
      </c>
      <c r="AU31" s="14">
        <v>52.4</v>
      </c>
      <c r="AV31" s="14">
        <v>70</v>
      </c>
    </row>
    <row r="32" spans="1:48">
      <c r="A32" s="5">
        <v>7488</v>
      </c>
      <c r="B32" s="15">
        <v>90.8</v>
      </c>
      <c r="C32" s="14">
        <v>71.400000000000006</v>
      </c>
      <c r="D32" s="14">
        <v>254.6</v>
      </c>
      <c r="E32" s="17">
        <v>107.77202</v>
      </c>
      <c r="F32" s="17">
        <v>93.779839999999993</v>
      </c>
      <c r="G32" s="24"/>
      <c r="H32" s="24"/>
      <c r="I32" s="24">
        <f t="shared" si="25"/>
        <v>104.97901288174845</v>
      </c>
      <c r="J32" s="24">
        <f t="shared" si="26"/>
        <v>109.65775902484762</v>
      </c>
      <c r="K32" s="24">
        <f t="shared" si="27"/>
        <v>97.427166099129778</v>
      </c>
      <c r="L32" s="24">
        <f t="shared" si="3"/>
        <v>101.44908840729275</v>
      </c>
      <c r="M32" s="17">
        <v>102.98814</v>
      </c>
      <c r="N32" s="19">
        <f t="shared" si="4"/>
        <v>23.893029006972313</v>
      </c>
      <c r="O32" s="19">
        <f t="shared" si="5"/>
        <v>43.406442599851054</v>
      </c>
      <c r="P32" s="19">
        <f t="shared" si="6"/>
        <v>67.299471606823374</v>
      </c>
      <c r="Q32" s="21">
        <f t="shared" si="21"/>
        <v>0.25477788197305851</v>
      </c>
      <c r="R32" s="21">
        <f t="shared" si="22"/>
        <v>0.71763261279634694</v>
      </c>
      <c r="S32" s="21">
        <f t="shared" si="23"/>
        <v>3.5235096761677966</v>
      </c>
      <c r="T32" s="21">
        <f t="shared" si="9"/>
        <v>5723</v>
      </c>
      <c r="U32">
        <v>2.58</v>
      </c>
      <c r="V32" s="2">
        <v>3143</v>
      </c>
      <c r="W32" s="4">
        <v>34.72</v>
      </c>
      <c r="X32" s="4">
        <f t="shared" si="24"/>
        <v>13.45736434108527</v>
      </c>
      <c r="Y32" s="4">
        <v>2575</v>
      </c>
      <c r="Z32" s="13">
        <v>2575</v>
      </c>
      <c r="AA32" s="13">
        <v>23593</v>
      </c>
      <c r="AB32" s="13"/>
      <c r="AC32" s="13"/>
      <c r="AD32" s="13"/>
      <c r="AE32" s="12">
        <f t="shared" si="10"/>
        <v>-2.0345017589963126E-3</v>
      </c>
      <c r="AF32" s="4">
        <v>3143</v>
      </c>
      <c r="AG32" s="13">
        <v>3143465</v>
      </c>
      <c r="AH32" s="4">
        <f t="shared" si="28"/>
        <v>3143.4650000000001</v>
      </c>
      <c r="AI32" s="13">
        <v>7253</v>
      </c>
      <c r="AJ32" s="13">
        <f t="shared" si="11"/>
        <v>7.0315731421480765E-3</v>
      </c>
      <c r="AK32" s="13">
        <f t="shared" si="12"/>
        <v>4678</v>
      </c>
      <c r="AL32" s="13">
        <f t="shared" si="13"/>
        <v>0.3550255066868882</v>
      </c>
      <c r="AM32" s="13">
        <f t="shared" si="14"/>
        <v>0.3550255066868882</v>
      </c>
      <c r="AN32" s="13">
        <f t="shared" si="15"/>
        <v>9.1623300970873789</v>
      </c>
      <c r="AO32" s="13">
        <f t="shared" si="16"/>
        <v>5.0433946130825138</v>
      </c>
      <c r="AP32" s="13">
        <f t="shared" si="17"/>
        <v>3.2528608851509722</v>
      </c>
      <c r="AQ32" s="13">
        <f t="shared" si="18"/>
        <v>5.9094692119364067</v>
      </c>
      <c r="AR32" s="13">
        <f t="shared" si="19"/>
        <v>2.8166990291262137</v>
      </c>
      <c r="AS32" s="13">
        <v>8.1300000000000008</v>
      </c>
      <c r="AT32" s="13">
        <v>7</v>
      </c>
      <c r="AU32" s="14">
        <v>51.9</v>
      </c>
      <c r="AV32" s="14">
        <v>66</v>
      </c>
    </row>
    <row r="33" spans="1:48">
      <c r="A33" s="5">
        <v>7519</v>
      </c>
      <c r="B33" s="15">
        <v>88.3</v>
      </c>
      <c r="C33" s="14">
        <v>71.7</v>
      </c>
      <c r="D33" s="14">
        <v>253.5</v>
      </c>
      <c r="E33" s="17">
        <v>105.18134999999999</v>
      </c>
      <c r="F33" s="17">
        <v>94.259140000000002</v>
      </c>
      <c r="G33" s="24"/>
      <c r="H33" s="24"/>
      <c r="I33" s="24">
        <f t="shared" si="25"/>
        <v>105.71718048921697</v>
      </c>
      <c r="J33" s="24">
        <f t="shared" si="26"/>
        <v>111.11111111111111</v>
      </c>
      <c r="K33" s="24">
        <f t="shared" si="27"/>
        <v>97.010972379871362</v>
      </c>
      <c r="L33" s="24">
        <f t="shared" si="3"/>
        <v>101.24269005847952</v>
      </c>
      <c r="M33" s="17">
        <v>102.95884</v>
      </c>
      <c r="N33" s="19">
        <f t="shared" si="4"/>
        <v>24.376945152348778</v>
      </c>
      <c r="O33" s="19">
        <f t="shared" si="5"/>
        <v>45.065023409568333</v>
      </c>
      <c r="P33" s="19">
        <f t="shared" si="6"/>
        <v>69.441968561917108</v>
      </c>
      <c r="Q33" s="21">
        <f t="shared" si="21"/>
        <v>0.25861624827415969</v>
      </c>
      <c r="R33" s="21">
        <f t="shared" si="22"/>
        <v>0.73671336871858906</v>
      </c>
      <c r="S33" s="21">
        <f t="shared" si="23"/>
        <v>3.4838228721184463</v>
      </c>
      <c r="T33" s="21">
        <f t="shared" si="9"/>
        <v>5735</v>
      </c>
      <c r="U33">
        <v>2.57</v>
      </c>
      <c r="V33" s="2">
        <v>3165</v>
      </c>
      <c r="W33" s="4">
        <v>34.770000000000003</v>
      </c>
      <c r="X33" s="4">
        <f t="shared" si="24"/>
        <v>13.529182879377434</v>
      </c>
      <c r="Y33" s="4">
        <v>2564</v>
      </c>
      <c r="Z33" s="13">
        <v>2568</v>
      </c>
      <c r="AA33" s="13">
        <v>23545</v>
      </c>
      <c r="AB33" s="13"/>
      <c r="AC33" s="13"/>
      <c r="AD33" s="13"/>
      <c r="AE33" s="12">
        <f t="shared" si="10"/>
        <v>-1.5714589084731365E-3</v>
      </c>
      <c r="AF33" s="4">
        <v>3165</v>
      </c>
      <c r="AG33" s="13">
        <v>3165222</v>
      </c>
      <c r="AH33" s="4">
        <f t="shared" si="28"/>
        <v>3165.2220000000002</v>
      </c>
      <c r="AI33" s="13">
        <v>7304</v>
      </c>
      <c r="AJ33" s="13">
        <f t="shared" si="11"/>
        <v>-1.2322015334063528E-3</v>
      </c>
      <c r="AK33" s="13">
        <f t="shared" si="12"/>
        <v>4740</v>
      </c>
      <c r="AL33" s="13">
        <f t="shared" si="13"/>
        <v>0.35158817086527933</v>
      </c>
      <c r="AM33" s="13">
        <f t="shared" si="14"/>
        <v>0.35104052573932093</v>
      </c>
      <c r="AN33" s="13">
        <f t="shared" si="15"/>
        <v>9.1829173166926683</v>
      </c>
      <c r="AO33" s="13">
        <f t="shared" si="16"/>
        <v>4.9672995780590714</v>
      </c>
      <c r="AP33" s="13">
        <f t="shared" si="17"/>
        <v>3.2235761226725081</v>
      </c>
      <c r="AQ33" s="13">
        <f t="shared" si="18"/>
        <v>5.9593411940201602</v>
      </c>
      <c r="AR33" s="13">
        <f t="shared" si="19"/>
        <v>2.8486739469578781</v>
      </c>
      <c r="AS33" s="13">
        <v>8.1300000000000008</v>
      </c>
      <c r="AT33" s="13">
        <v>7</v>
      </c>
      <c r="AU33" s="14">
        <v>51.9</v>
      </c>
      <c r="AV33" s="14">
        <v>73</v>
      </c>
    </row>
    <row r="34" spans="1:48">
      <c r="A34" s="5">
        <v>7550</v>
      </c>
      <c r="B34" s="15">
        <v>85</v>
      </c>
      <c r="C34" s="14">
        <v>72</v>
      </c>
      <c r="D34" s="14">
        <v>248.7</v>
      </c>
      <c r="E34" s="17">
        <v>103.62694</v>
      </c>
      <c r="F34" s="17">
        <v>90.909409999999994</v>
      </c>
      <c r="G34" s="24"/>
      <c r="H34" s="24"/>
      <c r="I34" s="24">
        <f t="shared" si="25"/>
        <v>105.58691561731075</v>
      </c>
      <c r="J34" s="24">
        <f t="shared" si="26"/>
        <v>110.38443506797937</v>
      </c>
      <c r="K34" s="24">
        <f t="shared" si="27"/>
        <v>97.843359818388194</v>
      </c>
      <c r="L34" s="24">
        <f t="shared" si="3"/>
        <v>101.08359133126935</v>
      </c>
      <c r="M34" s="17">
        <v>104.43826</v>
      </c>
      <c r="N34" s="19">
        <f t="shared" ref="N34:N65" si="29">Y34/E34</f>
        <v>24.95490072369212</v>
      </c>
      <c r="O34" s="19">
        <f t="shared" ref="O34:O65" si="30">AK34/E34</f>
        <v>45.441851317813686</v>
      </c>
      <c r="P34" s="19">
        <f t="shared" ref="P34:P65" si="31">AI34/E34</f>
        <v>70.396752041505806</v>
      </c>
      <c r="Q34" s="21">
        <f t="shared" si="21"/>
        <v>0.27450294445527829</v>
      </c>
      <c r="R34" s="21">
        <f t="shared" si="22"/>
        <v>0.77436155444750776</v>
      </c>
      <c r="S34" s="21">
        <f t="shared" si="23"/>
        <v>3.5914873938792478</v>
      </c>
      <c r="T34" s="21">
        <f t="shared" si="9"/>
        <v>5836</v>
      </c>
      <c r="U34">
        <v>2.56</v>
      </c>
      <c r="V34" s="2">
        <v>3276</v>
      </c>
      <c r="W34" s="4">
        <v>34.78</v>
      </c>
      <c r="X34" s="4">
        <f t="shared" si="24"/>
        <v>13.5859375</v>
      </c>
      <c r="Y34" s="4">
        <v>2586</v>
      </c>
      <c r="Z34" s="13">
        <v>2560</v>
      </c>
      <c r="AA34" s="13">
        <v>23508</v>
      </c>
      <c r="AB34" s="13"/>
      <c r="AC34" s="13"/>
      <c r="AD34" s="13"/>
      <c r="AE34" s="12">
        <f t="shared" si="10"/>
        <v>-7.0614258975667862E-3</v>
      </c>
      <c r="AF34" s="4">
        <v>3276</v>
      </c>
      <c r="AG34" s="13">
        <v>3275535</v>
      </c>
      <c r="AH34" s="4">
        <f t="shared" si="28"/>
        <v>3275.5349999999999</v>
      </c>
      <c r="AI34" s="13">
        <v>7295</v>
      </c>
      <c r="AJ34" s="13">
        <f t="shared" si="11"/>
        <v>4.7978067169294038E-3</v>
      </c>
      <c r="AK34" s="13">
        <f t="shared" si="12"/>
        <v>4709</v>
      </c>
      <c r="AL34" s="13">
        <f t="shared" si="13"/>
        <v>0.35092529129540784</v>
      </c>
      <c r="AM34" s="13">
        <f t="shared" si="14"/>
        <v>0.35448937628512678</v>
      </c>
      <c r="AN34" s="13">
        <f t="shared" si="15"/>
        <v>9.0904872389791187</v>
      </c>
      <c r="AO34" s="13">
        <f t="shared" si="16"/>
        <v>4.9921427054576339</v>
      </c>
      <c r="AP34" s="13">
        <f t="shared" si="17"/>
        <v>3.222481151473612</v>
      </c>
      <c r="AQ34" s="13">
        <f t="shared" si="18"/>
        <v>5.8680060875055062</v>
      </c>
      <c r="AR34" s="13">
        <f t="shared" si="19"/>
        <v>2.8209590100541377</v>
      </c>
      <c r="AS34" s="13">
        <v>8.1300000000000008</v>
      </c>
      <c r="AT34" s="13">
        <v>7</v>
      </c>
      <c r="AU34" s="14">
        <v>50.2</v>
      </c>
      <c r="AV34" s="14">
        <v>76</v>
      </c>
    </row>
    <row r="35" spans="1:48">
      <c r="A35" s="5">
        <v>7580</v>
      </c>
      <c r="B35" s="15">
        <v>78.900000000000006</v>
      </c>
      <c r="C35" s="14">
        <v>72.2</v>
      </c>
      <c r="D35" s="14">
        <v>239.9</v>
      </c>
      <c r="E35" s="17">
        <v>103.10881000000001</v>
      </c>
      <c r="F35" s="17">
        <v>87.082179999999994</v>
      </c>
      <c r="G35" s="24"/>
      <c r="H35" s="24"/>
      <c r="I35" s="24">
        <f t="shared" si="25"/>
        <v>106.09350123027934</v>
      </c>
      <c r="J35" s="24">
        <f t="shared" si="26"/>
        <v>111.32208157524613</v>
      </c>
      <c r="K35" s="24">
        <f t="shared" si="27"/>
        <v>97.65418085508891</v>
      </c>
      <c r="L35" s="24">
        <f t="shared" si="3"/>
        <v>100.36979704162367</v>
      </c>
      <c r="M35" s="17">
        <v>105.47825</v>
      </c>
      <c r="N35" s="19">
        <f t="shared" si="29"/>
        <v>25.031808630125784</v>
      </c>
      <c r="O35" s="19">
        <f t="shared" si="30"/>
        <v>46.058139939739384</v>
      </c>
      <c r="P35" s="19">
        <f t="shared" si="31"/>
        <v>71.089948569865172</v>
      </c>
      <c r="Q35" s="21">
        <f t="shared" si="21"/>
        <v>0.2874504132777313</v>
      </c>
      <c r="R35" s="21">
        <f t="shared" si="22"/>
        <v>0.81635471883989563</v>
      </c>
      <c r="S35" s="21">
        <f t="shared" si="23"/>
        <v>3.7125437017305578</v>
      </c>
      <c r="T35" s="21">
        <f t="shared" si="9"/>
        <v>5907</v>
      </c>
      <c r="U35">
        <v>2.57</v>
      </c>
      <c r="V35" s="2">
        <v>3337</v>
      </c>
      <c r="W35" s="4">
        <v>34.630000000000003</v>
      </c>
      <c r="X35" s="4">
        <f t="shared" si="24"/>
        <v>13.474708171206228</v>
      </c>
      <c r="Y35" s="4">
        <v>2581</v>
      </c>
      <c r="Z35" s="13">
        <v>2568</v>
      </c>
      <c r="AA35" s="13">
        <v>23342</v>
      </c>
      <c r="AB35" s="13"/>
      <c r="AC35" s="13"/>
      <c r="AD35" s="13"/>
      <c r="AE35" s="12">
        <f t="shared" si="10"/>
        <v>-1.8336046611258674E-2</v>
      </c>
      <c r="AF35" s="4">
        <v>3337</v>
      </c>
      <c r="AG35" s="13">
        <v>3336768</v>
      </c>
      <c r="AH35" s="4">
        <f t="shared" si="28"/>
        <v>3336.768</v>
      </c>
      <c r="AI35" s="13">
        <v>7330</v>
      </c>
      <c r="AJ35" s="13">
        <f t="shared" si="11"/>
        <v>-2.0327421555252388E-2</v>
      </c>
      <c r="AK35" s="13">
        <f t="shared" si="12"/>
        <v>4749</v>
      </c>
      <c r="AL35" s="13">
        <f t="shared" si="13"/>
        <v>0.35034106412005456</v>
      </c>
      <c r="AM35" s="13">
        <f t="shared" si="14"/>
        <v>0.35211459754433833</v>
      </c>
      <c r="AN35" s="13">
        <f t="shared" si="15"/>
        <v>9.0437814800464942</v>
      </c>
      <c r="AO35" s="13">
        <f t="shared" si="16"/>
        <v>4.9151400294798906</v>
      </c>
      <c r="AP35" s="13">
        <f t="shared" si="17"/>
        <v>3.1844474761255115</v>
      </c>
      <c r="AQ35" s="13">
        <f t="shared" si="18"/>
        <v>5.8593340039209831</v>
      </c>
      <c r="AR35" s="13">
        <f t="shared" si="19"/>
        <v>2.8399845021309571</v>
      </c>
      <c r="AS35" s="13">
        <v>8.1300000000000008</v>
      </c>
      <c r="AT35" s="13">
        <v>7</v>
      </c>
      <c r="AU35" s="14">
        <v>47.4</v>
      </c>
      <c r="AV35" s="14">
        <v>77</v>
      </c>
    </row>
    <row r="36" spans="1:48">
      <c r="A36" s="5">
        <v>7611</v>
      </c>
      <c r="B36" s="15">
        <v>73</v>
      </c>
      <c r="C36" s="14">
        <v>72.5</v>
      </c>
      <c r="D36" s="14">
        <v>223.8</v>
      </c>
      <c r="E36" s="17">
        <v>102.59067</v>
      </c>
      <c r="F36" s="17">
        <v>79.905209999999997</v>
      </c>
      <c r="G36" s="24"/>
      <c r="H36" s="24"/>
      <c r="I36" s="24">
        <f t="shared" si="25"/>
        <v>103.93689390649877</v>
      </c>
      <c r="J36" s="24">
        <f t="shared" si="26"/>
        <v>107.14955461790905</v>
      </c>
      <c r="K36" s="24">
        <f t="shared" si="27"/>
        <v>98.751418842224751</v>
      </c>
      <c r="L36" s="24">
        <f t="shared" si="3"/>
        <v>98.529411764705884</v>
      </c>
      <c r="M36" s="17">
        <v>104.83374999999999</v>
      </c>
      <c r="N36" s="19">
        <f t="shared" si="29"/>
        <v>25.440909977486257</v>
      </c>
      <c r="O36" s="19">
        <f t="shared" si="30"/>
        <v>44.555708623406005</v>
      </c>
      <c r="P36" s="19">
        <f t="shared" si="31"/>
        <v>69.996618600892262</v>
      </c>
      <c r="Q36" s="21">
        <f t="shared" si="21"/>
        <v>0.31838862544114777</v>
      </c>
      <c r="R36" s="21">
        <f t="shared" si="22"/>
        <v>0.87599567788999322</v>
      </c>
      <c r="S36" s="21">
        <f t="shared" si="23"/>
        <v>3.9553762816441274</v>
      </c>
      <c r="T36" s="21">
        <f t="shared" si="9"/>
        <v>5918</v>
      </c>
      <c r="U36">
        <v>2.59</v>
      </c>
      <c r="V36" s="2">
        <v>3328</v>
      </c>
      <c r="W36" s="4">
        <v>34.229999999999997</v>
      </c>
      <c r="X36" s="4">
        <f t="shared" si="24"/>
        <v>13.216216216216216</v>
      </c>
      <c r="Y36" s="4">
        <v>2610</v>
      </c>
      <c r="Z36" s="13">
        <v>2586</v>
      </c>
      <c r="AA36" s="13">
        <v>22914</v>
      </c>
      <c r="AB36" s="13"/>
      <c r="AC36" s="13"/>
      <c r="AD36" s="13"/>
      <c r="AE36" s="12">
        <f t="shared" si="10"/>
        <v>1.0212097407698351E-2</v>
      </c>
      <c r="AF36" s="4">
        <v>3328</v>
      </c>
      <c r="AG36" s="13">
        <v>3327632</v>
      </c>
      <c r="AH36" s="4">
        <f t="shared" si="28"/>
        <v>3327.6320000000001</v>
      </c>
      <c r="AI36" s="13">
        <v>7181</v>
      </c>
      <c r="AJ36" s="13">
        <f t="shared" si="11"/>
        <v>-1.1140509678317784E-3</v>
      </c>
      <c r="AK36" s="13">
        <f t="shared" si="12"/>
        <v>4571</v>
      </c>
      <c r="AL36" s="13">
        <f t="shared" si="13"/>
        <v>0.36011697535162235</v>
      </c>
      <c r="AM36" s="13">
        <f t="shared" si="14"/>
        <v>0.36345912825511767</v>
      </c>
      <c r="AN36" s="13">
        <f t="shared" si="15"/>
        <v>8.7793103448275858</v>
      </c>
      <c r="AO36" s="13">
        <f t="shared" si="16"/>
        <v>5.0129074600743824</v>
      </c>
      <c r="AP36" s="13">
        <f t="shared" si="17"/>
        <v>3.190920484612171</v>
      </c>
      <c r="AQ36" s="13">
        <f t="shared" si="18"/>
        <v>5.5883898602154147</v>
      </c>
      <c r="AR36" s="13">
        <f t="shared" si="19"/>
        <v>2.7513409961685822</v>
      </c>
      <c r="AS36" s="13">
        <v>8.1300000000000008</v>
      </c>
      <c r="AT36" s="13">
        <v>7</v>
      </c>
      <c r="AU36" s="14">
        <v>46.5</v>
      </c>
      <c r="AV36" s="14">
        <v>86</v>
      </c>
    </row>
    <row r="37" spans="1:48">
      <c r="A37" s="5">
        <v>7641</v>
      </c>
      <c r="B37" s="15">
        <v>66</v>
      </c>
      <c r="C37" s="14">
        <v>72.7</v>
      </c>
      <c r="D37" s="14">
        <v>207.2</v>
      </c>
      <c r="E37" s="17">
        <v>100.51813</v>
      </c>
      <c r="F37" s="17">
        <v>75.119380000000007</v>
      </c>
      <c r="G37" s="24"/>
      <c r="H37" s="24"/>
      <c r="I37" s="24">
        <f t="shared" si="25"/>
        <v>103.82110290924879</v>
      </c>
      <c r="J37" s="24">
        <f t="shared" si="26"/>
        <v>106.2822315986873</v>
      </c>
      <c r="K37" s="24">
        <f t="shared" si="27"/>
        <v>99.848656829360579</v>
      </c>
      <c r="L37" s="24">
        <f t="shared" si="3"/>
        <v>99.535603715170268</v>
      </c>
      <c r="M37" s="17">
        <v>104.42361</v>
      </c>
      <c r="N37" s="19">
        <f t="shared" si="29"/>
        <v>26.253970303665618</v>
      </c>
      <c r="O37" s="19">
        <f t="shared" si="30"/>
        <v>45.106290775604364</v>
      </c>
      <c r="P37" s="19">
        <f t="shared" si="31"/>
        <v>71.360261079269975</v>
      </c>
      <c r="Q37" s="21">
        <f t="shared" si="21"/>
        <v>0.34949663194325636</v>
      </c>
      <c r="R37" s="21">
        <f t="shared" si="22"/>
        <v>0.94995806780181058</v>
      </c>
      <c r="S37" s="21">
        <f t="shared" si="23"/>
        <v>4.2386452291089061</v>
      </c>
      <c r="T37" s="21">
        <f t="shared" si="9"/>
        <v>5953</v>
      </c>
      <c r="U37">
        <v>2.61</v>
      </c>
      <c r="V37" s="2">
        <v>3343</v>
      </c>
      <c r="W37" s="4">
        <v>34.520000000000003</v>
      </c>
      <c r="X37" s="4">
        <f t="shared" si="24"/>
        <v>13.226053639846745</v>
      </c>
      <c r="Y37" s="4">
        <v>2639</v>
      </c>
      <c r="Z37" s="13">
        <v>2607</v>
      </c>
      <c r="AA37" s="13">
        <v>23148</v>
      </c>
      <c r="AB37" s="13" t="s">
        <v>169</v>
      </c>
      <c r="AC37" s="13"/>
      <c r="AD37" s="13"/>
      <c r="AE37" s="12">
        <f t="shared" si="10"/>
        <v>-2.9116986348712633E-2</v>
      </c>
      <c r="AF37" s="4">
        <v>3343</v>
      </c>
      <c r="AG37" s="13">
        <v>3342520</v>
      </c>
      <c r="AH37" s="4">
        <f t="shared" si="28"/>
        <v>3342.52</v>
      </c>
      <c r="AI37" s="13">
        <v>7173</v>
      </c>
      <c r="AJ37" s="13">
        <f t="shared" si="11"/>
        <v>-3.039174682838422E-2</v>
      </c>
      <c r="AK37" s="13">
        <f t="shared" si="12"/>
        <v>4534</v>
      </c>
      <c r="AL37" s="13">
        <f t="shared" si="13"/>
        <v>0.36344625679631953</v>
      </c>
      <c r="AM37" s="13">
        <f t="shared" si="14"/>
        <v>0.36790743064268788</v>
      </c>
      <c r="AN37" s="13">
        <f t="shared" si="15"/>
        <v>8.7715043577112546</v>
      </c>
      <c r="AO37" s="13">
        <f t="shared" si="16"/>
        <v>5.1054256726951923</v>
      </c>
      <c r="AP37" s="13">
        <f t="shared" si="17"/>
        <v>3.2271016311166876</v>
      </c>
      <c r="AQ37" s="13">
        <f t="shared" si="18"/>
        <v>5.5444027265945675</v>
      </c>
      <c r="AR37" s="13">
        <f t="shared" si="19"/>
        <v>2.718075028419856</v>
      </c>
      <c r="AS37" s="13">
        <v>8</v>
      </c>
      <c r="AT37" s="13">
        <v>7</v>
      </c>
      <c r="AU37" s="14">
        <v>45.3</v>
      </c>
      <c r="AV37" s="14">
        <v>90</v>
      </c>
    </row>
    <row r="38" spans="1:48">
      <c r="A38" s="5">
        <v>7672</v>
      </c>
      <c r="B38" s="15">
        <v>62.4</v>
      </c>
      <c r="C38" s="14">
        <v>72.2</v>
      </c>
      <c r="D38" s="14">
        <v>197.2</v>
      </c>
      <c r="E38" s="17">
        <v>98.445599999999999</v>
      </c>
      <c r="F38" s="17">
        <v>70.812839999999994</v>
      </c>
      <c r="G38" s="24"/>
      <c r="H38" s="24"/>
      <c r="I38" s="24">
        <f t="shared" si="25"/>
        <v>100.66579823418729</v>
      </c>
      <c r="J38" s="24">
        <f t="shared" si="26"/>
        <v>100.23441162681669</v>
      </c>
      <c r="K38" s="24">
        <f t="shared" si="27"/>
        <v>101.36208853575484</v>
      </c>
      <c r="L38" s="24">
        <f t="shared" si="3"/>
        <v>96.637426900584799</v>
      </c>
      <c r="M38" s="17">
        <v>100.87886</v>
      </c>
      <c r="N38" s="19">
        <f t="shared" si="29"/>
        <v>27.212998854189522</v>
      </c>
      <c r="O38" s="19">
        <f t="shared" si="30"/>
        <v>43.435156065888165</v>
      </c>
      <c r="P38" s="19">
        <f t="shared" si="31"/>
        <v>70.648154920077687</v>
      </c>
      <c r="Q38" s="21">
        <f t="shared" si="21"/>
        <v>0.38429469647297754</v>
      </c>
      <c r="R38" s="21">
        <f t="shared" si="22"/>
        <v>0.99767436131749121</v>
      </c>
      <c r="S38" s="21">
        <f t="shared" si="23"/>
        <v>4.3957315965176207</v>
      </c>
      <c r="T38" s="21">
        <f t="shared" si="9"/>
        <v>5818</v>
      </c>
      <c r="U38">
        <v>2.64</v>
      </c>
      <c r="V38" s="2">
        <v>3178</v>
      </c>
      <c r="W38" s="4">
        <v>33.909999999999997</v>
      </c>
      <c r="X38" s="4">
        <f t="shared" si="24"/>
        <v>12.844696969696967</v>
      </c>
      <c r="Y38" s="4">
        <v>2679</v>
      </c>
      <c r="Z38" s="13">
        <v>2644</v>
      </c>
      <c r="AA38" s="13">
        <v>22474</v>
      </c>
      <c r="AB38" s="13">
        <f t="shared" ref="AB38:AB80" si="32">(LN(Z38/AI38/Z38)-LN(Z26/AI26/Z26))*(Z38/8044)*(LN(Z38)-LN(Z26))</f>
        <v>2.4609216362321008E-5</v>
      </c>
      <c r="AC38" s="13"/>
      <c r="AD38" s="13"/>
      <c r="AE38" s="12">
        <f t="shared" si="10"/>
        <v>-9.1661475482780093E-3</v>
      </c>
      <c r="AF38" s="4">
        <v>3178</v>
      </c>
      <c r="AG38" s="13">
        <v>3177656</v>
      </c>
      <c r="AH38" s="4">
        <f t="shared" si="28"/>
        <v>3177.6559999999999</v>
      </c>
      <c r="AI38" s="13">
        <v>6955</v>
      </c>
      <c r="AJ38" s="13">
        <f t="shared" si="11"/>
        <v>-9.6333572969086994E-3</v>
      </c>
      <c r="AK38" s="13">
        <f t="shared" si="12"/>
        <v>4276</v>
      </c>
      <c r="AL38" s="13">
        <f t="shared" si="13"/>
        <v>0.38015815959741195</v>
      </c>
      <c r="AM38" s="13">
        <f t="shared" si="14"/>
        <v>0.38519051042415531</v>
      </c>
      <c r="AN38" s="13">
        <f t="shared" si="15"/>
        <v>8.3889511011571489</v>
      </c>
      <c r="AO38" s="13">
        <f t="shared" si="16"/>
        <v>5.2558465855940133</v>
      </c>
      <c r="AP38" s="13">
        <f t="shared" si="17"/>
        <v>3.2313443565780013</v>
      </c>
      <c r="AQ38" s="13">
        <f t="shared" si="18"/>
        <v>5.157606744579148</v>
      </c>
      <c r="AR38" s="13">
        <f t="shared" si="19"/>
        <v>2.5961179544606194</v>
      </c>
      <c r="AS38" s="13">
        <v>7.88</v>
      </c>
      <c r="AT38" s="13">
        <v>7</v>
      </c>
      <c r="AU38" s="14">
        <v>40.6</v>
      </c>
      <c r="AV38" s="14">
        <v>87</v>
      </c>
    </row>
    <row r="39" spans="1:48">
      <c r="A39" s="5">
        <v>7703</v>
      </c>
      <c r="B39" s="15">
        <v>57.4</v>
      </c>
      <c r="C39" s="14">
        <v>71.599999999999994</v>
      </c>
      <c r="D39" s="14">
        <v>183</v>
      </c>
      <c r="E39" s="17">
        <v>95.336789999999993</v>
      </c>
      <c r="F39" s="17">
        <v>69.378519999999995</v>
      </c>
      <c r="G39" s="24"/>
      <c r="H39" s="24"/>
      <c r="I39" s="24">
        <f t="shared" si="25"/>
        <v>99.696048632218847</v>
      </c>
      <c r="J39" s="24">
        <f t="shared" si="26"/>
        <v>97.866854195968116</v>
      </c>
      <c r="K39" s="24">
        <f t="shared" si="27"/>
        <v>102.64850548618993</v>
      </c>
      <c r="L39" s="24">
        <f t="shared" si="3"/>
        <v>95.751633986928113</v>
      </c>
      <c r="M39" s="17">
        <v>98.198329999999999</v>
      </c>
      <c r="N39" s="19">
        <f t="shared" si="29"/>
        <v>28.4570101426742</v>
      </c>
      <c r="O39" s="19">
        <f t="shared" si="30"/>
        <v>43.792118446614367</v>
      </c>
      <c r="P39" s="19">
        <f t="shared" si="31"/>
        <v>72.249128589288574</v>
      </c>
      <c r="Q39" s="21">
        <f t="shared" si="21"/>
        <v>0.4101703256667078</v>
      </c>
      <c r="R39" s="21">
        <f t="shared" si="22"/>
        <v>1.0413760424593745</v>
      </c>
      <c r="S39" s="21">
        <f t="shared" si="23"/>
        <v>4.4827359619689036</v>
      </c>
      <c r="T39" s="21">
        <f t="shared" si="9"/>
        <v>5741</v>
      </c>
      <c r="U39">
        <v>2.69</v>
      </c>
      <c r="V39" s="2">
        <v>3051</v>
      </c>
      <c r="W39" s="4">
        <v>33.64</v>
      </c>
      <c r="X39" s="4">
        <f t="shared" si="24"/>
        <v>12.505576208178439</v>
      </c>
      <c r="Y39" s="4">
        <v>2713</v>
      </c>
      <c r="Z39" s="13">
        <v>2688</v>
      </c>
      <c r="AA39" s="13">
        <v>22268</v>
      </c>
      <c r="AB39" s="13">
        <f t="shared" si="32"/>
        <v>2.0371642539995788E-4</v>
      </c>
      <c r="AC39" s="13"/>
      <c r="AD39" s="13"/>
      <c r="AE39" s="12">
        <f t="shared" si="10"/>
        <v>-2.3172265133824321E-2</v>
      </c>
      <c r="AF39" s="4">
        <v>3051</v>
      </c>
      <c r="AG39" s="13">
        <v>3068578</v>
      </c>
      <c r="AH39" s="4">
        <f t="shared" si="28"/>
        <v>3068.578</v>
      </c>
      <c r="AI39" s="13">
        <v>6888</v>
      </c>
      <c r="AJ39" s="13">
        <f t="shared" si="11"/>
        <v>-1.95993031358885E-2</v>
      </c>
      <c r="AK39" s="13">
        <f t="shared" si="12"/>
        <v>4175</v>
      </c>
      <c r="AL39" s="13">
        <f t="shared" si="13"/>
        <v>0.3902439024390244</v>
      </c>
      <c r="AM39" s="13">
        <f t="shared" si="14"/>
        <v>0.39387340301974449</v>
      </c>
      <c r="AN39" s="13">
        <f t="shared" si="15"/>
        <v>8.2078879469222255</v>
      </c>
      <c r="AO39" s="13">
        <f t="shared" si="16"/>
        <v>5.3336526946107785</v>
      </c>
      <c r="AP39" s="13">
        <f t="shared" si="17"/>
        <v>3.2328687572590011</v>
      </c>
      <c r="AQ39" s="13">
        <f t="shared" si="18"/>
        <v>4.9750191896632243</v>
      </c>
      <c r="AR39" s="13">
        <f t="shared" si="19"/>
        <v>2.5388868411352745</v>
      </c>
      <c r="AS39" s="13">
        <v>7.63</v>
      </c>
      <c r="AT39" s="13">
        <v>7</v>
      </c>
      <c r="AU39" s="14">
        <v>39.700000000000003</v>
      </c>
      <c r="AV39" s="14">
        <v>90</v>
      </c>
    </row>
    <row r="40" spans="1:48">
      <c r="A40" s="5">
        <v>7731</v>
      </c>
      <c r="B40" s="15">
        <v>56.1</v>
      </c>
      <c r="C40" s="14">
        <v>71.099999999999994</v>
      </c>
      <c r="D40" s="14">
        <v>177.2</v>
      </c>
      <c r="E40" s="17">
        <v>94.818650000000005</v>
      </c>
      <c r="F40" s="17">
        <v>67.4649</v>
      </c>
      <c r="G40" s="24"/>
      <c r="H40" s="24"/>
      <c r="I40" s="24">
        <f t="shared" si="25"/>
        <v>97.74207555362571</v>
      </c>
      <c r="J40" s="24">
        <f t="shared" si="26"/>
        <v>92.686357243319279</v>
      </c>
      <c r="K40" s="24">
        <f t="shared" si="27"/>
        <v>105.90238365493758</v>
      </c>
      <c r="L40" s="24">
        <f t="shared" si="3"/>
        <v>93.532851737186107</v>
      </c>
      <c r="M40" s="17">
        <v>96.836089999999999</v>
      </c>
      <c r="N40" s="19">
        <f t="shared" si="29"/>
        <v>29.519509083919669</v>
      </c>
      <c r="O40" s="19">
        <f t="shared" si="30"/>
        <v>41.700656991003349</v>
      </c>
      <c r="P40" s="19">
        <f t="shared" si="31"/>
        <v>71.220166074923014</v>
      </c>
      <c r="Q40" s="21">
        <f t="shared" si="21"/>
        <v>0.4375535883684652</v>
      </c>
      <c r="R40" s="21">
        <f t="shared" si="22"/>
        <v>1.055662515988655</v>
      </c>
      <c r="S40" s="21">
        <f t="shared" si="23"/>
        <v>4.5347329113509183</v>
      </c>
      <c r="T40" s="21">
        <f t="shared" si="9"/>
        <v>5729</v>
      </c>
      <c r="U40">
        <v>2.75</v>
      </c>
      <c r="V40" s="2">
        <v>2979</v>
      </c>
      <c r="W40" s="4">
        <v>33.1</v>
      </c>
      <c r="X40" s="4">
        <f t="shared" si="24"/>
        <v>12.036363636363637</v>
      </c>
      <c r="Y40" s="4">
        <v>2799</v>
      </c>
      <c r="Z40" s="13">
        <v>2753</v>
      </c>
      <c r="AA40" s="13">
        <v>21752</v>
      </c>
      <c r="AB40" s="13">
        <f t="shared" si="32"/>
        <v>1.2774561048063576E-3</v>
      </c>
      <c r="AC40" s="13"/>
      <c r="AD40" s="13"/>
      <c r="AE40" s="12">
        <f t="shared" si="10"/>
        <v>-1.4803236484001472E-2</v>
      </c>
      <c r="AF40" s="4">
        <v>2979</v>
      </c>
      <c r="AG40" s="13">
        <v>2979486</v>
      </c>
      <c r="AH40" s="4">
        <f t="shared" si="28"/>
        <v>2979.4859999999999</v>
      </c>
      <c r="AI40" s="13">
        <v>6753</v>
      </c>
      <c r="AJ40" s="13">
        <f t="shared" si="11"/>
        <v>-4.1463053457722497E-3</v>
      </c>
      <c r="AK40" s="13">
        <f t="shared" si="12"/>
        <v>3954</v>
      </c>
      <c r="AL40" s="13">
        <f t="shared" si="13"/>
        <v>0.40767066488967868</v>
      </c>
      <c r="AM40" s="13">
        <f t="shared" si="14"/>
        <v>0.41448245224344737</v>
      </c>
      <c r="AN40" s="13">
        <f t="shared" si="15"/>
        <v>7.7713469096105756</v>
      </c>
      <c r="AO40" s="13">
        <f t="shared" si="16"/>
        <v>5.5012645422357105</v>
      </c>
      <c r="AP40" s="13">
        <f t="shared" si="17"/>
        <v>3.2210869243299274</v>
      </c>
      <c r="AQ40" s="13">
        <f t="shared" si="18"/>
        <v>4.5502599852806487</v>
      </c>
      <c r="AR40" s="13">
        <f t="shared" si="19"/>
        <v>2.412647374062165</v>
      </c>
      <c r="AS40" s="13">
        <v>7.63</v>
      </c>
      <c r="AT40" s="13">
        <v>7</v>
      </c>
      <c r="AU40" s="14">
        <v>39.299999999999997</v>
      </c>
      <c r="AV40" s="14">
        <v>91</v>
      </c>
    </row>
    <row r="41" spans="1:48">
      <c r="A41" s="5">
        <v>7762</v>
      </c>
      <c r="B41" s="15">
        <v>54.1</v>
      </c>
      <c r="C41" s="14">
        <v>70.599999999999994</v>
      </c>
      <c r="D41" s="14">
        <v>169.8</v>
      </c>
      <c r="E41" s="17">
        <v>93.782380000000003</v>
      </c>
      <c r="F41" s="17">
        <v>67.4649</v>
      </c>
      <c r="G41" s="24"/>
      <c r="H41" s="24"/>
      <c r="I41" s="24">
        <f t="shared" si="25"/>
        <v>97.336807063250831</v>
      </c>
      <c r="J41" s="24">
        <f t="shared" si="26"/>
        <v>90.201593999062354</v>
      </c>
      <c r="K41" s="24">
        <f t="shared" si="27"/>
        <v>108.85357548240636</v>
      </c>
      <c r="L41" s="24">
        <f t="shared" si="3"/>
        <v>92.148262813897489</v>
      </c>
      <c r="M41" s="17">
        <v>94.565700000000007</v>
      </c>
      <c r="N41" s="19">
        <f t="shared" si="29"/>
        <v>30.677404433540712</v>
      </c>
      <c r="O41" s="19">
        <f t="shared" si="30"/>
        <v>41.031161717158383</v>
      </c>
      <c r="P41" s="19">
        <f t="shared" si="31"/>
        <v>71.708566150699099</v>
      </c>
      <c r="Q41" s="21">
        <f t="shared" si="21"/>
        <v>0.45471651827158588</v>
      </c>
      <c r="R41" s="21">
        <f t="shared" si="22"/>
        <v>1.0629018371138044</v>
      </c>
      <c r="S41" s="21">
        <f t="shared" si="23"/>
        <v>4.4992444439590384</v>
      </c>
      <c r="T41" s="21">
        <f t="shared" si="9"/>
        <v>5701</v>
      </c>
      <c r="U41">
        <v>2.83</v>
      </c>
      <c r="V41" s="2">
        <v>2871</v>
      </c>
      <c r="W41" s="4">
        <v>32.75</v>
      </c>
      <c r="X41" s="4">
        <f t="shared" si="24"/>
        <v>11.57243816254417</v>
      </c>
      <c r="Y41" s="4">
        <v>2877</v>
      </c>
      <c r="Z41" s="13">
        <v>2830</v>
      </c>
      <c r="AA41" s="13">
        <v>21430</v>
      </c>
      <c r="AB41" s="13">
        <f t="shared" si="32"/>
        <v>2.6634799112551853E-3</v>
      </c>
      <c r="AC41" s="13"/>
      <c r="AD41" s="13"/>
      <c r="AE41" s="12">
        <f t="shared" si="10"/>
        <v>-2.379841343910406E-3</v>
      </c>
      <c r="AF41" s="4">
        <v>2871</v>
      </c>
      <c r="AG41" s="13">
        <v>2870672</v>
      </c>
      <c r="AH41" s="4">
        <f t="shared" si="28"/>
        <v>2870.672</v>
      </c>
      <c r="AI41" s="13">
        <v>6725</v>
      </c>
      <c r="AJ41" s="13">
        <f t="shared" si="11"/>
        <v>-1.2936802973977694E-2</v>
      </c>
      <c r="AK41" s="13">
        <f t="shared" si="12"/>
        <v>3848</v>
      </c>
      <c r="AL41" s="13">
        <f t="shared" si="13"/>
        <v>0.42081784386617099</v>
      </c>
      <c r="AM41" s="13">
        <f t="shared" si="14"/>
        <v>0.42780669144981415</v>
      </c>
      <c r="AN41" s="13">
        <f t="shared" si="15"/>
        <v>7.448731317344456</v>
      </c>
      <c r="AO41" s="13">
        <f t="shared" si="16"/>
        <v>5.5691268191268195</v>
      </c>
      <c r="AP41" s="13">
        <f t="shared" si="17"/>
        <v>3.1866171003717474</v>
      </c>
      <c r="AQ41" s="13">
        <f t="shared" si="18"/>
        <v>4.2621142169727086</v>
      </c>
      <c r="AR41" s="13">
        <f t="shared" si="19"/>
        <v>2.337504344803615</v>
      </c>
      <c r="AS41" s="13">
        <v>7.63</v>
      </c>
      <c r="AT41" s="13">
        <v>7</v>
      </c>
      <c r="AU41" s="14">
        <v>41.3</v>
      </c>
      <c r="AV41" s="14">
        <v>90</v>
      </c>
    </row>
    <row r="42" spans="1:48">
      <c r="A42" s="5">
        <v>7792</v>
      </c>
      <c r="B42" s="15">
        <v>52.6</v>
      </c>
      <c r="C42" s="14">
        <v>70.099999999999994</v>
      </c>
      <c r="D42" s="14">
        <v>162.19999999999999</v>
      </c>
      <c r="E42" s="17">
        <v>91.70984</v>
      </c>
      <c r="F42" s="17">
        <v>69.378519999999995</v>
      </c>
      <c r="G42" s="24"/>
      <c r="H42" s="24"/>
      <c r="I42" s="24">
        <f t="shared" si="25"/>
        <v>96.07757996815748</v>
      </c>
      <c r="J42" s="24">
        <f t="shared" si="26"/>
        <v>86.591654946085328</v>
      </c>
      <c r="K42" s="24">
        <f t="shared" si="27"/>
        <v>111.38857359061672</v>
      </c>
      <c r="L42" s="24">
        <f t="shared" si="3"/>
        <v>91.928964568283462</v>
      </c>
      <c r="M42" s="17">
        <v>93.921199999999999</v>
      </c>
      <c r="N42" s="19">
        <f t="shared" si="29"/>
        <v>32.101244533847186</v>
      </c>
      <c r="O42" s="19">
        <f t="shared" si="30"/>
        <v>40.279211042130264</v>
      </c>
      <c r="P42" s="19">
        <f t="shared" si="31"/>
        <v>72.38045557597745</v>
      </c>
      <c r="Q42" s="21">
        <f t="shared" si="21"/>
        <v>0.46269716525874566</v>
      </c>
      <c r="R42" s="21">
        <f t="shared" si="22"/>
        <v>1.0432689480256636</v>
      </c>
      <c r="S42" s="21">
        <f t="shared" si="23"/>
        <v>4.3958649160741246</v>
      </c>
      <c r="T42" s="21">
        <f t="shared" si="9"/>
        <v>5697</v>
      </c>
      <c r="U42">
        <v>2.91</v>
      </c>
      <c r="V42" s="2">
        <v>2787</v>
      </c>
      <c r="W42" s="4">
        <v>32.659999999999997</v>
      </c>
      <c r="X42" s="4">
        <f t="shared" si="24"/>
        <v>11.223367697594499</v>
      </c>
      <c r="Y42" s="4">
        <v>2944</v>
      </c>
      <c r="Z42" s="13">
        <v>2910</v>
      </c>
      <c r="AA42" s="13">
        <v>21379</v>
      </c>
      <c r="AB42" s="13">
        <f t="shared" si="32"/>
        <v>3.8722883339395442E-3</v>
      </c>
      <c r="AC42" s="13"/>
      <c r="AD42" s="13"/>
      <c r="AE42" s="12">
        <f t="shared" si="10"/>
        <v>-1.9832545956312269E-2</v>
      </c>
      <c r="AF42" s="4">
        <v>2787</v>
      </c>
      <c r="AG42" s="13">
        <v>2787379</v>
      </c>
      <c r="AH42" s="4">
        <f t="shared" si="28"/>
        <v>2787.3789999999999</v>
      </c>
      <c r="AI42" s="13">
        <v>6638</v>
      </c>
      <c r="AJ42" s="13">
        <f t="shared" si="11"/>
        <v>-1.340765290750226E-2</v>
      </c>
      <c r="AK42" s="13">
        <f t="shared" si="12"/>
        <v>3694</v>
      </c>
      <c r="AL42" s="13">
        <f t="shared" si="13"/>
        <v>0.43838505573968062</v>
      </c>
      <c r="AM42" s="13">
        <f t="shared" si="14"/>
        <v>0.44350708044591747</v>
      </c>
      <c r="AN42" s="13">
        <f t="shared" si="15"/>
        <v>7.2618885869565215</v>
      </c>
      <c r="AO42" s="13">
        <f t="shared" si="16"/>
        <v>5.7874932322685435</v>
      </c>
      <c r="AP42" s="13">
        <f t="shared" si="17"/>
        <v>3.2206990057246156</v>
      </c>
      <c r="AQ42" s="13">
        <f t="shared" si="18"/>
        <v>4.0411895812319063</v>
      </c>
      <c r="AR42" s="13">
        <f t="shared" si="19"/>
        <v>2.2547554347826089</v>
      </c>
      <c r="AS42" s="13">
        <v>6.88</v>
      </c>
      <c r="AT42" s="13">
        <v>6.5</v>
      </c>
      <c r="AU42" s="14">
        <v>41.5</v>
      </c>
      <c r="AV42" s="14">
        <v>95</v>
      </c>
    </row>
    <row r="43" spans="1:48">
      <c r="A43" s="5">
        <v>7823</v>
      </c>
      <c r="B43" s="15">
        <v>51.1</v>
      </c>
      <c r="C43" s="14">
        <v>69.2</v>
      </c>
      <c r="D43" s="14">
        <v>155.80000000000001</v>
      </c>
      <c r="E43" s="17">
        <v>91.19171</v>
      </c>
      <c r="F43" s="17">
        <v>68.89922</v>
      </c>
      <c r="G43" s="24"/>
      <c r="H43" s="24"/>
      <c r="I43" s="24">
        <f t="shared" si="25"/>
        <v>94.789405123751621</v>
      </c>
      <c r="J43" s="24">
        <f t="shared" si="26"/>
        <v>83.473980309423339</v>
      </c>
      <c r="K43" s="24">
        <f t="shared" si="27"/>
        <v>113.05334846765041</v>
      </c>
      <c r="L43" s="24">
        <f t="shared" si="3"/>
        <v>90.105779153766775</v>
      </c>
      <c r="M43" s="17">
        <v>92.471069999999997</v>
      </c>
      <c r="N43" s="19">
        <f t="shared" si="29"/>
        <v>32.766136307784997</v>
      </c>
      <c r="O43" s="19">
        <f t="shared" si="30"/>
        <v>39.049602206165453</v>
      </c>
      <c r="P43" s="19">
        <f t="shared" si="31"/>
        <v>71.81573851395045</v>
      </c>
      <c r="Q43" s="21">
        <f t="shared" si="21"/>
        <v>0.47556614295176336</v>
      </c>
      <c r="R43" s="21">
        <f t="shared" si="22"/>
        <v>1.0423302109073287</v>
      </c>
      <c r="S43" s="21">
        <f t="shared" si="23"/>
        <v>4.395084865621766</v>
      </c>
      <c r="T43" s="21">
        <f t="shared" si="9"/>
        <v>5653</v>
      </c>
      <c r="U43">
        <v>2.97</v>
      </c>
      <c r="V43" s="2">
        <v>2683</v>
      </c>
      <c r="W43" s="4">
        <v>32.21</v>
      </c>
      <c r="X43" s="4">
        <f t="shared" si="24"/>
        <v>10.845117845117844</v>
      </c>
      <c r="Y43" s="4">
        <v>2988</v>
      </c>
      <c r="Z43" s="13">
        <v>2967</v>
      </c>
      <c r="AA43" s="13">
        <v>20955</v>
      </c>
      <c r="AB43" s="13">
        <f t="shared" si="32"/>
        <v>5.1657239927487119E-3</v>
      </c>
      <c r="AC43" s="13"/>
      <c r="AD43" s="13"/>
      <c r="AE43" s="12">
        <f t="shared" si="10"/>
        <v>-1.0785015509424959E-2</v>
      </c>
      <c r="AF43" s="4">
        <v>2683</v>
      </c>
      <c r="AG43" s="13">
        <v>2682560</v>
      </c>
      <c r="AH43" s="4">
        <f t="shared" si="28"/>
        <v>2682.56</v>
      </c>
      <c r="AI43" s="13">
        <v>6549</v>
      </c>
      <c r="AJ43" s="13">
        <f t="shared" si="11"/>
        <v>-1.2062910367995113E-2</v>
      </c>
      <c r="AK43" s="13">
        <f t="shared" si="12"/>
        <v>3561</v>
      </c>
      <c r="AL43" s="13">
        <f t="shared" si="13"/>
        <v>0.45304626660558867</v>
      </c>
      <c r="AM43" s="13">
        <f t="shared" si="14"/>
        <v>0.45625286303252405</v>
      </c>
      <c r="AN43" s="13">
        <f t="shared" si="15"/>
        <v>7.0130522088353411</v>
      </c>
      <c r="AO43" s="13">
        <f t="shared" si="16"/>
        <v>5.8845829823083404</v>
      </c>
      <c r="AP43" s="13">
        <f t="shared" si="17"/>
        <v>3.1997251488776914</v>
      </c>
      <c r="AQ43" s="13">
        <f t="shared" si="18"/>
        <v>3.8133270599576496</v>
      </c>
      <c r="AR43" s="13">
        <f t="shared" si="19"/>
        <v>2.1917670682730925</v>
      </c>
      <c r="AS43" s="13">
        <v>6.75</v>
      </c>
      <c r="AT43" s="13">
        <v>6</v>
      </c>
      <c r="AU43" s="14">
        <v>42.7</v>
      </c>
      <c r="AV43" s="14">
        <v>98</v>
      </c>
    </row>
    <row r="44" spans="1:48">
      <c r="A44" s="5">
        <v>7853</v>
      </c>
      <c r="B44" s="15">
        <v>51.1</v>
      </c>
      <c r="C44" s="14">
        <v>68.400000000000006</v>
      </c>
      <c r="D44" s="14">
        <v>158.19999999999999</v>
      </c>
      <c r="E44" s="17">
        <v>91.70984</v>
      </c>
      <c r="F44" s="17">
        <v>68.421710000000004</v>
      </c>
      <c r="G44" s="24"/>
      <c r="H44" s="24"/>
      <c r="I44" s="24">
        <f t="shared" si="25"/>
        <v>93.645969025908244</v>
      </c>
      <c r="J44" s="24">
        <f t="shared" si="26"/>
        <v>79.934364744491333</v>
      </c>
      <c r="K44" s="24">
        <f t="shared" si="27"/>
        <v>115.77752553916005</v>
      </c>
      <c r="L44" s="24">
        <f t="shared" si="3"/>
        <v>89.133986928104576</v>
      </c>
      <c r="M44" s="17">
        <v>90.947710000000001</v>
      </c>
      <c r="N44" s="19">
        <f t="shared" si="29"/>
        <v>33.366103353794969</v>
      </c>
      <c r="O44" s="19">
        <f t="shared" si="30"/>
        <v>37.182487724327075</v>
      </c>
      <c r="P44" s="19">
        <f t="shared" si="31"/>
        <v>70.548591078122044</v>
      </c>
      <c r="Q44" s="21">
        <f t="shared" si="21"/>
        <v>0.48765374840522058</v>
      </c>
      <c r="R44" s="21">
        <f t="shared" si="22"/>
        <v>1.0310848863339142</v>
      </c>
      <c r="S44" s="21">
        <f t="shared" si="23"/>
        <v>4.4292309495853806</v>
      </c>
      <c r="T44" s="21">
        <f t="shared" si="9"/>
        <v>5625</v>
      </c>
      <c r="U44">
        <v>3.02</v>
      </c>
      <c r="V44" s="2">
        <v>2605</v>
      </c>
      <c r="W44" s="4">
        <v>31.9</v>
      </c>
      <c r="X44" s="4">
        <f t="shared" si="24"/>
        <v>10.562913907284768</v>
      </c>
      <c r="Y44" s="4">
        <v>3060</v>
      </c>
      <c r="Z44" s="13">
        <v>3015</v>
      </c>
      <c r="AA44" s="13">
        <v>20729</v>
      </c>
      <c r="AB44" s="13">
        <f t="shared" si="32"/>
        <v>6.7546070408332805E-3</v>
      </c>
      <c r="AC44" s="13"/>
      <c r="AD44" s="13"/>
      <c r="AE44" s="12">
        <f t="shared" si="10"/>
        <v>2.7497708524289641E-3</v>
      </c>
      <c r="AF44" s="4">
        <v>2605</v>
      </c>
      <c r="AG44" s="13">
        <v>2604750</v>
      </c>
      <c r="AH44" s="4">
        <f t="shared" si="28"/>
        <v>2604.75</v>
      </c>
      <c r="AI44" s="13">
        <v>6470</v>
      </c>
      <c r="AJ44" s="13">
        <f t="shared" si="11"/>
        <v>-1.4528593508500772E-2</v>
      </c>
      <c r="AK44" s="13">
        <f t="shared" si="12"/>
        <v>3410</v>
      </c>
      <c r="AL44" s="13">
        <f t="shared" si="13"/>
        <v>0.46599690880989181</v>
      </c>
      <c r="AM44" s="13">
        <f t="shared" si="14"/>
        <v>0.47295208655332305</v>
      </c>
      <c r="AN44" s="13">
        <f t="shared" si="15"/>
        <v>6.7741830065359476</v>
      </c>
      <c r="AO44" s="13">
        <f t="shared" si="16"/>
        <v>6.0788856304985339</v>
      </c>
      <c r="AP44" s="13">
        <f t="shared" si="17"/>
        <v>3.2038639876352395</v>
      </c>
      <c r="AQ44" s="13">
        <f t="shared" si="18"/>
        <v>3.5703190189007081</v>
      </c>
      <c r="AR44" s="13">
        <f t="shared" si="19"/>
        <v>2.1143790849673203</v>
      </c>
      <c r="AS44" s="13">
        <v>6.38</v>
      </c>
      <c r="AT44" s="13">
        <v>5.5</v>
      </c>
      <c r="AU44" s="14">
        <v>41.7</v>
      </c>
      <c r="AV44" s="14">
        <v>98</v>
      </c>
    </row>
    <row r="45" spans="1:48">
      <c r="A45" s="5">
        <v>7884</v>
      </c>
      <c r="B45" s="15">
        <v>51.2</v>
      </c>
      <c r="C45" s="14">
        <v>67.5</v>
      </c>
      <c r="D45" s="14">
        <v>154.30000000000001</v>
      </c>
      <c r="E45" s="17">
        <v>91.70984</v>
      </c>
      <c r="F45" s="17">
        <v>70.812839999999994</v>
      </c>
      <c r="G45" s="24"/>
      <c r="H45" s="24"/>
      <c r="I45" s="24">
        <f t="shared" si="25"/>
        <v>92.285424808221165</v>
      </c>
      <c r="J45" s="24">
        <f t="shared" si="26"/>
        <v>75.574308485700897</v>
      </c>
      <c r="K45" s="24">
        <f t="shared" si="27"/>
        <v>119.25841846386682</v>
      </c>
      <c r="L45" s="24">
        <f t="shared" si="3"/>
        <v>89.379084967320267</v>
      </c>
      <c r="M45" s="17">
        <v>89.424340000000001</v>
      </c>
      <c r="N45" s="19">
        <f t="shared" si="29"/>
        <v>34.369267245477694</v>
      </c>
      <c r="O45" s="19">
        <f t="shared" si="30"/>
        <v>35.154352030272868</v>
      </c>
      <c r="P45" s="19">
        <f t="shared" si="31"/>
        <v>69.523619275750562</v>
      </c>
      <c r="Q45" s="21">
        <f t="shared" si="21"/>
        <v>0.48535360600531907</v>
      </c>
      <c r="R45" s="21">
        <f t="shared" si="22"/>
        <v>0.98179396950822151</v>
      </c>
      <c r="S45" s="21">
        <f t="shared" si="23"/>
        <v>4.3486568359741078</v>
      </c>
      <c r="T45" s="21">
        <f t="shared" si="9"/>
        <v>5612</v>
      </c>
      <c r="U45">
        <v>3.1</v>
      </c>
      <c r="V45" s="2">
        <v>2512</v>
      </c>
      <c r="W45" s="4">
        <v>31.99</v>
      </c>
      <c r="X45" s="4">
        <f t="shared" si="24"/>
        <v>10.319354838709677</v>
      </c>
      <c r="Y45" s="4">
        <v>3152</v>
      </c>
      <c r="Z45" s="13">
        <v>3105</v>
      </c>
      <c r="AA45" s="13">
        <v>20786</v>
      </c>
      <c r="AB45" s="13">
        <f t="shared" si="32"/>
        <v>9.9596166310026001E-3</v>
      </c>
      <c r="AC45" s="13"/>
      <c r="AD45" s="13"/>
      <c r="AE45" s="12">
        <f t="shared" si="10"/>
        <v>-1.1353795824112384E-2</v>
      </c>
      <c r="AF45" s="4">
        <v>2512</v>
      </c>
      <c r="AG45" s="13">
        <v>2512350</v>
      </c>
      <c r="AH45" s="4">
        <f t="shared" si="28"/>
        <v>2512.35</v>
      </c>
      <c r="AI45" s="13">
        <v>6376</v>
      </c>
      <c r="AJ45" s="13">
        <f t="shared" si="11"/>
        <v>1.5683814303638645E-3</v>
      </c>
      <c r="AK45" s="13">
        <f t="shared" si="12"/>
        <v>3224</v>
      </c>
      <c r="AL45" s="13">
        <f t="shared" si="13"/>
        <v>0.48698243412797992</v>
      </c>
      <c r="AM45" s="13">
        <f t="shared" si="14"/>
        <v>0.49435382685069007</v>
      </c>
      <c r="AN45" s="13">
        <f t="shared" si="15"/>
        <v>6.594543147208122</v>
      </c>
      <c r="AO45" s="13">
        <f t="shared" si="16"/>
        <v>6.4472704714640194</v>
      </c>
      <c r="AP45" s="13">
        <f t="shared" si="17"/>
        <v>3.2600376411543288</v>
      </c>
      <c r="AQ45" s="13">
        <f t="shared" si="18"/>
        <v>3.3345055060537931</v>
      </c>
      <c r="AR45" s="13">
        <f t="shared" si="19"/>
        <v>2.0228426395939088</v>
      </c>
      <c r="AS45" s="13">
        <v>6.13</v>
      </c>
      <c r="AT45" s="13">
        <v>5.5</v>
      </c>
      <c r="AU45" s="14">
        <v>43.9</v>
      </c>
      <c r="AV45" s="14">
        <v>96</v>
      </c>
    </row>
    <row r="46" spans="1:48">
      <c r="A46" s="5">
        <v>7915</v>
      </c>
      <c r="B46" s="15">
        <v>51.1</v>
      </c>
      <c r="C46" s="14">
        <v>66.7</v>
      </c>
      <c r="D46" s="14">
        <v>149.4</v>
      </c>
      <c r="E46" s="17">
        <v>90.673580000000001</v>
      </c>
      <c r="F46" s="17">
        <v>71.292140000000003</v>
      </c>
      <c r="G46" s="24"/>
      <c r="H46" s="24"/>
      <c r="I46" s="24">
        <f t="shared" si="25"/>
        <v>92.430163554783618</v>
      </c>
      <c r="J46" s="24">
        <f t="shared" si="26"/>
        <v>73.933427097984065</v>
      </c>
      <c r="K46" s="24">
        <f t="shared" si="27"/>
        <v>122.2852818766553</v>
      </c>
      <c r="L46" s="24">
        <f t="shared" si="3"/>
        <v>88.364293085655305</v>
      </c>
      <c r="M46" s="17">
        <v>89.263220000000004</v>
      </c>
      <c r="N46" s="19">
        <f t="shared" si="29"/>
        <v>35.644340942532544</v>
      </c>
      <c r="O46" s="19">
        <f t="shared" si="30"/>
        <v>34.784112417310531</v>
      </c>
      <c r="P46" s="19">
        <f t="shared" si="31"/>
        <v>70.428453359843076</v>
      </c>
      <c r="Q46" s="21">
        <f t="shared" ref="Q46:Q77" si="33">Y46/(E46*F46)</f>
        <v>0.4999757468710091</v>
      </c>
      <c r="R46" s="21">
        <f t="shared" ref="R46:R77" si="34">AI46/(E46*F46)</f>
        <v>0.98788524737570049</v>
      </c>
      <c r="S46" s="21">
        <f t="shared" ref="S46:S77" si="35">AA46/(C46*F46)</f>
        <v>4.3215977529077962</v>
      </c>
      <c r="T46" s="21">
        <f t="shared" si="9"/>
        <v>5684</v>
      </c>
      <c r="U46">
        <v>3.19</v>
      </c>
      <c r="V46" s="2">
        <v>2494</v>
      </c>
      <c r="W46" s="4">
        <v>31.74</v>
      </c>
      <c r="X46" s="4">
        <f t="shared" si="24"/>
        <v>9.9498432601880875</v>
      </c>
      <c r="Y46" s="4">
        <v>3232</v>
      </c>
      <c r="Z46" s="13">
        <v>3192</v>
      </c>
      <c r="AA46" s="13">
        <v>20550</v>
      </c>
      <c r="AB46" s="13">
        <f t="shared" si="32"/>
        <v>1.165177903850903E-2</v>
      </c>
      <c r="AC46" s="13"/>
      <c r="AD46" s="13"/>
      <c r="AE46" s="12">
        <f t="shared" si="10"/>
        <v>5.2068126520681268E-3</v>
      </c>
      <c r="AF46" s="4">
        <v>2494</v>
      </c>
      <c r="AG46" s="13">
        <v>2493910</v>
      </c>
      <c r="AH46" s="4">
        <f t="shared" si="28"/>
        <v>2493.91</v>
      </c>
      <c r="AI46" s="13">
        <v>6386</v>
      </c>
      <c r="AJ46" s="13">
        <f t="shared" si="11"/>
        <v>-1.9417475728155338E-2</v>
      </c>
      <c r="AK46" s="13">
        <f t="shared" si="12"/>
        <v>3154</v>
      </c>
      <c r="AL46" s="13">
        <f t="shared" si="13"/>
        <v>0.49984340745380518</v>
      </c>
      <c r="AM46" s="13">
        <f t="shared" si="14"/>
        <v>0.50610710930159719</v>
      </c>
      <c r="AN46" s="13">
        <f t="shared" si="15"/>
        <v>6.3582920792079207</v>
      </c>
      <c r="AO46" s="13">
        <f t="shared" si="16"/>
        <v>6.5155358275206083</v>
      </c>
      <c r="AP46" s="13">
        <f t="shared" si="17"/>
        <v>3.2179768243031632</v>
      </c>
      <c r="AQ46" s="13">
        <f t="shared" si="18"/>
        <v>3.1403152549047575</v>
      </c>
      <c r="AR46" s="13">
        <f t="shared" si="19"/>
        <v>1.9758663366336633</v>
      </c>
      <c r="AS46" s="13">
        <v>6</v>
      </c>
      <c r="AT46" s="13">
        <v>5</v>
      </c>
      <c r="AU46" s="14">
        <v>43.1</v>
      </c>
      <c r="AV46" s="14">
        <v>99</v>
      </c>
    </row>
    <row r="47" spans="1:48">
      <c r="A47" s="5">
        <v>7945</v>
      </c>
      <c r="B47" s="15">
        <v>51.5</v>
      </c>
      <c r="C47" s="14">
        <v>66.5</v>
      </c>
      <c r="D47" s="14">
        <v>138.4</v>
      </c>
      <c r="E47" s="17">
        <v>90.673580000000001</v>
      </c>
      <c r="F47" s="17">
        <v>75.598669999999998</v>
      </c>
      <c r="G47" s="24"/>
      <c r="H47" s="24"/>
      <c r="I47" s="24">
        <f t="shared" si="25"/>
        <v>90.635403097409167</v>
      </c>
      <c r="J47" s="24">
        <f t="shared" si="26"/>
        <v>69.784341303328645</v>
      </c>
      <c r="K47" s="24">
        <f t="shared" si="27"/>
        <v>124.29057888762769</v>
      </c>
      <c r="L47" s="24">
        <f t="shared" si="3"/>
        <v>88.824389404884769</v>
      </c>
      <c r="M47" s="17">
        <v>89.146039999999999</v>
      </c>
      <c r="N47" s="19">
        <f t="shared" si="29"/>
        <v>36.228855196850063</v>
      </c>
      <c r="O47" s="19">
        <f t="shared" si="30"/>
        <v>32.832055379306738</v>
      </c>
      <c r="P47" s="19">
        <f t="shared" si="31"/>
        <v>69.0609105761568</v>
      </c>
      <c r="Q47" s="21">
        <f t="shared" si="33"/>
        <v>0.47922609216339473</v>
      </c>
      <c r="R47" s="21">
        <f t="shared" si="34"/>
        <v>0.91352017933856255</v>
      </c>
      <c r="S47" s="21">
        <f t="shared" si="35"/>
        <v>4.1089556065916026</v>
      </c>
      <c r="T47" s="21">
        <f t="shared" si="9"/>
        <v>5716</v>
      </c>
      <c r="U47">
        <v>3.26</v>
      </c>
      <c r="V47" s="2">
        <v>2456</v>
      </c>
      <c r="W47" s="4">
        <v>31.93</v>
      </c>
      <c r="X47" s="4">
        <f t="shared" si="24"/>
        <v>9.794478527607362</v>
      </c>
      <c r="Y47" s="4">
        <v>3285</v>
      </c>
      <c r="Z47" s="13">
        <v>3260</v>
      </c>
      <c r="AA47" s="13">
        <v>20657</v>
      </c>
      <c r="AB47" s="13">
        <f t="shared" si="32"/>
        <v>1.5227538653907051E-2</v>
      </c>
      <c r="AC47" s="13"/>
      <c r="AD47" s="13"/>
      <c r="AE47" s="12">
        <f t="shared" si="10"/>
        <v>2.3236675219054075E-3</v>
      </c>
      <c r="AF47" s="4">
        <v>2456</v>
      </c>
      <c r="AG47" s="13">
        <v>2456121</v>
      </c>
      <c r="AH47" s="4">
        <f t="shared" si="28"/>
        <v>2456.1210000000001</v>
      </c>
      <c r="AI47" s="13">
        <v>6262</v>
      </c>
      <c r="AJ47" s="13">
        <f t="shared" si="11"/>
        <v>-7.5055892686042795E-3</v>
      </c>
      <c r="AK47" s="13">
        <f t="shared" si="12"/>
        <v>2977</v>
      </c>
      <c r="AL47" s="13">
        <f t="shared" si="13"/>
        <v>0.52060044714148834</v>
      </c>
      <c r="AM47" s="13">
        <f t="shared" si="14"/>
        <v>0.52459278185883107</v>
      </c>
      <c r="AN47" s="13">
        <f t="shared" si="15"/>
        <v>6.2882800608828004</v>
      </c>
      <c r="AO47" s="13">
        <f t="shared" si="16"/>
        <v>6.9388646288209603</v>
      </c>
      <c r="AP47" s="13">
        <f t="shared" si="17"/>
        <v>3.2987863302459277</v>
      </c>
      <c r="AQ47" s="13">
        <f t="shared" si="18"/>
        <v>2.9894937306368727</v>
      </c>
      <c r="AR47" s="13">
        <f t="shared" si="19"/>
        <v>1.9062404870624048</v>
      </c>
      <c r="AS47" s="13">
        <v>5.88</v>
      </c>
      <c r="AT47" s="13">
        <v>5</v>
      </c>
      <c r="AU47" s="14">
        <v>43.8</v>
      </c>
      <c r="AV47" s="14">
        <v>106</v>
      </c>
    </row>
    <row r="48" spans="1:48">
      <c r="A48" s="5">
        <v>7976</v>
      </c>
      <c r="B48" s="15">
        <v>51.5</v>
      </c>
      <c r="C48" s="14">
        <v>66.400000000000006</v>
      </c>
      <c r="D48" s="14">
        <v>136.69999999999999</v>
      </c>
      <c r="E48" s="17">
        <v>90.155439999999999</v>
      </c>
      <c r="F48" s="17">
        <v>74.641859999999994</v>
      </c>
      <c r="G48" s="24"/>
      <c r="H48" s="24"/>
      <c r="I48" s="24">
        <f t="shared" si="25"/>
        <v>89.955130988565628</v>
      </c>
      <c r="J48" s="24">
        <f t="shared" si="26"/>
        <v>67.393342709798404</v>
      </c>
      <c r="K48" s="24">
        <f t="shared" si="27"/>
        <v>126.37154748391978</v>
      </c>
      <c r="L48" s="24">
        <f t="shared" si="3"/>
        <v>89.030787753697965</v>
      </c>
      <c r="M48" s="17">
        <v>88.604069999999993</v>
      </c>
      <c r="N48" s="19">
        <f t="shared" si="29"/>
        <v>37.047126607113228</v>
      </c>
      <c r="O48" s="19">
        <f t="shared" si="30"/>
        <v>31.889367962709738</v>
      </c>
      <c r="P48" s="19">
        <f t="shared" si="31"/>
        <v>68.936494569822969</v>
      </c>
      <c r="Q48" s="21">
        <f t="shared" si="33"/>
        <v>0.49633177157044628</v>
      </c>
      <c r="R48" s="21">
        <f t="shared" si="34"/>
        <v>0.9235634611707555</v>
      </c>
      <c r="S48" s="21">
        <f t="shared" si="35"/>
        <v>4.1775792987557718</v>
      </c>
      <c r="T48" s="21">
        <f t="shared" si="9"/>
        <v>5712</v>
      </c>
      <c r="U48">
        <v>3.31</v>
      </c>
      <c r="V48" s="2">
        <v>2402</v>
      </c>
      <c r="W48" s="4">
        <v>31.98</v>
      </c>
      <c r="X48" s="4">
        <f t="shared" si="24"/>
        <v>9.6616314199395763</v>
      </c>
      <c r="Y48" s="4">
        <v>3340</v>
      </c>
      <c r="Z48" s="13">
        <v>3308</v>
      </c>
      <c r="AA48" s="13">
        <v>20705</v>
      </c>
      <c r="AB48" s="13">
        <f t="shared" si="32"/>
        <v>1.4629298692551602E-2</v>
      </c>
      <c r="AC48" s="13"/>
      <c r="AD48" s="13"/>
      <c r="AE48" s="12">
        <f t="shared" si="10"/>
        <v>-2.8978507606858247E-3</v>
      </c>
      <c r="AF48" s="4">
        <v>2402</v>
      </c>
      <c r="AG48" s="13">
        <v>2402442</v>
      </c>
      <c r="AH48" s="4">
        <f t="shared" si="28"/>
        <v>2402.442</v>
      </c>
      <c r="AI48" s="13">
        <v>6215</v>
      </c>
      <c r="AJ48" s="13">
        <f t="shared" si="11"/>
        <v>4.9879324215607399E-3</v>
      </c>
      <c r="AK48" s="13">
        <f t="shared" si="12"/>
        <v>2875</v>
      </c>
      <c r="AL48" s="13">
        <f t="shared" si="13"/>
        <v>0.53226065969428804</v>
      </c>
      <c r="AM48" s="13">
        <f t="shared" si="14"/>
        <v>0.5374094931617055</v>
      </c>
      <c r="AN48" s="13">
        <f t="shared" si="15"/>
        <v>6.1991017964071853</v>
      </c>
      <c r="AO48" s="13">
        <f t="shared" si="16"/>
        <v>7.2017391304347829</v>
      </c>
      <c r="AP48" s="13">
        <f t="shared" si="17"/>
        <v>3.3314561544650041</v>
      </c>
      <c r="AQ48" s="13">
        <f t="shared" si="18"/>
        <v>2.8676456419421812</v>
      </c>
      <c r="AR48" s="13">
        <f t="shared" si="19"/>
        <v>1.8607784431137724</v>
      </c>
      <c r="AS48" s="13">
        <v>5.5</v>
      </c>
      <c r="AT48" s="13">
        <v>4.5</v>
      </c>
      <c r="AU48" s="14">
        <v>43.3</v>
      </c>
      <c r="AV48" s="14">
        <v>110</v>
      </c>
    </row>
    <row r="49" spans="1:48">
      <c r="A49" s="5">
        <v>8006</v>
      </c>
      <c r="B49" s="15">
        <v>50.9</v>
      </c>
      <c r="C49" s="14">
        <v>66.2</v>
      </c>
      <c r="D49" s="14">
        <v>133.6</v>
      </c>
      <c r="E49" s="17">
        <v>89.637309999999999</v>
      </c>
      <c r="F49" s="17">
        <v>74.162570000000002</v>
      </c>
      <c r="G49" s="24"/>
      <c r="H49" s="24"/>
      <c r="I49" s="24">
        <f t="shared" si="25"/>
        <v>90.403821102909248</v>
      </c>
      <c r="J49" s="24">
        <f t="shared" si="26"/>
        <v>67.346460384435076</v>
      </c>
      <c r="K49" s="24">
        <f t="shared" si="27"/>
        <v>127.62012864169505</v>
      </c>
      <c r="L49" s="24">
        <f t="shared" si="3"/>
        <v>88.772789817681456</v>
      </c>
      <c r="M49" s="17">
        <v>89.409700000000001</v>
      </c>
      <c r="N49" s="19">
        <f t="shared" si="29"/>
        <v>37.629420159975794</v>
      </c>
      <c r="O49" s="19">
        <f t="shared" si="30"/>
        <v>32.051385745511553</v>
      </c>
      <c r="P49" s="19">
        <f t="shared" si="31"/>
        <v>69.680805905487347</v>
      </c>
      <c r="Q49" s="21">
        <f t="shared" si="33"/>
        <v>0.5073909946752897</v>
      </c>
      <c r="R49" s="21">
        <f t="shared" si="34"/>
        <v>0.93956838207585502</v>
      </c>
      <c r="S49" s="21">
        <f t="shared" si="35"/>
        <v>4.2050593182288054</v>
      </c>
      <c r="T49" s="21">
        <f t="shared" si="9"/>
        <v>5776</v>
      </c>
      <c r="U49">
        <v>3.36</v>
      </c>
      <c r="V49" s="2">
        <v>2416</v>
      </c>
      <c r="W49" s="4">
        <v>31.9</v>
      </c>
      <c r="X49" s="4">
        <f t="shared" si="24"/>
        <v>9.4940476190476186</v>
      </c>
      <c r="Y49" s="4">
        <v>3373</v>
      </c>
      <c r="Z49" s="13">
        <v>3356</v>
      </c>
      <c r="AA49" s="13">
        <v>20645</v>
      </c>
      <c r="AB49" s="13">
        <f>(LN(Z49/AI49/Z49)-LN(Z37/AI37/Z37))*(Z49/8044)*(LN(Z49)-LN(Z37))</f>
        <v>1.4580705049570123E-2</v>
      </c>
      <c r="AC49" s="13"/>
      <c r="AD49" s="13"/>
      <c r="AE49" s="12">
        <f t="shared" si="10"/>
        <v>-9.3969484136594821E-3</v>
      </c>
      <c r="AF49" s="4">
        <v>2416</v>
      </c>
      <c r="AG49" s="13">
        <v>2416096</v>
      </c>
      <c r="AH49" s="4">
        <f t="shared" si="28"/>
        <v>2416.096</v>
      </c>
      <c r="AI49" s="13">
        <v>6246</v>
      </c>
      <c r="AJ49" s="13">
        <f t="shared" si="11"/>
        <v>-2.5776496958053154E-2</v>
      </c>
      <c r="AK49" s="13">
        <f t="shared" si="12"/>
        <v>2873</v>
      </c>
      <c r="AL49" s="13">
        <f t="shared" si="13"/>
        <v>0.53730387447966699</v>
      </c>
      <c r="AM49" s="13">
        <f t="shared" si="14"/>
        <v>0.54002561639449242</v>
      </c>
      <c r="AN49" s="13">
        <f t="shared" si="15"/>
        <v>6.1206640972428108</v>
      </c>
      <c r="AO49" s="13">
        <f t="shared" si="16"/>
        <v>7.1858684302123219</v>
      </c>
      <c r="AP49" s="13">
        <f t="shared" si="17"/>
        <v>3.3053154018571886</v>
      </c>
      <c r="AQ49" s="13">
        <f t="shared" si="18"/>
        <v>2.8153486953856222</v>
      </c>
      <c r="AR49" s="13">
        <f t="shared" si="19"/>
        <v>1.8517640083012155</v>
      </c>
      <c r="AS49" s="13">
        <v>5.13</v>
      </c>
      <c r="AT49" s="13">
        <v>4.5</v>
      </c>
      <c r="AU49" s="14">
        <v>42.1</v>
      </c>
      <c r="AV49" s="14">
        <v>113</v>
      </c>
    </row>
    <row r="50" spans="1:48">
      <c r="A50" s="5">
        <v>8037</v>
      </c>
      <c r="B50" s="15">
        <v>50</v>
      </c>
      <c r="C50" s="14">
        <v>65.8</v>
      </c>
      <c r="D50" s="14">
        <v>132.5</v>
      </c>
      <c r="E50" s="17">
        <v>87.564769999999996</v>
      </c>
      <c r="F50" s="17">
        <v>77.033000000000001</v>
      </c>
      <c r="G50" s="24"/>
      <c r="H50" s="24"/>
      <c r="I50" s="24">
        <f t="shared" si="25"/>
        <v>88.073527283253725</v>
      </c>
      <c r="J50" s="24">
        <f t="shared" si="26"/>
        <v>62.986404125644633</v>
      </c>
      <c r="K50" s="24">
        <f t="shared" si="27"/>
        <v>128.56602345819147</v>
      </c>
      <c r="L50" s="24">
        <f t="shared" si="3"/>
        <v>87.938596491228068</v>
      </c>
      <c r="M50" s="17">
        <v>87.11</v>
      </c>
      <c r="N50" s="19">
        <f t="shared" si="29"/>
        <v>38.805560729503433</v>
      </c>
      <c r="O50" s="19">
        <f t="shared" si="30"/>
        <v>30.685856880569663</v>
      </c>
      <c r="P50" s="19">
        <f t="shared" si="31"/>
        <v>69.4914176100731</v>
      </c>
      <c r="Q50" s="21">
        <f t="shared" si="33"/>
        <v>0.50375242726498293</v>
      </c>
      <c r="R50" s="21">
        <f t="shared" si="34"/>
        <v>0.90209932898982381</v>
      </c>
      <c r="S50" s="21">
        <f t="shared" si="35"/>
        <v>4.0347055304170949</v>
      </c>
      <c r="T50" s="21">
        <f t="shared" si="9"/>
        <v>5652</v>
      </c>
      <c r="U50">
        <v>3.38</v>
      </c>
      <c r="V50" s="2">
        <v>2272</v>
      </c>
      <c r="W50" s="4">
        <v>31.66</v>
      </c>
      <c r="X50" s="4">
        <f t="shared" si="24"/>
        <v>9.3668639053254434</v>
      </c>
      <c r="Y50" s="4">
        <v>3398</v>
      </c>
      <c r="Z50" s="13">
        <v>3385</v>
      </c>
      <c r="AA50" s="13">
        <v>20451</v>
      </c>
      <c r="AB50" s="13">
        <f t="shared" si="32"/>
        <v>1.3893384922757348E-2</v>
      </c>
      <c r="AC50" s="13"/>
      <c r="AD50" s="13"/>
      <c r="AE50" s="12">
        <f t="shared" si="10"/>
        <v>9.6327807931152511E-3</v>
      </c>
      <c r="AF50" s="4">
        <v>2272</v>
      </c>
      <c r="AG50" s="13">
        <v>2272057</v>
      </c>
      <c r="AH50" s="4">
        <f t="shared" si="28"/>
        <v>2272.0569999999998</v>
      </c>
      <c r="AI50" s="13">
        <v>6085</v>
      </c>
      <c r="AJ50" s="13">
        <f t="shared" si="11"/>
        <v>9.3672966310599844E-3</v>
      </c>
      <c r="AK50" s="13">
        <f t="shared" si="12"/>
        <v>2687</v>
      </c>
      <c r="AL50" s="13">
        <f t="shared" si="13"/>
        <v>0.55628594905505346</v>
      </c>
      <c r="AM50" s="13">
        <f t="shared" si="14"/>
        <v>0.55842235004108465</v>
      </c>
      <c r="AN50" s="13">
        <f t="shared" si="15"/>
        <v>6.0185403178340202</v>
      </c>
      <c r="AO50" s="13">
        <f t="shared" si="16"/>
        <v>7.6110904354298476</v>
      </c>
      <c r="AP50" s="13">
        <f t="shared" si="17"/>
        <v>3.3608874281018899</v>
      </c>
      <c r="AQ50" s="13">
        <f t="shared" si="18"/>
        <v>2.6576528897321303</v>
      </c>
      <c r="AR50" s="13">
        <f t="shared" si="19"/>
        <v>1.790759270158917</v>
      </c>
      <c r="AS50" s="13">
        <v>5</v>
      </c>
      <c r="AT50" s="13">
        <v>4.5</v>
      </c>
      <c r="AU50" s="14">
        <v>43.5</v>
      </c>
      <c r="AV50" s="14">
        <v>113</v>
      </c>
    </row>
    <row r="51" spans="1:48">
      <c r="A51" s="5">
        <v>8068</v>
      </c>
      <c r="B51" s="15">
        <v>50.9</v>
      </c>
      <c r="C51" s="14">
        <v>65.400000000000006</v>
      </c>
      <c r="D51" s="14">
        <v>132.19999999999999</v>
      </c>
      <c r="E51" s="17">
        <v>87.564769999999996</v>
      </c>
      <c r="F51" s="17">
        <v>80.382720000000006</v>
      </c>
      <c r="G51" s="24"/>
      <c r="H51" s="24"/>
      <c r="I51" s="24">
        <f t="shared" si="25"/>
        <v>88.898538138659717</v>
      </c>
      <c r="J51" s="24">
        <f t="shared" si="26"/>
        <v>63.431786216596343</v>
      </c>
      <c r="K51" s="24">
        <f t="shared" si="27"/>
        <v>130.00378357926598</v>
      </c>
      <c r="L51" s="24">
        <f t="shared" si="3"/>
        <v>88.785689714482288</v>
      </c>
      <c r="M51" s="17">
        <v>85.73312</v>
      </c>
      <c r="N51" s="19">
        <f t="shared" si="29"/>
        <v>39.239525210881041</v>
      </c>
      <c r="O51" s="19">
        <f t="shared" si="30"/>
        <v>30.90283912125847</v>
      </c>
      <c r="P51" s="19">
        <f t="shared" si="31"/>
        <v>70.142364332139522</v>
      </c>
      <c r="Q51" s="21">
        <f t="shared" si="33"/>
        <v>0.48815871384895959</v>
      </c>
      <c r="R51" s="21">
        <f t="shared" si="34"/>
        <v>0.87260501177541028</v>
      </c>
      <c r="S51" s="21">
        <f t="shared" si="35"/>
        <v>3.9276930966537424</v>
      </c>
      <c r="T51" s="21">
        <f t="shared" si="9"/>
        <v>5597</v>
      </c>
      <c r="U51">
        <v>3.42</v>
      </c>
      <c r="V51" s="2">
        <v>2177</v>
      </c>
      <c r="W51" s="4">
        <v>32.04</v>
      </c>
      <c r="X51" s="4">
        <f t="shared" si="24"/>
        <v>9.3684210526315788</v>
      </c>
      <c r="Y51" s="4">
        <v>3436</v>
      </c>
      <c r="Z51" s="13">
        <v>3417</v>
      </c>
      <c r="AA51" s="13">
        <v>20648</v>
      </c>
      <c r="AB51" s="13">
        <f t="shared" si="32"/>
        <v>1.1684803557257255E-2</v>
      </c>
      <c r="AC51" s="13"/>
      <c r="AD51" s="13"/>
      <c r="AE51" s="12">
        <f t="shared" si="10"/>
        <v>1.7435102673382409E-3</v>
      </c>
      <c r="AF51" s="4">
        <v>2177</v>
      </c>
      <c r="AG51" s="13">
        <v>2176529</v>
      </c>
      <c r="AH51" s="4">
        <f t="shared" si="28"/>
        <v>2176.529</v>
      </c>
      <c r="AI51" s="13">
        <v>6142</v>
      </c>
      <c r="AJ51" s="13">
        <f t="shared" si="11"/>
        <v>1.3676326929338978E-2</v>
      </c>
      <c r="AK51" s="13">
        <f t="shared" si="12"/>
        <v>2706</v>
      </c>
      <c r="AL51" s="13">
        <f t="shared" si="13"/>
        <v>0.55633344187561051</v>
      </c>
      <c r="AM51" s="13">
        <f t="shared" si="14"/>
        <v>0.55942689677629431</v>
      </c>
      <c r="AN51" s="13">
        <f t="shared" si="15"/>
        <v>6.0093131548311991</v>
      </c>
      <c r="AO51" s="13">
        <f t="shared" si="16"/>
        <v>7.6304508499630455</v>
      </c>
      <c r="AP51" s="13">
        <f t="shared" si="17"/>
        <v>3.3617714099641809</v>
      </c>
      <c r="AQ51" s="13">
        <f t="shared" si="18"/>
        <v>2.6475417448670182</v>
      </c>
      <c r="AR51" s="13">
        <f t="shared" si="19"/>
        <v>1.7875436554132713</v>
      </c>
      <c r="AS51" s="13">
        <v>4.88</v>
      </c>
      <c r="AT51" s="13">
        <v>4.5</v>
      </c>
      <c r="AU51" s="14">
        <v>45.6</v>
      </c>
      <c r="AV51" s="14">
        <v>114</v>
      </c>
    </row>
    <row r="52" spans="1:48">
      <c r="A52" s="5">
        <v>8096</v>
      </c>
      <c r="B52" s="15">
        <v>50.8</v>
      </c>
      <c r="C52" s="14">
        <v>65</v>
      </c>
      <c r="D52" s="14">
        <v>133.30000000000001</v>
      </c>
      <c r="E52" s="17">
        <v>86.528499999999994</v>
      </c>
      <c r="F52" s="17">
        <v>84.689260000000004</v>
      </c>
      <c r="G52" s="24"/>
      <c r="H52" s="24"/>
      <c r="I52" s="24">
        <f t="shared" si="25"/>
        <v>90.114343609784342</v>
      </c>
      <c r="J52" s="24">
        <f t="shared" si="26"/>
        <v>64.767932489451468</v>
      </c>
      <c r="K52" s="24">
        <f t="shared" si="27"/>
        <v>131.02534998108212</v>
      </c>
      <c r="L52" s="24">
        <f t="shared" si="3"/>
        <v>88.940488476092199</v>
      </c>
      <c r="M52" s="17">
        <v>86.524100000000004</v>
      </c>
      <c r="N52" s="19">
        <f t="shared" si="29"/>
        <v>40.021495807739647</v>
      </c>
      <c r="O52" s="19">
        <f t="shared" si="30"/>
        <v>31.931675690668396</v>
      </c>
      <c r="P52" s="19">
        <f t="shared" si="31"/>
        <v>71.953171498408039</v>
      </c>
      <c r="Q52" s="21">
        <f t="shared" si="33"/>
        <v>0.47256872722396737</v>
      </c>
      <c r="R52" s="21">
        <f t="shared" si="34"/>
        <v>0.84961388844828778</v>
      </c>
      <c r="S52" s="21">
        <f t="shared" si="35"/>
        <v>3.7574467484470238</v>
      </c>
      <c r="T52" s="21">
        <f t="shared" si="9"/>
        <v>5645</v>
      </c>
      <c r="U52">
        <v>3.45</v>
      </c>
      <c r="V52" s="2">
        <v>2195</v>
      </c>
      <c r="W52" s="4">
        <v>32.17</v>
      </c>
      <c r="X52" s="4">
        <f t="shared" si="24"/>
        <v>9.3246376811594196</v>
      </c>
      <c r="Y52" s="4">
        <v>3463</v>
      </c>
      <c r="Z52" s="13">
        <v>3449</v>
      </c>
      <c r="AA52" s="13">
        <v>20684</v>
      </c>
      <c r="AB52" s="13">
        <f t="shared" si="32"/>
        <v>7.8523560850533285E-3</v>
      </c>
      <c r="AC52" s="13"/>
      <c r="AD52" s="13"/>
      <c r="AE52" s="12">
        <f t="shared" si="10"/>
        <v>2.5865403210210792E-2</v>
      </c>
      <c r="AF52" s="4">
        <v>2195</v>
      </c>
      <c r="AG52" s="13">
        <v>2195133</v>
      </c>
      <c r="AH52" s="4">
        <f t="shared" si="28"/>
        <v>2195.1329999999998</v>
      </c>
      <c r="AI52" s="13">
        <v>6226</v>
      </c>
      <c r="AJ52" s="13">
        <f t="shared" si="11"/>
        <v>-8.0308384195309991E-4</v>
      </c>
      <c r="AK52" s="13">
        <f t="shared" si="12"/>
        <v>2763</v>
      </c>
      <c r="AL52" s="13">
        <f t="shared" si="13"/>
        <v>0.55396723417924831</v>
      </c>
      <c r="AM52" s="13">
        <f t="shared" si="14"/>
        <v>0.55621586893671704</v>
      </c>
      <c r="AN52" s="13">
        <f t="shared" si="15"/>
        <v>5.9728559052844359</v>
      </c>
      <c r="AO52" s="13">
        <f t="shared" si="16"/>
        <v>7.486065870430691</v>
      </c>
      <c r="AP52" s="13">
        <f t="shared" si="17"/>
        <v>3.3221972373915838</v>
      </c>
      <c r="AQ52" s="13">
        <f t="shared" si="18"/>
        <v>2.6506586678928521</v>
      </c>
      <c r="AR52" s="13">
        <f t="shared" si="19"/>
        <v>1.7978631244585619</v>
      </c>
      <c r="AS52" s="13">
        <v>4.75</v>
      </c>
      <c r="AT52" s="13">
        <v>4.5</v>
      </c>
      <c r="AU52" s="14">
        <v>48.5</v>
      </c>
      <c r="AV52" s="14">
        <v>116</v>
      </c>
    </row>
    <row r="53" spans="1:48">
      <c r="A53" s="5">
        <v>8127</v>
      </c>
      <c r="B53" s="15">
        <v>51</v>
      </c>
      <c r="C53" s="14">
        <v>64.8</v>
      </c>
      <c r="D53" s="14">
        <v>134.80000000000001</v>
      </c>
      <c r="E53" s="17">
        <v>86.528499999999994</v>
      </c>
      <c r="F53" s="17">
        <v>81.818830000000005</v>
      </c>
      <c r="G53" s="24"/>
      <c r="H53" s="24"/>
      <c r="I53" s="24">
        <f t="shared" si="25"/>
        <v>90.041974236503108</v>
      </c>
      <c r="J53" s="24">
        <f t="shared" si="26"/>
        <v>64.322550398499772</v>
      </c>
      <c r="K53" s="24">
        <f t="shared" si="27"/>
        <v>131.55505107832008</v>
      </c>
      <c r="L53" s="24">
        <f t="shared" si="3"/>
        <v>91.240970072239421</v>
      </c>
      <c r="M53" s="17">
        <v>86.831699999999998</v>
      </c>
      <c r="N53" s="19">
        <f t="shared" si="29"/>
        <v>40.183292210081078</v>
      </c>
      <c r="O53" s="19">
        <f t="shared" si="30"/>
        <v>31.712094858919318</v>
      </c>
      <c r="P53" s="19">
        <f t="shared" si="31"/>
        <v>71.895387069000392</v>
      </c>
      <c r="Q53" s="21">
        <f t="shared" si="33"/>
        <v>0.4911252362088418</v>
      </c>
      <c r="R53" s="21">
        <f t="shared" si="34"/>
        <v>0.87871443613897182</v>
      </c>
      <c r="S53" s="21">
        <f t="shared" si="35"/>
        <v>4.0021802279952388</v>
      </c>
      <c r="T53" s="21">
        <f t="shared" si="9"/>
        <v>5660</v>
      </c>
      <c r="U53">
        <v>3.47</v>
      </c>
      <c r="V53" s="2">
        <v>2190</v>
      </c>
      <c r="W53" s="4">
        <v>32.869999999999997</v>
      </c>
      <c r="X53" s="4">
        <f t="shared" si="24"/>
        <v>9.4726224783861657</v>
      </c>
      <c r="Y53" s="4">
        <v>3477</v>
      </c>
      <c r="Z53" s="13">
        <v>3469</v>
      </c>
      <c r="AA53" s="13">
        <v>21219</v>
      </c>
      <c r="AB53" s="13">
        <f t="shared" si="32"/>
        <v>6.83962717359208E-3</v>
      </c>
      <c r="AC53" s="13"/>
      <c r="AD53" s="13"/>
      <c r="AE53" s="12">
        <f t="shared" si="10"/>
        <v>8.5300909562184835E-3</v>
      </c>
      <c r="AF53" s="4">
        <v>2190</v>
      </c>
      <c r="AG53" s="13">
        <v>2190447</v>
      </c>
      <c r="AH53" s="4">
        <f t="shared" si="28"/>
        <v>2190.4470000000001</v>
      </c>
      <c r="AI53" s="13">
        <v>6221</v>
      </c>
      <c r="AJ53" s="13">
        <f t="shared" si="11"/>
        <v>6.5905802925574665E-3</v>
      </c>
      <c r="AK53" s="13">
        <f t="shared" si="12"/>
        <v>2744</v>
      </c>
      <c r="AL53" s="13">
        <f t="shared" si="13"/>
        <v>0.55762739109467929</v>
      </c>
      <c r="AM53" s="13">
        <f t="shared" si="14"/>
        <v>0.55891335798103203</v>
      </c>
      <c r="AN53" s="13">
        <f t="shared" si="15"/>
        <v>6.1026747195858499</v>
      </c>
      <c r="AO53" s="13">
        <f t="shared" si="16"/>
        <v>7.7328717201166182</v>
      </c>
      <c r="AP53" s="13">
        <f t="shared" si="17"/>
        <v>3.4108664201896803</v>
      </c>
      <c r="AQ53" s="13">
        <f t="shared" si="18"/>
        <v>2.6918082993961696</v>
      </c>
      <c r="AR53" s="13">
        <f t="shared" si="19"/>
        <v>1.7891860799539834</v>
      </c>
      <c r="AS53" s="13">
        <v>4.5</v>
      </c>
      <c r="AT53" s="13">
        <v>4.5</v>
      </c>
      <c r="AU53" s="14">
        <v>46.4</v>
      </c>
      <c r="AV53" s="14">
        <v>121</v>
      </c>
    </row>
    <row r="54" spans="1:48">
      <c r="A54" s="5">
        <v>8157</v>
      </c>
      <c r="B54" s="15">
        <v>52.6</v>
      </c>
      <c r="C54" s="14">
        <v>64.599999999999994</v>
      </c>
      <c r="D54" s="14">
        <v>135.5</v>
      </c>
      <c r="E54" s="17">
        <v>86.528499999999994</v>
      </c>
      <c r="F54" s="17">
        <v>86.125370000000004</v>
      </c>
      <c r="G54" s="24"/>
      <c r="H54" s="24"/>
      <c r="I54" s="24">
        <f t="shared" si="25"/>
        <v>90.635403097409167</v>
      </c>
      <c r="J54" s="24">
        <f t="shared" si="26"/>
        <v>65.119549929676509</v>
      </c>
      <c r="K54" s="24">
        <f t="shared" si="27"/>
        <v>131.81990162693907</v>
      </c>
      <c r="L54" s="24">
        <f t="shared" si="3"/>
        <v>92.019263845889228</v>
      </c>
      <c r="M54" s="17">
        <v>87.095359999999999</v>
      </c>
      <c r="N54" s="19">
        <f t="shared" si="29"/>
        <v>40.264190411251789</v>
      </c>
      <c r="O54" s="19">
        <f t="shared" si="30"/>
        <v>32.105028978891347</v>
      </c>
      <c r="P54" s="19">
        <f t="shared" si="31"/>
        <v>72.369219390143144</v>
      </c>
      <c r="Q54" s="21">
        <f t="shared" si="33"/>
        <v>0.46750673362856709</v>
      </c>
      <c r="R54" s="21">
        <f t="shared" si="34"/>
        <v>0.84027760217625924</v>
      </c>
      <c r="S54" s="21">
        <f t="shared" si="35"/>
        <v>3.8463619935124949</v>
      </c>
      <c r="T54" s="21">
        <f t="shared" si="9"/>
        <v>5633</v>
      </c>
      <c r="U54">
        <v>3.48</v>
      </c>
      <c r="V54" s="2">
        <v>2153</v>
      </c>
      <c r="W54" s="4">
        <v>33.14</v>
      </c>
      <c r="X54" s="4">
        <f t="shared" si="24"/>
        <v>9.5229885057471275</v>
      </c>
      <c r="Y54" s="4">
        <v>3484</v>
      </c>
      <c r="Z54" s="13">
        <v>3481</v>
      </c>
      <c r="AA54" s="13">
        <v>21400</v>
      </c>
      <c r="AB54" s="13">
        <f t="shared" si="32"/>
        <v>4.5210571911392756E-3</v>
      </c>
      <c r="AC54" s="13"/>
      <c r="AD54" s="13"/>
      <c r="AE54" s="12">
        <f t="shared" si="10"/>
        <v>1.0186915887850468E-2</v>
      </c>
      <c r="AF54" s="4">
        <v>2153</v>
      </c>
      <c r="AG54" s="13">
        <v>2153053</v>
      </c>
      <c r="AH54" s="4">
        <f t="shared" si="28"/>
        <v>2153.0529999999999</v>
      </c>
      <c r="AI54" s="13">
        <v>6262</v>
      </c>
      <c r="AJ54" s="13">
        <f t="shared" si="11"/>
        <v>9.4219099329287768E-3</v>
      </c>
      <c r="AK54" s="13">
        <f t="shared" si="12"/>
        <v>2778</v>
      </c>
      <c r="AL54" s="13">
        <f t="shared" si="13"/>
        <v>0.55589268604279785</v>
      </c>
      <c r="AM54" s="13">
        <f t="shared" si="14"/>
        <v>0.55637176620887896</v>
      </c>
      <c r="AN54" s="13">
        <f t="shared" si="15"/>
        <v>6.1423650975889785</v>
      </c>
      <c r="AO54" s="13">
        <f t="shared" si="16"/>
        <v>7.703383729301656</v>
      </c>
      <c r="AP54" s="13">
        <f t="shared" si="17"/>
        <v>3.417438518045353</v>
      </c>
      <c r="AQ54" s="13">
        <f t="shared" si="18"/>
        <v>2.7249265795436255</v>
      </c>
      <c r="AR54" s="13">
        <f t="shared" si="19"/>
        <v>1.7973593570608497</v>
      </c>
      <c r="AS54" s="13">
        <v>4.38</v>
      </c>
      <c r="AT54" s="13">
        <v>4.5</v>
      </c>
      <c r="AU54" s="14">
        <v>49</v>
      </c>
      <c r="AV54" s="14">
        <v>120</v>
      </c>
    </row>
    <row r="55" spans="1:48">
      <c r="A55" s="5">
        <v>8188</v>
      </c>
      <c r="B55" s="15">
        <v>52.7</v>
      </c>
      <c r="C55" s="14">
        <v>64.400000000000006</v>
      </c>
      <c r="D55" s="14">
        <v>135.6</v>
      </c>
      <c r="E55" s="17">
        <v>86.528499999999994</v>
      </c>
      <c r="F55" s="17">
        <v>90.430120000000002</v>
      </c>
      <c r="G55" s="24"/>
      <c r="H55" s="24"/>
      <c r="I55" s="24">
        <f t="shared" si="25"/>
        <v>91.489361702127653</v>
      </c>
      <c r="J55" s="24">
        <f t="shared" si="26"/>
        <v>66.174402250351619</v>
      </c>
      <c r="K55" s="24">
        <f t="shared" si="27"/>
        <v>132.34960272417706</v>
      </c>
      <c r="L55" s="24">
        <f t="shared" si="3"/>
        <v>92.956656346749227</v>
      </c>
      <c r="M55" s="17">
        <v>87.329719999999995</v>
      </c>
      <c r="N55" s="19">
        <f t="shared" si="29"/>
        <v>40.425986813593212</v>
      </c>
      <c r="O55" s="19">
        <f t="shared" si="30"/>
        <v>32.625088843560214</v>
      </c>
      <c r="P55" s="19">
        <f t="shared" si="31"/>
        <v>73.051075657153433</v>
      </c>
      <c r="Q55" s="21">
        <f t="shared" si="33"/>
        <v>0.44704117183072645</v>
      </c>
      <c r="R55" s="21">
        <f t="shared" si="34"/>
        <v>0.80781796659291649</v>
      </c>
      <c r="S55" s="21">
        <f t="shared" si="35"/>
        <v>3.7120732540625245</v>
      </c>
      <c r="T55" s="21">
        <f t="shared" si="9"/>
        <v>5628</v>
      </c>
      <c r="U55">
        <v>3.49</v>
      </c>
      <c r="V55" s="2">
        <v>2138</v>
      </c>
      <c r="W55" s="4">
        <v>33.65</v>
      </c>
      <c r="X55" s="4">
        <f t="shared" si="24"/>
        <v>9.6418338108882509</v>
      </c>
      <c r="Y55" s="4">
        <v>3498</v>
      </c>
      <c r="Z55" s="13">
        <v>3489</v>
      </c>
      <c r="AA55" s="13">
        <v>21618</v>
      </c>
      <c r="AB55" s="13">
        <f t="shared" si="32"/>
        <v>2.4908450779167119E-3</v>
      </c>
      <c r="AC55" s="13"/>
      <c r="AD55" s="13"/>
      <c r="AE55" s="12">
        <f t="shared" si="10"/>
        <v>4.8570635581459895E-3</v>
      </c>
      <c r="AF55" s="4">
        <v>2138</v>
      </c>
      <c r="AG55" s="13">
        <v>2138430</v>
      </c>
      <c r="AH55" s="4">
        <f t="shared" si="28"/>
        <v>2138.4299999999998</v>
      </c>
      <c r="AI55" s="13">
        <v>6321</v>
      </c>
      <c r="AJ55" s="13">
        <f t="shared" si="11"/>
        <v>-1.0757791488688499E-2</v>
      </c>
      <c r="AK55" s="13">
        <f t="shared" si="12"/>
        <v>2823</v>
      </c>
      <c r="AL55" s="13">
        <f t="shared" si="13"/>
        <v>0.55196962505932601</v>
      </c>
      <c r="AM55" s="13">
        <f t="shared" si="14"/>
        <v>0.55339345040341714</v>
      </c>
      <c r="AN55" s="13">
        <f t="shared" si="15"/>
        <v>6.1801029159519727</v>
      </c>
      <c r="AO55" s="13">
        <f t="shared" si="16"/>
        <v>7.657810839532412</v>
      </c>
      <c r="AP55" s="13">
        <f t="shared" si="17"/>
        <v>3.4200284765068818</v>
      </c>
      <c r="AQ55" s="13">
        <f t="shared" si="18"/>
        <v>2.7600744394450909</v>
      </c>
      <c r="AR55" s="13">
        <f t="shared" si="19"/>
        <v>1.8070325900514579</v>
      </c>
      <c r="AS55" s="13">
        <v>4.38</v>
      </c>
      <c r="AT55" s="13">
        <v>4</v>
      </c>
      <c r="AU55" s="14">
        <v>52</v>
      </c>
      <c r="AV55" s="14">
        <v>117</v>
      </c>
    </row>
    <row r="56" spans="1:48">
      <c r="A56" s="5">
        <v>8218</v>
      </c>
      <c r="B56" s="15">
        <v>54.4</v>
      </c>
      <c r="C56" s="14">
        <v>64.400000000000006</v>
      </c>
      <c r="D56" s="14">
        <v>134</v>
      </c>
      <c r="E56" s="17">
        <v>87.046629999999993</v>
      </c>
      <c r="F56" s="17">
        <v>90.430120000000002</v>
      </c>
      <c r="G56" s="24"/>
      <c r="H56" s="24"/>
      <c r="I56" s="24">
        <f t="shared" si="25"/>
        <v>90.505138225502975</v>
      </c>
      <c r="J56" s="24">
        <f t="shared" si="26"/>
        <v>63.54899203000469</v>
      </c>
      <c r="K56" s="24">
        <f t="shared" si="27"/>
        <v>134.01437760121075</v>
      </c>
      <c r="L56" s="24">
        <f t="shared" si="3"/>
        <v>93.408152734778128</v>
      </c>
      <c r="M56" s="17">
        <v>87.417609999999996</v>
      </c>
      <c r="N56" s="19">
        <f t="shared" si="29"/>
        <v>40.69083432638346</v>
      </c>
      <c r="O56" s="19">
        <f t="shared" si="30"/>
        <v>31.144226950543636</v>
      </c>
      <c r="P56" s="19">
        <f t="shared" si="31"/>
        <v>71.835061276927092</v>
      </c>
      <c r="Q56" s="21">
        <f t="shared" si="33"/>
        <v>0.44996992513538031</v>
      </c>
      <c r="R56" s="21">
        <f t="shared" si="34"/>
        <v>0.79437096043803868</v>
      </c>
      <c r="S56" s="21">
        <f t="shared" si="35"/>
        <v>3.73010302979</v>
      </c>
      <c r="T56" s="21">
        <f t="shared" si="9"/>
        <v>5677</v>
      </c>
      <c r="U56">
        <v>3.52</v>
      </c>
      <c r="V56" s="2">
        <v>2157</v>
      </c>
      <c r="W56" s="4">
        <v>34.01</v>
      </c>
      <c r="X56" s="4">
        <f t="shared" si="24"/>
        <v>9.6619318181818183</v>
      </c>
      <c r="Y56" s="4">
        <v>3542</v>
      </c>
      <c r="Z56" s="13">
        <v>3516</v>
      </c>
      <c r="AA56" s="13">
        <v>21723</v>
      </c>
      <c r="AB56" s="13">
        <f t="shared" si="32"/>
        <v>2.292245998258492E-3</v>
      </c>
      <c r="AC56" s="13"/>
      <c r="AD56" s="13"/>
      <c r="AE56" s="12">
        <f t="shared" si="10"/>
        <v>3.6827325875799844E-4</v>
      </c>
      <c r="AF56" s="4">
        <v>2157</v>
      </c>
      <c r="AG56" s="13">
        <v>2157405</v>
      </c>
      <c r="AH56" s="4">
        <f t="shared" si="28"/>
        <v>2157.4050000000002</v>
      </c>
      <c r="AI56" s="13">
        <v>6253</v>
      </c>
      <c r="AJ56" s="13">
        <f t="shared" si="11"/>
        <v>6.7167759475451781E-3</v>
      </c>
      <c r="AK56" s="13">
        <f t="shared" si="12"/>
        <v>2711</v>
      </c>
      <c r="AL56" s="13">
        <f t="shared" si="13"/>
        <v>0.56229010075163921</v>
      </c>
      <c r="AM56" s="13">
        <f t="shared" si="14"/>
        <v>0.56644810490964337</v>
      </c>
      <c r="AN56" s="13">
        <f t="shared" si="15"/>
        <v>6.1329757199322419</v>
      </c>
      <c r="AO56" s="13">
        <f t="shared" si="16"/>
        <v>8.0129103651789002</v>
      </c>
      <c r="AP56" s="13">
        <f t="shared" si="17"/>
        <v>3.4740124740124738</v>
      </c>
      <c r="AQ56" s="13">
        <f t="shared" si="18"/>
        <v>2.6589632459197681</v>
      </c>
      <c r="AR56" s="13">
        <f t="shared" si="19"/>
        <v>1.7653867871259175</v>
      </c>
      <c r="AS56" s="13">
        <v>4.13</v>
      </c>
      <c r="AT56" s="13">
        <v>4</v>
      </c>
      <c r="AU56" s="14">
        <v>51.5</v>
      </c>
      <c r="AV56" s="14">
        <v>112</v>
      </c>
    </row>
    <row r="57" spans="1:48">
      <c r="A57" s="5">
        <v>8249</v>
      </c>
      <c r="B57" s="15">
        <v>54</v>
      </c>
      <c r="C57" s="14">
        <v>64.5</v>
      </c>
      <c r="D57" s="14">
        <v>129.6</v>
      </c>
      <c r="E57" s="17">
        <v>86.010360000000006</v>
      </c>
      <c r="F57" s="17">
        <v>88.516499999999994</v>
      </c>
      <c r="G57" s="24"/>
      <c r="H57" s="24"/>
      <c r="I57" s="24">
        <f t="shared" si="25"/>
        <v>91.113040961065266</v>
      </c>
      <c r="J57" s="24">
        <f t="shared" si="26"/>
        <v>63.924050632911388</v>
      </c>
      <c r="K57" s="24">
        <f t="shared" si="27"/>
        <v>134.99810821036701</v>
      </c>
      <c r="L57" s="24">
        <f t="shared" si="3"/>
        <v>93.442552459580313</v>
      </c>
      <c r="M57" s="17">
        <v>87.300420000000003</v>
      </c>
      <c r="N57" s="19">
        <f t="shared" si="29"/>
        <v>41.483374793455113</v>
      </c>
      <c r="O57" s="19">
        <f t="shared" si="30"/>
        <v>31.705482920894642</v>
      </c>
      <c r="P57" s="19">
        <f t="shared" si="31"/>
        <v>73.188857714349751</v>
      </c>
      <c r="Q57" s="21">
        <f t="shared" si="33"/>
        <v>0.46865132256082331</v>
      </c>
      <c r="R57" s="21">
        <f t="shared" si="34"/>
        <v>0.82683858618844808</v>
      </c>
      <c r="S57" s="21">
        <f t="shared" si="35"/>
        <v>3.8062364495000431</v>
      </c>
      <c r="T57" s="21">
        <f t="shared" si="9"/>
        <v>5701</v>
      </c>
      <c r="U57">
        <v>3.55</v>
      </c>
      <c r="V57" s="2">
        <v>2151</v>
      </c>
      <c r="W57" s="4">
        <v>34.21</v>
      </c>
      <c r="X57" s="4">
        <f t="shared" si="24"/>
        <v>9.6366197183098592</v>
      </c>
      <c r="Y57" s="4">
        <v>3568</v>
      </c>
      <c r="Z57" s="13">
        <v>3553</v>
      </c>
      <c r="AA57" s="13">
        <v>21731</v>
      </c>
      <c r="AB57" s="13">
        <f t="shared" si="32"/>
        <v>7.6112174760991334E-4</v>
      </c>
      <c r="AC57" s="13"/>
      <c r="AD57" s="13"/>
      <c r="AE57" s="12">
        <f t="shared" si="10"/>
        <v>1.4127283604067922E-2</v>
      </c>
      <c r="AF57" s="4">
        <v>2151</v>
      </c>
      <c r="AG57" s="13">
        <v>2151185</v>
      </c>
      <c r="AH57" s="4">
        <f t="shared" si="28"/>
        <v>2151.1849999999999</v>
      </c>
      <c r="AI57" s="13">
        <v>6295</v>
      </c>
      <c r="AJ57" s="13">
        <f t="shared" si="11"/>
        <v>1.0007942811755361E-2</v>
      </c>
      <c r="AK57" s="13">
        <f t="shared" si="12"/>
        <v>2727</v>
      </c>
      <c r="AL57" s="13">
        <f t="shared" si="13"/>
        <v>0.56441620333598097</v>
      </c>
      <c r="AM57" s="13">
        <f t="shared" si="14"/>
        <v>0.56679904686258931</v>
      </c>
      <c r="AN57" s="13">
        <f t="shared" si="15"/>
        <v>6.0905269058295968</v>
      </c>
      <c r="AO57" s="13">
        <f t="shared" si="16"/>
        <v>7.9688302163549691</v>
      </c>
      <c r="AP57" s="13">
        <f t="shared" si="17"/>
        <v>3.4521048451151706</v>
      </c>
      <c r="AQ57" s="13">
        <f t="shared" si="18"/>
        <v>2.6384220607144262</v>
      </c>
      <c r="AR57" s="13">
        <f t="shared" si="19"/>
        <v>1.7642937219730941</v>
      </c>
      <c r="AS57" s="13">
        <v>4.13</v>
      </c>
      <c r="AT57" s="13">
        <v>4</v>
      </c>
      <c r="AU57" s="14">
        <v>51.4</v>
      </c>
      <c r="AV57" s="14">
        <v>107</v>
      </c>
    </row>
    <row r="58" spans="1:48">
      <c r="A58" s="5">
        <v>8280</v>
      </c>
      <c r="B58" s="15">
        <v>54.3</v>
      </c>
      <c r="C58" s="14">
        <v>64.5</v>
      </c>
      <c r="D58" s="14">
        <v>127.9</v>
      </c>
      <c r="E58" s="17">
        <v>86.010360000000006</v>
      </c>
      <c r="F58" s="17">
        <v>93.302329999999998</v>
      </c>
      <c r="G58" s="24"/>
      <c r="H58" s="24"/>
      <c r="I58" s="24">
        <f t="shared" si="25"/>
        <v>92.024895064408739</v>
      </c>
      <c r="J58" s="24">
        <f t="shared" si="26"/>
        <v>64.978902953586498</v>
      </c>
      <c r="K58" s="24">
        <f t="shared" si="27"/>
        <v>135.67915247824442</v>
      </c>
      <c r="L58" s="24">
        <f t="shared" si="3"/>
        <v>94.762641898864814</v>
      </c>
      <c r="M58" s="17">
        <v>88.999560000000002</v>
      </c>
      <c r="N58" s="19">
        <f t="shared" si="29"/>
        <v>41.692651908444518</v>
      </c>
      <c r="O58" s="19">
        <f t="shared" si="30"/>
        <v>32.228675708368151</v>
      </c>
      <c r="P58" s="19">
        <f t="shared" si="31"/>
        <v>73.921327616812661</v>
      </c>
      <c r="Q58" s="21">
        <f t="shared" si="33"/>
        <v>0.44685542052856037</v>
      </c>
      <c r="R58" s="21">
        <f t="shared" si="34"/>
        <v>0.79227740204143526</v>
      </c>
      <c r="S58" s="21">
        <f t="shared" si="35"/>
        <v>3.6620137847002443</v>
      </c>
      <c r="T58" s="21">
        <f t="shared" si="9"/>
        <v>5795</v>
      </c>
      <c r="U58">
        <v>3.57</v>
      </c>
      <c r="V58" s="2">
        <v>2225</v>
      </c>
      <c r="W58" s="4">
        <v>34.49</v>
      </c>
      <c r="X58" s="4">
        <f t="shared" si="24"/>
        <v>9.6610644257703093</v>
      </c>
      <c r="Y58" s="4">
        <v>3586</v>
      </c>
      <c r="Z58" s="13">
        <v>3573</v>
      </c>
      <c r="AA58" s="13">
        <v>22038</v>
      </c>
      <c r="AB58" s="13">
        <f t="shared" si="32"/>
        <v>2.2008522813914637E-4</v>
      </c>
      <c r="AC58" s="13"/>
      <c r="AD58" s="13"/>
      <c r="AE58" s="12">
        <f t="shared" si="10"/>
        <v>3.993102822397677E-3</v>
      </c>
      <c r="AF58" s="4">
        <v>2225</v>
      </c>
      <c r="AG58" s="13">
        <v>2225457</v>
      </c>
      <c r="AH58" s="4">
        <f t="shared" si="28"/>
        <v>2225.4569999999999</v>
      </c>
      <c r="AI58" s="13">
        <v>6358</v>
      </c>
      <c r="AJ58" s="13">
        <f t="shared" si="11"/>
        <v>-2.9883611198490093E-3</v>
      </c>
      <c r="AK58" s="13">
        <f t="shared" si="12"/>
        <v>2772</v>
      </c>
      <c r="AL58" s="13">
        <f t="shared" si="13"/>
        <v>0.56196917269581625</v>
      </c>
      <c r="AM58" s="13">
        <f t="shared" si="14"/>
        <v>0.56401384083044981</v>
      </c>
      <c r="AN58" s="13">
        <f t="shared" si="15"/>
        <v>6.145566090351366</v>
      </c>
      <c r="AO58" s="13">
        <f t="shared" si="16"/>
        <v>7.9502164502164501</v>
      </c>
      <c r="AP58" s="13">
        <f t="shared" si="17"/>
        <v>3.4661843346964454</v>
      </c>
      <c r="AQ58" s="13">
        <f t="shared" si="18"/>
        <v>2.6793817556549206</v>
      </c>
      <c r="AR58" s="13">
        <f t="shared" si="19"/>
        <v>1.7730061349693251</v>
      </c>
      <c r="AS58" s="13">
        <v>4.13</v>
      </c>
      <c r="AT58" s="13">
        <v>4</v>
      </c>
      <c r="AU58" s="14">
        <v>52.6</v>
      </c>
      <c r="AV58" s="14">
        <v>109</v>
      </c>
    </row>
    <row r="59" spans="1:48">
      <c r="A59" s="5">
        <v>8310</v>
      </c>
      <c r="B59" s="15">
        <v>54.5</v>
      </c>
      <c r="C59" s="14">
        <v>64.599999999999994</v>
      </c>
      <c r="D59" s="14">
        <v>130.1</v>
      </c>
      <c r="E59" s="17">
        <v>86.528499999999994</v>
      </c>
      <c r="F59" s="17">
        <v>98.56568</v>
      </c>
      <c r="G59" s="24"/>
      <c r="H59" s="24"/>
      <c r="I59" s="24">
        <f t="shared" si="25"/>
        <v>91.749891445940079</v>
      </c>
      <c r="J59" s="24">
        <f t="shared" si="26"/>
        <v>64.181903422409746</v>
      </c>
      <c r="K59" s="24">
        <f t="shared" si="27"/>
        <v>136.24668936814226</v>
      </c>
      <c r="L59" s="24">
        <f t="shared" si="3"/>
        <v>95.14103887168902</v>
      </c>
      <c r="M59" s="17">
        <v>90.698700000000002</v>
      </c>
      <c r="N59" s="19">
        <f t="shared" si="29"/>
        <v>41.616346059390843</v>
      </c>
      <c r="O59" s="19">
        <f t="shared" si="30"/>
        <v>31.642753543630135</v>
      </c>
      <c r="P59" s="19">
        <f t="shared" si="31"/>
        <v>73.259099603020971</v>
      </c>
      <c r="Q59" s="21">
        <f t="shared" si="33"/>
        <v>0.42221943844338961</v>
      </c>
      <c r="R59" s="21">
        <f t="shared" si="34"/>
        <v>0.74325160241395349</v>
      </c>
      <c r="S59" s="21">
        <f t="shared" si="35"/>
        <v>3.4749188555091441</v>
      </c>
      <c r="T59" s="21">
        <f t="shared" si="9"/>
        <v>5909</v>
      </c>
      <c r="U59">
        <v>3.6</v>
      </c>
      <c r="V59" s="2">
        <v>2309</v>
      </c>
      <c r="W59" s="4">
        <v>34.74</v>
      </c>
      <c r="X59" s="4">
        <f t="shared" si="24"/>
        <v>9.65</v>
      </c>
      <c r="Y59" s="4">
        <v>3601</v>
      </c>
      <c r="Z59" s="13">
        <v>3597</v>
      </c>
      <c r="AA59" s="13">
        <v>22126</v>
      </c>
      <c r="AB59" s="13">
        <f t="shared" si="32"/>
        <v>-5.3760744115849272E-4</v>
      </c>
      <c r="AC59" s="13"/>
      <c r="AD59" s="13"/>
      <c r="AE59" s="12">
        <f t="shared" si="10"/>
        <v>-1.8982192895236373E-3</v>
      </c>
      <c r="AF59" s="4">
        <v>2309</v>
      </c>
      <c r="AG59" s="13">
        <v>2309013</v>
      </c>
      <c r="AH59" s="4">
        <f t="shared" si="28"/>
        <v>2309.0129999999999</v>
      </c>
      <c r="AI59" s="13">
        <v>6339</v>
      </c>
      <c r="AJ59" s="13">
        <f t="shared" si="11"/>
        <v>1.3251301467108376E-2</v>
      </c>
      <c r="AK59" s="13">
        <f t="shared" si="12"/>
        <v>2738</v>
      </c>
      <c r="AL59" s="13">
        <f t="shared" si="13"/>
        <v>0.56743965925224804</v>
      </c>
      <c r="AM59" s="13">
        <f t="shared" si="14"/>
        <v>0.56807067360782459</v>
      </c>
      <c r="AN59" s="13">
        <f t="shared" si="15"/>
        <v>6.1444043321299642</v>
      </c>
      <c r="AO59" s="13">
        <f t="shared" si="16"/>
        <v>8.0810810810810807</v>
      </c>
      <c r="AP59" s="13">
        <f t="shared" si="17"/>
        <v>3.4904559078719042</v>
      </c>
      <c r="AQ59" s="13">
        <f t="shared" si="18"/>
        <v>2.65394842425806</v>
      </c>
      <c r="AR59" s="13">
        <f t="shared" si="19"/>
        <v>1.7603443487920023</v>
      </c>
      <c r="AS59" s="13">
        <v>4.38</v>
      </c>
      <c r="AT59" s="13">
        <v>4</v>
      </c>
      <c r="AU59" s="14">
        <v>55.1</v>
      </c>
      <c r="AV59" s="14">
        <v>104</v>
      </c>
    </row>
    <row r="60" spans="1:48">
      <c r="A60" s="5">
        <v>8341</v>
      </c>
      <c r="B60" s="15">
        <v>55</v>
      </c>
      <c r="C60" s="14">
        <v>64.599999999999994</v>
      </c>
      <c r="D60" s="14">
        <v>130.6</v>
      </c>
      <c r="E60" s="17">
        <v>87.046629999999993</v>
      </c>
      <c r="F60" s="17">
        <v>102.87043</v>
      </c>
      <c r="G60" s="24"/>
      <c r="H60" s="24"/>
      <c r="I60" s="24">
        <f t="shared" si="25"/>
        <v>92.965696917064705</v>
      </c>
      <c r="J60" s="24">
        <f t="shared" si="26"/>
        <v>65.729020159399909</v>
      </c>
      <c r="K60" s="24">
        <f t="shared" si="27"/>
        <v>136.92773363601967</v>
      </c>
      <c r="L60" s="24">
        <f t="shared" si="3"/>
        <v>94.960440316477474</v>
      </c>
      <c r="M60" s="17">
        <v>90.947710000000001</v>
      </c>
      <c r="N60" s="19">
        <f t="shared" si="29"/>
        <v>41.575417681304842</v>
      </c>
      <c r="O60" s="19">
        <f t="shared" si="30"/>
        <v>32.212619833760364</v>
      </c>
      <c r="P60" s="19">
        <f t="shared" si="31"/>
        <v>73.788037515065213</v>
      </c>
      <c r="Q60" s="21">
        <f t="shared" si="33"/>
        <v>0.4041532409391585</v>
      </c>
      <c r="R60" s="21">
        <f t="shared" si="34"/>
        <v>0.71729103800834904</v>
      </c>
      <c r="S60" s="21">
        <f t="shared" si="35"/>
        <v>3.3231861200475095</v>
      </c>
      <c r="T60" s="21">
        <f t="shared" si="9"/>
        <v>5935</v>
      </c>
      <c r="U60">
        <v>3.61</v>
      </c>
      <c r="V60" s="2">
        <v>2325</v>
      </c>
      <c r="W60" s="4">
        <v>34.729999999999997</v>
      </c>
      <c r="X60" s="4">
        <f t="shared" si="24"/>
        <v>9.6204986149584482</v>
      </c>
      <c r="Y60" s="4">
        <v>3619</v>
      </c>
      <c r="Z60" s="13">
        <v>3609</v>
      </c>
      <c r="AA60" s="13">
        <v>22084</v>
      </c>
      <c r="AB60" s="13">
        <f t="shared" si="32"/>
        <v>-1.2862402356136121E-3</v>
      </c>
      <c r="AC60" s="13"/>
      <c r="AD60" s="13"/>
      <c r="AE60" s="12">
        <f t="shared" si="10"/>
        <v>3.4142365513493929E-2</v>
      </c>
      <c r="AF60" s="4">
        <v>2325</v>
      </c>
      <c r="AG60" s="13">
        <v>2324865</v>
      </c>
      <c r="AH60" s="4">
        <f t="shared" si="28"/>
        <v>2324.8649999999998</v>
      </c>
      <c r="AI60" s="13">
        <v>6423</v>
      </c>
      <c r="AJ60" s="13">
        <f t="shared" si="11"/>
        <v>8.2515958274949393E-3</v>
      </c>
      <c r="AK60" s="13">
        <f t="shared" si="12"/>
        <v>2804</v>
      </c>
      <c r="AL60" s="13">
        <f t="shared" si="13"/>
        <v>0.56188696870621202</v>
      </c>
      <c r="AM60" s="13">
        <f t="shared" si="14"/>
        <v>0.56344387357932435</v>
      </c>
      <c r="AN60" s="13">
        <f t="shared" si="15"/>
        <v>6.1022381873445699</v>
      </c>
      <c r="AO60" s="13">
        <f t="shared" si="16"/>
        <v>7.8758915834522112</v>
      </c>
      <c r="AP60" s="13">
        <f t="shared" si="17"/>
        <v>3.4382687217810992</v>
      </c>
      <c r="AQ60" s="13">
        <f t="shared" si="18"/>
        <v>2.6639694655634707</v>
      </c>
      <c r="AR60" s="13">
        <f t="shared" si="19"/>
        <v>1.7747996684166898</v>
      </c>
      <c r="AS60" s="13">
        <v>4.75</v>
      </c>
      <c r="AT60" s="13">
        <v>4</v>
      </c>
      <c r="AU60" s="14">
        <v>58.4</v>
      </c>
      <c r="AV60" s="14">
        <v>101</v>
      </c>
    </row>
    <row r="61" spans="1:48">
      <c r="A61" s="5">
        <v>8371</v>
      </c>
      <c r="B61" s="15">
        <v>55.1</v>
      </c>
      <c r="C61" s="14">
        <v>64.7</v>
      </c>
      <c r="D61" s="14">
        <v>129.1</v>
      </c>
      <c r="E61" s="17">
        <v>87.564769999999996</v>
      </c>
      <c r="F61" s="17">
        <v>105.74263999999999</v>
      </c>
      <c r="G61" s="24"/>
      <c r="H61" s="24"/>
      <c r="I61" s="24">
        <f t="shared" si="25"/>
        <v>93.73281227384571</v>
      </c>
      <c r="J61" s="24">
        <f t="shared" si="26"/>
        <v>66.432255039849977</v>
      </c>
      <c r="K61" s="24">
        <f t="shared" si="27"/>
        <v>137.79795686719635</v>
      </c>
      <c r="L61" s="24">
        <f t="shared" si="3"/>
        <v>98.202614379084963</v>
      </c>
      <c r="M61" s="17">
        <v>93.452470000000005</v>
      </c>
      <c r="N61" s="19">
        <f t="shared" si="29"/>
        <v>41.592069504664948</v>
      </c>
      <c r="O61" s="19">
        <f t="shared" si="30"/>
        <v>32.364614216425167</v>
      </c>
      <c r="P61" s="19">
        <f t="shared" si="31"/>
        <v>73.956683721090116</v>
      </c>
      <c r="Q61" s="21">
        <f t="shared" si="33"/>
        <v>0.39333299702622282</v>
      </c>
      <c r="R61" s="21">
        <f t="shared" si="34"/>
        <v>0.69940266028056541</v>
      </c>
      <c r="S61" s="21">
        <f t="shared" si="35"/>
        <v>3.3381330223494037</v>
      </c>
      <c r="T61" s="21">
        <f t="shared" si="9"/>
        <v>6046</v>
      </c>
      <c r="U61">
        <v>3.63</v>
      </c>
      <c r="V61" s="2">
        <v>2416</v>
      </c>
      <c r="W61" s="4">
        <v>35.700000000000003</v>
      </c>
      <c r="X61" s="4">
        <f t="shared" si="24"/>
        <v>9.8347107438016543</v>
      </c>
      <c r="Y61" s="4">
        <v>3642</v>
      </c>
      <c r="Z61" s="13">
        <v>3630</v>
      </c>
      <c r="AA61" s="13">
        <v>22838</v>
      </c>
      <c r="AB61" s="13">
        <f t="shared" si="32"/>
        <v>-1.2807346081946008E-3</v>
      </c>
      <c r="AC61" s="13"/>
      <c r="AD61" s="13"/>
      <c r="AE61" s="12">
        <f t="shared" si="10"/>
        <v>-6.1301339872142924E-3</v>
      </c>
      <c r="AF61" s="4">
        <v>2416</v>
      </c>
      <c r="AG61" s="13">
        <v>2415515</v>
      </c>
      <c r="AH61" s="4">
        <f t="shared" si="28"/>
        <v>2415.5149999999999</v>
      </c>
      <c r="AI61" s="13">
        <v>6476</v>
      </c>
      <c r="AJ61" s="13">
        <f t="shared" si="11"/>
        <v>8.6473131562693015E-3</v>
      </c>
      <c r="AK61" s="13">
        <f t="shared" si="12"/>
        <v>2834</v>
      </c>
      <c r="AL61" s="13">
        <f t="shared" si="13"/>
        <v>0.56053119209388513</v>
      </c>
      <c r="AM61" s="13">
        <f t="shared" si="14"/>
        <v>0.56238418777022858</v>
      </c>
      <c r="AN61" s="13">
        <f t="shared" si="15"/>
        <v>6.2707303679297093</v>
      </c>
      <c r="AO61" s="13">
        <f t="shared" si="16"/>
        <v>8.0585744530698662</v>
      </c>
      <c r="AP61" s="13">
        <f t="shared" si="17"/>
        <v>3.5265596046942558</v>
      </c>
      <c r="AQ61" s="13">
        <f t="shared" si="18"/>
        <v>2.7441707632354535</v>
      </c>
      <c r="AR61" s="13">
        <f t="shared" si="19"/>
        <v>1.7781438769906646</v>
      </c>
      <c r="AS61" s="13">
        <v>4.88</v>
      </c>
      <c r="AT61" s="13">
        <v>4</v>
      </c>
      <c r="AU61" s="14">
        <v>59.7</v>
      </c>
      <c r="AV61" s="14">
        <v>100</v>
      </c>
    </row>
    <row r="62" spans="1:48">
      <c r="A62" s="5">
        <v>8402</v>
      </c>
      <c r="B62" s="15">
        <v>55.8</v>
      </c>
      <c r="C62" s="14">
        <v>64.900000000000006</v>
      </c>
      <c r="D62" s="14">
        <v>130.19999999999999</v>
      </c>
      <c r="E62" s="17">
        <v>87.046629999999993</v>
      </c>
      <c r="F62" s="17">
        <v>103.34972999999999</v>
      </c>
      <c r="G62" s="24"/>
      <c r="H62" s="24"/>
      <c r="I62" s="24">
        <f t="shared" si="25"/>
        <v>94.543349254595455</v>
      </c>
      <c r="J62" s="24">
        <f t="shared" si="26"/>
        <v>67.182372245663373</v>
      </c>
      <c r="K62" s="24">
        <f t="shared" si="27"/>
        <v>138.70601589103291</v>
      </c>
      <c r="L62" s="24">
        <f t="shared" si="3"/>
        <v>97.600619195046434</v>
      </c>
      <c r="M62" s="17">
        <v>92.427130000000005</v>
      </c>
      <c r="N62" s="19">
        <f t="shared" si="29"/>
        <v>42.115358170672437</v>
      </c>
      <c r="O62" s="19">
        <f t="shared" si="30"/>
        <v>32.924881755904856</v>
      </c>
      <c r="P62" s="19">
        <f t="shared" si="31"/>
        <v>75.040239926577286</v>
      </c>
      <c r="Q62" s="21">
        <f t="shared" si="33"/>
        <v>0.40750332072151946</v>
      </c>
      <c r="R62" s="21">
        <f t="shared" si="34"/>
        <v>0.72608065765219987</v>
      </c>
      <c r="S62" s="21">
        <f t="shared" si="35"/>
        <v>3.3840248886147823</v>
      </c>
      <c r="T62" s="21">
        <f t="shared" si="9"/>
        <v>5949</v>
      </c>
      <c r="U62">
        <v>3.66</v>
      </c>
      <c r="V62" s="2">
        <v>2289</v>
      </c>
      <c r="W62" s="4">
        <v>35.590000000000003</v>
      </c>
      <c r="X62" s="4">
        <f t="shared" si="24"/>
        <v>9.7240437158469959</v>
      </c>
      <c r="Y62" s="4">
        <v>3666</v>
      </c>
      <c r="Z62" s="13">
        <v>3655</v>
      </c>
      <c r="AA62" s="13">
        <v>22698</v>
      </c>
      <c r="AB62" s="13">
        <f t="shared" si="32"/>
        <v>-2.4717964789378504E-3</v>
      </c>
      <c r="AC62" s="13"/>
      <c r="AD62" s="13"/>
      <c r="AE62" s="12">
        <f t="shared" si="10"/>
        <v>3.9651070578905628E-3</v>
      </c>
      <c r="AF62" s="4">
        <v>2289</v>
      </c>
      <c r="AG62" s="13">
        <v>2288527</v>
      </c>
      <c r="AH62" s="4">
        <f t="shared" si="28"/>
        <v>2288.527</v>
      </c>
      <c r="AI62" s="13">
        <v>6532</v>
      </c>
      <c r="AJ62" s="13">
        <f t="shared" si="11"/>
        <v>1.9902020820575629E-3</v>
      </c>
      <c r="AK62" s="13">
        <f t="shared" si="12"/>
        <v>2866</v>
      </c>
      <c r="AL62" s="13">
        <f t="shared" si="13"/>
        <v>0.55955296999387627</v>
      </c>
      <c r="AM62" s="13">
        <f t="shared" si="14"/>
        <v>0.56123698714023273</v>
      </c>
      <c r="AN62" s="13">
        <f t="shared" si="15"/>
        <v>6.1914893617021276</v>
      </c>
      <c r="AO62" s="13">
        <f t="shared" si="16"/>
        <v>7.9197487787857641</v>
      </c>
      <c r="AP62" s="13">
        <f t="shared" si="17"/>
        <v>3.4748928352725046</v>
      </c>
      <c r="AQ62" s="13">
        <f t="shared" si="18"/>
        <v>2.716596526429623</v>
      </c>
      <c r="AR62" s="13">
        <f t="shared" si="19"/>
        <v>1.7817785051827606</v>
      </c>
      <c r="AS62" s="13">
        <v>4.5</v>
      </c>
      <c r="AT62" s="13">
        <v>4</v>
      </c>
      <c r="AU62" s="14">
        <v>59.6</v>
      </c>
      <c r="AV62" s="14">
        <v>104</v>
      </c>
    </row>
    <row r="63" spans="1:48">
      <c r="A63" s="5">
        <v>8433</v>
      </c>
      <c r="B63" s="15">
        <v>56.5</v>
      </c>
      <c r="C63" s="14">
        <v>65</v>
      </c>
      <c r="D63" s="14">
        <v>131.9</v>
      </c>
      <c r="E63" s="17">
        <v>87.046629999999993</v>
      </c>
      <c r="F63" s="17">
        <v>104.78404999999999</v>
      </c>
      <c r="G63" s="24"/>
      <c r="H63" s="24"/>
      <c r="I63" s="24">
        <f t="shared" si="25"/>
        <v>94.731509625126648</v>
      </c>
      <c r="J63" s="24">
        <f t="shared" si="26"/>
        <v>67.252695733708393</v>
      </c>
      <c r="K63" s="24">
        <f t="shared" si="27"/>
        <v>139.08437381763147</v>
      </c>
      <c r="L63" s="24">
        <f t="shared" si="3"/>
        <v>97.987616099071204</v>
      </c>
      <c r="M63" s="17">
        <v>92.075580000000002</v>
      </c>
      <c r="N63" s="19">
        <f t="shared" si="29"/>
        <v>42.230239125857032</v>
      </c>
      <c r="O63" s="19">
        <f t="shared" si="30"/>
        <v>32.959346042460233</v>
      </c>
      <c r="P63" s="19">
        <f t="shared" si="31"/>
        <v>75.189585168317265</v>
      </c>
      <c r="Q63" s="21">
        <f t="shared" si="33"/>
        <v>0.40302163474170954</v>
      </c>
      <c r="R63" s="21">
        <f t="shared" si="34"/>
        <v>0.71756708361928434</v>
      </c>
      <c r="S63" s="21">
        <f t="shared" si="35"/>
        <v>3.3457822577445269</v>
      </c>
      <c r="T63" s="21">
        <f t="shared" si="9"/>
        <v>5915</v>
      </c>
      <c r="U63">
        <v>3.67</v>
      </c>
      <c r="V63" s="2">
        <v>2245</v>
      </c>
      <c r="W63" s="4">
        <v>35.83</v>
      </c>
      <c r="X63" s="4">
        <f t="shared" si="24"/>
        <v>9.7629427792915529</v>
      </c>
      <c r="Y63" s="4">
        <v>3676</v>
      </c>
      <c r="Z63" s="13">
        <v>3673</v>
      </c>
      <c r="AA63" s="13">
        <v>22788</v>
      </c>
      <c r="AB63" s="13">
        <f t="shared" si="32"/>
        <v>-2.0964459353777411E-3</v>
      </c>
      <c r="AC63" s="13"/>
      <c r="AD63" s="13"/>
      <c r="AE63" s="12">
        <f t="shared" si="10"/>
        <v>-1.7114270668773038E-2</v>
      </c>
      <c r="AF63" s="4">
        <v>2245</v>
      </c>
      <c r="AG63" s="13">
        <v>2244733</v>
      </c>
      <c r="AH63" s="4">
        <f t="shared" si="28"/>
        <v>2244.7330000000002</v>
      </c>
      <c r="AI63" s="13">
        <v>6545</v>
      </c>
      <c r="AJ63" s="13">
        <f t="shared" si="11"/>
        <v>1.2070282658517952E-2</v>
      </c>
      <c r="AK63" s="13">
        <f t="shared" si="12"/>
        <v>2869</v>
      </c>
      <c r="AL63" s="13">
        <f t="shared" si="13"/>
        <v>0.56119174942704353</v>
      </c>
      <c r="AM63" s="13">
        <f t="shared" si="14"/>
        <v>0.56165011459129111</v>
      </c>
      <c r="AN63" s="13">
        <f t="shared" si="15"/>
        <v>6.1991294885745374</v>
      </c>
      <c r="AO63" s="13">
        <f t="shared" si="16"/>
        <v>7.9428372255141166</v>
      </c>
      <c r="AP63" s="13">
        <f t="shared" si="17"/>
        <v>3.4817417876241405</v>
      </c>
      <c r="AQ63" s="13">
        <f t="shared" si="18"/>
        <v>2.7173877009503968</v>
      </c>
      <c r="AR63" s="13">
        <f t="shared" si="19"/>
        <v>1.780467899891186</v>
      </c>
      <c r="AS63" s="13">
        <v>4.63</v>
      </c>
      <c r="AT63" s="13">
        <v>4.5</v>
      </c>
      <c r="AU63" s="14">
        <v>59.3</v>
      </c>
      <c r="AV63" s="14">
        <v>107</v>
      </c>
    </row>
    <row r="64" spans="1:48">
      <c r="A64" s="5">
        <v>8461</v>
      </c>
      <c r="B64" s="15">
        <v>57.2</v>
      </c>
      <c r="C64" s="14">
        <v>65.2</v>
      </c>
      <c r="D64" s="14">
        <v>132.69999999999999</v>
      </c>
      <c r="E64" s="17">
        <v>87.046629999999993</v>
      </c>
      <c r="F64" s="17">
        <v>108.13378</v>
      </c>
      <c r="G64" s="24"/>
      <c r="H64" s="24"/>
      <c r="I64" s="24">
        <f t="shared" si="25"/>
        <v>95.87494572297004</v>
      </c>
      <c r="J64" s="24">
        <f t="shared" si="26"/>
        <v>68.940459446788566</v>
      </c>
      <c r="K64" s="24">
        <f t="shared" si="27"/>
        <v>139.34922436625047</v>
      </c>
      <c r="L64" s="24">
        <f t="shared" si="3"/>
        <v>96.310629514963892</v>
      </c>
      <c r="M64" s="17">
        <v>92.266000000000005</v>
      </c>
      <c r="N64" s="19">
        <f t="shared" si="29"/>
        <v>42.310655794486244</v>
      </c>
      <c r="O64" s="19">
        <f t="shared" si="30"/>
        <v>33.786488919789313</v>
      </c>
      <c r="P64" s="19">
        <f t="shared" si="31"/>
        <v>76.097144714275558</v>
      </c>
      <c r="Q64" s="21">
        <f t="shared" si="33"/>
        <v>0.39128065063929374</v>
      </c>
      <c r="R64" s="21">
        <f t="shared" si="34"/>
        <v>0.70373147701186034</v>
      </c>
      <c r="S64" s="21">
        <f t="shared" si="35"/>
        <v>3.1768759712456474</v>
      </c>
      <c r="T64" s="21">
        <f t="shared" si="9"/>
        <v>5933</v>
      </c>
      <c r="U64">
        <v>3.68</v>
      </c>
      <c r="V64" s="2">
        <v>2253</v>
      </c>
      <c r="W64" s="4">
        <v>35.82</v>
      </c>
      <c r="X64" s="4">
        <f t="shared" si="24"/>
        <v>9.7336956521739122</v>
      </c>
      <c r="Y64" s="4">
        <v>3683</v>
      </c>
      <c r="Z64" s="13">
        <v>3679</v>
      </c>
      <c r="AA64" s="13">
        <v>22398</v>
      </c>
      <c r="AB64" s="13">
        <f t="shared" si="32"/>
        <v>-1.8295636851223857E-3</v>
      </c>
      <c r="AC64" s="13"/>
      <c r="AD64" s="13"/>
      <c r="AE64" s="12">
        <f t="shared" si="10"/>
        <v>1.2947584605768373E-2</v>
      </c>
      <c r="AF64" s="4">
        <v>2253</v>
      </c>
      <c r="AG64" s="13">
        <v>2253189</v>
      </c>
      <c r="AH64" s="4">
        <f t="shared" si="28"/>
        <v>2253.1889999999999</v>
      </c>
      <c r="AI64" s="13">
        <v>6624</v>
      </c>
      <c r="AJ64" s="13">
        <f t="shared" si="11"/>
        <v>-2.566425120772947E-3</v>
      </c>
      <c r="AK64" s="13">
        <f t="shared" si="12"/>
        <v>2941</v>
      </c>
      <c r="AL64" s="13">
        <f t="shared" si="13"/>
        <v>0.55540458937198067</v>
      </c>
      <c r="AM64" s="13">
        <f t="shared" si="14"/>
        <v>0.55600845410628019</v>
      </c>
      <c r="AN64" s="13">
        <f t="shared" si="15"/>
        <v>6.0814553353244634</v>
      </c>
      <c r="AO64" s="13">
        <f t="shared" si="16"/>
        <v>7.6157769466167968</v>
      </c>
      <c r="AP64" s="13">
        <f t="shared" si="17"/>
        <v>3.381340579710145</v>
      </c>
      <c r="AQ64" s="13">
        <f t="shared" si="18"/>
        <v>2.7001147556143184</v>
      </c>
      <c r="AR64" s="13">
        <f t="shared" si="19"/>
        <v>1.7985338039641596</v>
      </c>
      <c r="AS64" s="13">
        <v>5.13</v>
      </c>
      <c r="AT64" s="13">
        <v>4.5</v>
      </c>
      <c r="AU64" s="14">
        <v>61.7</v>
      </c>
      <c r="AV64" s="14">
        <v>107</v>
      </c>
    </row>
    <row r="65" spans="1:48">
      <c r="A65" s="5">
        <v>8492</v>
      </c>
      <c r="B65" s="15">
        <v>56.8</v>
      </c>
      <c r="C65" s="14">
        <v>65.3</v>
      </c>
      <c r="D65" s="14">
        <v>134</v>
      </c>
      <c r="E65" s="17">
        <v>87.564769999999996</v>
      </c>
      <c r="F65" s="17">
        <v>110.52669</v>
      </c>
      <c r="G65" s="24"/>
      <c r="H65" s="24"/>
      <c r="I65" s="24">
        <f t="shared" si="25"/>
        <v>95.628889853813874</v>
      </c>
      <c r="J65" s="24">
        <f t="shared" si="26"/>
        <v>68.260665729020161</v>
      </c>
      <c r="K65" s="24">
        <f t="shared" si="27"/>
        <v>139.80325387816873</v>
      </c>
      <c r="L65" s="24">
        <f t="shared" si="3"/>
        <v>97.557619539043685</v>
      </c>
      <c r="M65" s="17">
        <v>92.471069999999997</v>
      </c>
      <c r="N65" s="19">
        <f t="shared" si="29"/>
        <v>42.197335755007408</v>
      </c>
      <c r="O65" s="19">
        <f t="shared" si="30"/>
        <v>33.255383415042374</v>
      </c>
      <c r="P65" s="19">
        <f t="shared" si="31"/>
        <v>75.452719170049789</v>
      </c>
      <c r="Q65" s="21">
        <f t="shared" si="33"/>
        <v>0.38178412612381141</v>
      </c>
      <c r="R65" s="21">
        <f t="shared" si="34"/>
        <v>0.68266514784844978</v>
      </c>
      <c r="S65" s="21">
        <f t="shared" si="35"/>
        <v>3.1435173960352425</v>
      </c>
      <c r="T65" s="21">
        <f t="shared" si="9"/>
        <v>5926</v>
      </c>
      <c r="U65">
        <v>3.69</v>
      </c>
      <c r="V65" s="2">
        <v>2236</v>
      </c>
      <c r="W65" s="4">
        <v>36.200000000000003</v>
      </c>
      <c r="X65" s="4">
        <f t="shared" si="24"/>
        <v>9.8102981029810312</v>
      </c>
      <c r="Y65" s="4">
        <v>3695</v>
      </c>
      <c r="Z65" s="13">
        <v>3688</v>
      </c>
      <c r="AA65" s="13">
        <v>22688</v>
      </c>
      <c r="AB65" s="13">
        <f t="shared" si="32"/>
        <v>-1.6896121391004445E-3</v>
      </c>
      <c r="AC65" s="13"/>
      <c r="AD65" s="13"/>
      <c r="AE65" s="12">
        <f t="shared" si="10"/>
        <v>5.8621297602256704E-3</v>
      </c>
      <c r="AF65" s="4">
        <v>2236</v>
      </c>
      <c r="AG65" s="13">
        <v>2236378</v>
      </c>
      <c r="AH65" s="4">
        <f t="shared" si="28"/>
        <v>2236.3780000000002</v>
      </c>
      <c r="AI65" s="13">
        <v>6607</v>
      </c>
      <c r="AJ65" s="13">
        <f t="shared" si="11"/>
        <v>1.1048887543514454E-2</v>
      </c>
      <c r="AK65" s="13">
        <f t="shared" si="12"/>
        <v>2912</v>
      </c>
      <c r="AL65" s="13">
        <f t="shared" si="13"/>
        <v>0.55819585288330553</v>
      </c>
      <c r="AM65" s="13">
        <f t="shared" si="14"/>
        <v>0.55925533525049187</v>
      </c>
      <c r="AN65" s="13">
        <f t="shared" si="15"/>
        <v>6.1401894451962109</v>
      </c>
      <c r="AO65" s="13">
        <f t="shared" si="16"/>
        <v>7.7912087912087911</v>
      </c>
      <c r="AP65" s="13">
        <f t="shared" si="17"/>
        <v>3.4339337066747389</v>
      </c>
      <c r="AQ65" s="13">
        <f t="shared" si="18"/>
        <v>2.7062557385214721</v>
      </c>
      <c r="AR65" s="13">
        <f t="shared" si="19"/>
        <v>1.7880920162381597</v>
      </c>
      <c r="AS65" s="13">
        <v>5.38</v>
      </c>
      <c r="AT65" s="13">
        <v>4.5</v>
      </c>
      <c r="AU65" s="14">
        <v>64.8</v>
      </c>
      <c r="AV65" s="14">
        <v>98</v>
      </c>
    </row>
    <row r="66" spans="1:48">
      <c r="A66" s="5">
        <v>8522</v>
      </c>
      <c r="B66" s="15">
        <v>55.7</v>
      </c>
      <c r="C66" s="14">
        <v>65.3</v>
      </c>
      <c r="D66" s="14">
        <v>132.19999999999999</v>
      </c>
      <c r="E66" s="17">
        <v>87.564769999999996</v>
      </c>
      <c r="F66" s="17">
        <v>111.9628</v>
      </c>
      <c r="G66" s="24"/>
      <c r="H66" s="24"/>
      <c r="I66" s="24">
        <f t="shared" si="25"/>
        <v>96.685482703719785</v>
      </c>
      <c r="J66" s="24">
        <f t="shared" si="26"/>
        <v>68.893577121425224</v>
      </c>
      <c r="K66" s="24">
        <f t="shared" si="27"/>
        <v>141.54370034052212</v>
      </c>
      <c r="L66" s="24">
        <f t="shared" ref="L66:L97" si="36">AA66/$AA$26*100</f>
        <v>98.129514963880297</v>
      </c>
      <c r="M66" s="17">
        <v>93.027680000000004</v>
      </c>
      <c r="N66" s="19">
        <f t="shared" ref="N66:N97" si="37">Y66/E66</f>
        <v>42.72266117983294</v>
      </c>
      <c r="O66" s="19">
        <f t="shared" ref="O66:O97" si="38">AK66/E66</f>
        <v>33.563726599179098</v>
      </c>
      <c r="P66" s="19">
        <f t="shared" ref="P66:P97" si="39">AI66/E66</f>
        <v>76.286387779012045</v>
      </c>
      <c r="Q66" s="21">
        <f t="shared" si="33"/>
        <v>0.38157907072557085</v>
      </c>
      <c r="R66" s="21">
        <f t="shared" si="34"/>
        <v>0.68135476943245477</v>
      </c>
      <c r="S66" s="21">
        <f t="shared" si="35"/>
        <v>3.1213878733546325</v>
      </c>
      <c r="T66" s="21">
        <f t="shared" si="9"/>
        <v>5953</v>
      </c>
      <c r="U66">
        <v>3.71</v>
      </c>
      <c r="V66" s="2">
        <v>2243</v>
      </c>
      <c r="W66" s="4">
        <v>36.46</v>
      </c>
      <c r="X66" s="4">
        <f t="shared" si="24"/>
        <v>9.8274932614555262</v>
      </c>
      <c r="Y66" s="4">
        <v>3741</v>
      </c>
      <c r="Z66" s="13">
        <v>3706</v>
      </c>
      <c r="AA66" s="13">
        <v>22821</v>
      </c>
      <c r="AB66" s="13">
        <f t="shared" si="32"/>
        <v>-1.8646448619367624E-3</v>
      </c>
      <c r="AC66" s="13"/>
      <c r="AD66" s="13"/>
      <c r="AE66" s="12">
        <f t="shared" si="10"/>
        <v>-7.3616405941895622E-3</v>
      </c>
      <c r="AF66" s="4">
        <v>2243</v>
      </c>
      <c r="AG66" s="13">
        <v>2243189</v>
      </c>
      <c r="AH66" s="4">
        <f t="shared" si="28"/>
        <v>2243.1889999999999</v>
      </c>
      <c r="AI66" s="13">
        <v>6680</v>
      </c>
      <c r="AJ66" s="13">
        <f t="shared" si="11"/>
        <v>2.9940119760479042E-4</v>
      </c>
      <c r="AK66" s="13">
        <f t="shared" si="12"/>
        <v>2939</v>
      </c>
      <c r="AL66" s="13">
        <f t="shared" si="13"/>
        <v>0.5547904191616766</v>
      </c>
      <c r="AM66" s="13">
        <f t="shared" si="14"/>
        <v>0.56002994011976048</v>
      </c>
      <c r="AN66" s="13">
        <f t="shared" si="15"/>
        <v>6.1002405773857253</v>
      </c>
      <c r="AO66" s="13">
        <f t="shared" si="16"/>
        <v>7.764886015651582</v>
      </c>
      <c r="AP66" s="13">
        <f t="shared" si="17"/>
        <v>3.4163173652694612</v>
      </c>
      <c r="AQ66" s="13">
        <f t="shared" si="18"/>
        <v>2.6839232121162642</v>
      </c>
      <c r="AR66" s="13">
        <f t="shared" si="19"/>
        <v>1.785618818497728</v>
      </c>
      <c r="AS66" s="13">
        <v>5</v>
      </c>
      <c r="AT66" s="13">
        <v>4.5</v>
      </c>
      <c r="AU66" s="14">
        <v>63.7</v>
      </c>
      <c r="AV66" s="14">
        <v>84</v>
      </c>
    </row>
    <row r="67" spans="1:48">
      <c r="A67" s="5">
        <v>8553</v>
      </c>
      <c r="B67" s="15">
        <v>54.9</v>
      </c>
      <c r="C67" s="14">
        <v>65.400000000000006</v>
      </c>
      <c r="D67" s="14">
        <v>127.9</v>
      </c>
      <c r="E67" s="17">
        <v>88.082899999999995</v>
      </c>
      <c r="F67" s="17">
        <v>111.0042</v>
      </c>
      <c r="G67" s="24"/>
      <c r="H67" s="24"/>
      <c r="I67" s="24">
        <f t="shared" si="25"/>
        <v>96.714430453032278</v>
      </c>
      <c r="J67" s="24">
        <f t="shared" si="26"/>
        <v>68.42475386779185</v>
      </c>
      <c r="K67" s="24">
        <f t="shared" si="27"/>
        <v>142.37608777903895</v>
      </c>
      <c r="L67" s="24">
        <f t="shared" si="36"/>
        <v>97.407120743034056</v>
      </c>
      <c r="M67" s="17">
        <v>93.144869999999997</v>
      </c>
      <c r="N67" s="19">
        <f t="shared" si="37"/>
        <v>42.721118400960918</v>
      </c>
      <c r="O67" s="19">
        <f t="shared" si="38"/>
        <v>33.139235878927693</v>
      </c>
      <c r="P67" s="19">
        <f t="shared" si="39"/>
        <v>75.860354279888611</v>
      </c>
      <c r="Q67" s="21">
        <f t="shared" si="33"/>
        <v>0.38486037826461444</v>
      </c>
      <c r="R67" s="21">
        <f t="shared" si="34"/>
        <v>0.68340075672712031</v>
      </c>
      <c r="S67" s="21">
        <f t="shared" si="35"/>
        <v>3.1203877582018591</v>
      </c>
      <c r="T67" s="21">
        <f t="shared" ref="T67:T130" si="40">U67*1000+V67</f>
        <v>5997</v>
      </c>
      <c r="U67">
        <v>3.75</v>
      </c>
      <c r="V67" s="2">
        <v>2247</v>
      </c>
      <c r="W67" s="4">
        <v>36.409999999999997</v>
      </c>
      <c r="X67" s="4">
        <f t="shared" si="24"/>
        <v>9.7093333333333316</v>
      </c>
      <c r="Y67" s="4">
        <v>3763</v>
      </c>
      <c r="Z67" s="13">
        <v>3753</v>
      </c>
      <c r="AA67" s="13">
        <v>22653</v>
      </c>
      <c r="AB67" s="13">
        <f t="shared" si="32"/>
        <v>-1.890077647458029E-3</v>
      </c>
      <c r="AC67" s="13"/>
      <c r="AD67" s="13"/>
      <c r="AE67" s="12">
        <f t="shared" ref="AE67:AE130" si="41">(AA68-AA67)/AA67</f>
        <v>-8.3874100560632145E-4</v>
      </c>
      <c r="AF67" s="4">
        <v>2247</v>
      </c>
      <c r="AG67" s="13">
        <v>2246535</v>
      </c>
      <c r="AH67" s="4">
        <f t="shared" si="28"/>
        <v>2246.5349999999999</v>
      </c>
      <c r="AI67" s="13">
        <v>6682</v>
      </c>
      <c r="AJ67" s="13">
        <f t="shared" ref="AJ67:AJ130" si="42">(AI68-AI67)/AI67</f>
        <v>-1.7958695001496557E-3</v>
      </c>
      <c r="AK67" s="13">
        <f t="shared" ref="AK67:AK130" si="43">AI67-Y67</f>
        <v>2919</v>
      </c>
      <c r="AL67" s="13">
        <f t="shared" ref="AL67:AL130" si="44">Z67/AI67</f>
        <v>0.56165818617180485</v>
      </c>
      <c r="AM67" s="13">
        <f t="shared" ref="AM67:AM130" si="45">Y67/AI67</f>
        <v>0.56315474408859623</v>
      </c>
      <c r="AN67" s="13">
        <f t="shared" ref="AN67:AN130" si="46">AA67/Y67</f>
        <v>6.0199309061918678</v>
      </c>
      <c r="AO67" s="13">
        <f t="shared" ref="AO67:AO130" si="47">AA67/AK67</f>
        <v>7.7605344295991774</v>
      </c>
      <c r="AP67" s="13">
        <f t="shared" ref="AP67:AP130" si="48">AA67/AI67</f>
        <v>3.3901526489075127</v>
      </c>
      <c r="AQ67" s="13">
        <f t="shared" ref="AQ67:AQ130" si="49">AN67-AP67</f>
        <v>2.6297782572843551</v>
      </c>
      <c r="AR67" s="13">
        <f t="shared" ref="AR67:AR130" si="50">AI67/Y67</f>
        <v>1.7757108689875101</v>
      </c>
      <c r="AS67" s="13">
        <v>5</v>
      </c>
      <c r="AT67" s="13">
        <v>4.5</v>
      </c>
      <c r="AU67" s="14">
        <v>63</v>
      </c>
      <c r="AV67" s="14">
        <v>77</v>
      </c>
    </row>
    <row r="68" spans="1:48">
      <c r="A68" s="5">
        <v>8583</v>
      </c>
      <c r="B68" s="15">
        <v>53.9</v>
      </c>
      <c r="C68" s="14">
        <v>65.5</v>
      </c>
      <c r="D68" s="14">
        <v>124.8</v>
      </c>
      <c r="E68" s="17">
        <v>89.119169999999997</v>
      </c>
      <c r="F68" s="17">
        <v>110.0474</v>
      </c>
      <c r="G68" s="24"/>
      <c r="H68" s="24"/>
      <c r="I68" s="24">
        <f t="shared" si="25"/>
        <v>96.540743957157332</v>
      </c>
      <c r="J68" s="24">
        <f t="shared" si="26"/>
        <v>67.463666197843409</v>
      </c>
      <c r="K68" s="24">
        <f t="shared" si="27"/>
        <v>143.47332576617481</v>
      </c>
      <c r="L68" s="24">
        <f t="shared" si="36"/>
        <v>97.325421396628826</v>
      </c>
      <c r="M68" s="17">
        <v>93.628240000000005</v>
      </c>
      <c r="N68" s="19">
        <f t="shared" si="37"/>
        <v>42.549767911886974</v>
      </c>
      <c r="O68" s="19">
        <f t="shared" si="38"/>
        <v>32.293837566036579</v>
      </c>
      <c r="P68" s="19">
        <f t="shared" si="39"/>
        <v>74.843605477923546</v>
      </c>
      <c r="Q68" s="21">
        <f t="shared" si="33"/>
        <v>0.38664946115843696</v>
      </c>
      <c r="R68" s="21">
        <f t="shared" si="34"/>
        <v>0.68010335071908612</v>
      </c>
      <c r="S68" s="21">
        <f t="shared" si="35"/>
        <v>3.1400764753042503</v>
      </c>
      <c r="T68" s="21">
        <f t="shared" si="40"/>
        <v>6012</v>
      </c>
      <c r="U68">
        <v>3.77</v>
      </c>
      <c r="V68" s="2">
        <v>2242</v>
      </c>
      <c r="W68" s="4">
        <v>36.380000000000003</v>
      </c>
      <c r="X68" s="4">
        <f t="shared" si="24"/>
        <v>9.6498673740053054</v>
      </c>
      <c r="Y68" s="4">
        <v>3792</v>
      </c>
      <c r="Z68" s="13">
        <v>3774</v>
      </c>
      <c r="AA68" s="13">
        <v>22634</v>
      </c>
      <c r="AB68" s="13">
        <f t="shared" si="32"/>
        <v>-2.1448006560976303E-3</v>
      </c>
      <c r="AC68" s="13"/>
      <c r="AD68" s="13"/>
      <c r="AE68" s="12">
        <f t="shared" si="41"/>
        <v>-2.0323407263409029E-3</v>
      </c>
      <c r="AF68" s="4">
        <v>2242</v>
      </c>
      <c r="AG68" s="13">
        <v>2242143</v>
      </c>
      <c r="AH68" s="4">
        <f t="shared" si="28"/>
        <v>2242.143</v>
      </c>
      <c r="AI68" s="13">
        <v>6670</v>
      </c>
      <c r="AJ68" s="13">
        <f t="shared" si="42"/>
        <v>9.595202398800599E-3</v>
      </c>
      <c r="AK68" s="13">
        <f t="shared" si="43"/>
        <v>2878</v>
      </c>
      <c r="AL68" s="13">
        <f t="shared" si="44"/>
        <v>0.56581709145427284</v>
      </c>
      <c r="AM68" s="13">
        <f t="shared" si="45"/>
        <v>0.56851574212893552</v>
      </c>
      <c r="AN68" s="13">
        <f t="shared" si="46"/>
        <v>5.9688818565400847</v>
      </c>
      <c r="AO68" s="13">
        <f t="shared" si="47"/>
        <v>7.864489228630994</v>
      </c>
      <c r="AP68" s="13">
        <f t="shared" si="48"/>
        <v>3.3934032983508247</v>
      </c>
      <c r="AQ68" s="13">
        <f t="shared" si="49"/>
        <v>2.5754785581892601</v>
      </c>
      <c r="AR68" s="13">
        <f t="shared" si="50"/>
        <v>1.7589662447257384</v>
      </c>
      <c r="AS68" s="13">
        <v>5.13</v>
      </c>
      <c r="AT68" s="13">
        <v>4.5</v>
      </c>
      <c r="AU68" s="14">
        <v>62</v>
      </c>
      <c r="AV68" s="14">
        <v>75</v>
      </c>
    </row>
    <row r="69" spans="1:48">
      <c r="A69" s="5">
        <v>8614</v>
      </c>
      <c r="B69" s="15">
        <v>53.6</v>
      </c>
      <c r="C69" s="14">
        <v>65.599999999999994</v>
      </c>
      <c r="D69" s="14">
        <v>125</v>
      </c>
      <c r="E69" s="17">
        <v>88.601039999999998</v>
      </c>
      <c r="F69" s="17">
        <v>108.13378</v>
      </c>
      <c r="G69" s="24"/>
      <c r="H69" s="24"/>
      <c r="I69" s="24">
        <f t="shared" si="25"/>
        <v>97.467071935157051</v>
      </c>
      <c r="J69" s="24">
        <f t="shared" si="26"/>
        <v>68.213783403656819</v>
      </c>
      <c r="K69" s="24">
        <f t="shared" si="27"/>
        <v>144.68407113129021</v>
      </c>
      <c r="L69" s="24">
        <f t="shared" si="36"/>
        <v>97.127622979016166</v>
      </c>
      <c r="M69" s="17">
        <v>93.467119999999994</v>
      </c>
      <c r="N69" s="19">
        <f t="shared" si="37"/>
        <v>43.159764264618111</v>
      </c>
      <c r="O69" s="19">
        <f t="shared" si="38"/>
        <v>32.843858266223513</v>
      </c>
      <c r="P69" s="19">
        <f t="shared" si="39"/>
        <v>76.003622530841625</v>
      </c>
      <c r="Q69" s="21">
        <f t="shared" si="33"/>
        <v>0.39913303932053529</v>
      </c>
      <c r="R69" s="21">
        <f t="shared" si="34"/>
        <v>0.70286660219259534</v>
      </c>
      <c r="S69" s="21">
        <f t="shared" si="35"/>
        <v>3.1842895743835364</v>
      </c>
      <c r="T69" s="21">
        <f t="shared" si="40"/>
        <v>6039</v>
      </c>
      <c r="U69">
        <v>3.81</v>
      </c>
      <c r="V69" s="2">
        <v>2229</v>
      </c>
      <c r="W69" s="4">
        <v>36.42</v>
      </c>
      <c r="X69" s="4">
        <f t="shared" si="24"/>
        <v>9.559055118110237</v>
      </c>
      <c r="Y69" s="4">
        <v>3824</v>
      </c>
      <c r="Z69" s="13">
        <v>3810</v>
      </c>
      <c r="AA69" s="13">
        <v>22588</v>
      </c>
      <c r="AB69" s="13">
        <f t="shared" si="32"/>
        <v>-2.2299008662410537E-3</v>
      </c>
      <c r="AC69" s="13"/>
      <c r="AD69" s="13"/>
      <c r="AE69" s="12">
        <f t="shared" si="41"/>
        <v>5.5781831060740215E-3</v>
      </c>
      <c r="AF69" s="4">
        <v>2229</v>
      </c>
      <c r="AG69" s="13">
        <v>2228947</v>
      </c>
      <c r="AH69" s="4">
        <f t="shared" si="28"/>
        <v>2228.9470000000001</v>
      </c>
      <c r="AI69" s="13">
        <v>6734</v>
      </c>
      <c r="AJ69" s="13">
        <f t="shared" si="42"/>
        <v>1.9305019305019305E-3</v>
      </c>
      <c r="AK69" s="13">
        <f t="shared" si="43"/>
        <v>2910</v>
      </c>
      <c r="AL69" s="13">
        <f t="shared" si="44"/>
        <v>0.56578556578556582</v>
      </c>
      <c r="AM69" s="13">
        <f t="shared" si="45"/>
        <v>0.56786456786456785</v>
      </c>
      <c r="AN69" s="13">
        <f t="shared" si="46"/>
        <v>5.9069037656903767</v>
      </c>
      <c r="AO69" s="13">
        <f t="shared" si="47"/>
        <v>7.7621993127147766</v>
      </c>
      <c r="AP69" s="13">
        <f t="shared" si="48"/>
        <v>3.3543213543213541</v>
      </c>
      <c r="AQ69" s="13">
        <f t="shared" si="49"/>
        <v>2.5525824113690225</v>
      </c>
      <c r="AR69" s="13">
        <f t="shared" si="50"/>
        <v>1.7609832635983265</v>
      </c>
      <c r="AS69" s="13">
        <v>5.13</v>
      </c>
      <c r="AT69" s="13">
        <v>4.5</v>
      </c>
      <c r="AU69" s="14">
        <v>60.3</v>
      </c>
      <c r="AV69" s="14">
        <v>83</v>
      </c>
    </row>
    <row r="70" spans="1:48">
      <c r="A70" s="5">
        <v>8645</v>
      </c>
      <c r="B70" s="15">
        <v>54.6</v>
      </c>
      <c r="C70" s="14">
        <v>65.7</v>
      </c>
      <c r="D70" s="14">
        <v>127.8</v>
      </c>
      <c r="E70" s="17">
        <v>89.119169999999997</v>
      </c>
      <c r="F70" s="17">
        <v>105.74263999999999</v>
      </c>
      <c r="G70" s="24"/>
      <c r="H70" s="24"/>
      <c r="I70" s="24">
        <f t="shared" si="25"/>
        <v>97.65523230568823</v>
      </c>
      <c r="J70" s="24">
        <f t="shared" si="26"/>
        <v>67.932489451476798</v>
      </c>
      <c r="K70" s="24">
        <f t="shared" si="27"/>
        <v>145.62996594778662</v>
      </c>
      <c r="L70" s="24">
        <f t="shared" si="36"/>
        <v>97.669418644650847</v>
      </c>
      <c r="M70" s="17">
        <v>94.653580000000005</v>
      </c>
      <c r="N70" s="19">
        <f t="shared" si="37"/>
        <v>43.189360942208062</v>
      </c>
      <c r="O70" s="19">
        <f t="shared" si="38"/>
        <v>32.518256173166783</v>
      </c>
      <c r="P70" s="19">
        <f t="shared" si="39"/>
        <v>75.707617115374845</v>
      </c>
      <c r="Q70" s="21">
        <f t="shared" si="33"/>
        <v>0.40843845909472337</v>
      </c>
      <c r="R70" s="21">
        <f t="shared" si="34"/>
        <v>0.71596110249729772</v>
      </c>
      <c r="S70" s="21">
        <f t="shared" si="35"/>
        <v>3.2694756179458904</v>
      </c>
      <c r="T70" s="21">
        <f t="shared" si="40"/>
        <v>6104</v>
      </c>
      <c r="U70">
        <v>3.84</v>
      </c>
      <c r="V70" s="2">
        <v>2264</v>
      </c>
      <c r="W70" s="4">
        <v>36.6</v>
      </c>
      <c r="X70" s="4">
        <f t="shared" si="24"/>
        <v>9.53125</v>
      </c>
      <c r="Y70" s="4">
        <v>3849</v>
      </c>
      <c r="Z70" s="13">
        <v>3836</v>
      </c>
      <c r="AA70" s="13">
        <v>22714</v>
      </c>
      <c r="AB70" s="13">
        <f t="shared" si="32"/>
        <v>-2.0113394467859477E-3</v>
      </c>
      <c r="AC70" s="13"/>
      <c r="AD70" s="13"/>
      <c r="AE70" s="12">
        <f t="shared" si="41"/>
        <v>4.5786739455842213E-3</v>
      </c>
      <c r="AF70" s="4">
        <v>2264</v>
      </c>
      <c r="AG70" s="13">
        <v>2264090</v>
      </c>
      <c r="AH70" s="4">
        <f t="shared" si="28"/>
        <v>2264.09</v>
      </c>
      <c r="AI70" s="13">
        <v>6747</v>
      </c>
      <c r="AJ70" s="13">
        <f t="shared" si="42"/>
        <v>-1.037498147324737E-3</v>
      </c>
      <c r="AK70" s="13">
        <f t="shared" si="43"/>
        <v>2898</v>
      </c>
      <c r="AL70" s="13">
        <f t="shared" si="44"/>
        <v>0.56854898473395588</v>
      </c>
      <c r="AM70" s="13">
        <f t="shared" si="45"/>
        <v>0.57047576700755886</v>
      </c>
      <c r="AN70" s="13">
        <f t="shared" si="46"/>
        <v>5.9012730579371269</v>
      </c>
      <c r="AO70" s="13">
        <f t="shared" si="47"/>
        <v>7.837819185645273</v>
      </c>
      <c r="AP70" s="13">
        <f t="shared" si="48"/>
        <v>3.366533274047725</v>
      </c>
      <c r="AQ70" s="13">
        <f t="shared" si="49"/>
        <v>2.5347397838894019</v>
      </c>
      <c r="AR70" s="13">
        <f t="shared" si="50"/>
        <v>1.7529228371005456</v>
      </c>
      <c r="AS70" s="13">
        <v>5.38</v>
      </c>
      <c r="AT70" s="13">
        <v>4.5</v>
      </c>
      <c r="AU70" s="14">
        <v>59.1</v>
      </c>
      <c r="AV70" s="14">
        <v>92</v>
      </c>
    </row>
    <row r="71" spans="1:48">
      <c r="A71" s="5">
        <v>8675</v>
      </c>
      <c r="B71" s="15">
        <v>54.4</v>
      </c>
      <c r="C71" s="14">
        <v>65.900000000000006</v>
      </c>
      <c r="D71" s="14">
        <v>127.7</v>
      </c>
      <c r="E71" s="17">
        <v>89.637309999999999</v>
      </c>
      <c r="F71" s="17">
        <v>105.26335</v>
      </c>
      <c r="G71" s="24"/>
      <c r="H71" s="24"/>
      <c r="I71" s="24">
        <f t="shared" si="25"/>
        <v>97.553915183094517</v>
      </c>
      <c r="J71" s="24">
        <f t="shared" si="26"/>
        <v>67.041725269573377</v>
      </c>
      <c r="K71" s="24">
        <f t="shared" si="27"/>
        <v>146.80287552024217</v>
      </c>
      <c r="L71" s="24">
        <f t="shared" si="36"/>
        <v>98.116615067079465</v>
      </c>
      <c r="M71" s="17">
        <v>94.594989999999996</v>
      </c>
      <c r="N71" s="19">
        <f t="shared" si="37"/>
        <v>43.285547056242542</v>
      </c>
      <c r="O71" s="19">
        <f t="shared" si="38"/>
        <v>31.906356850735481</v>
      </c>
      <c r="P71" s="19">
        <f t="shared" si="39"/>
        <v>75.191903906978027</v>
      </c>
      <c r="Q71" s="21">
        <f t="shared" si="33"/>
        <v>0.41121194657250165</v>
      </c>
      <c r="R71" s="21">
        <f t="shared" si="34"/>
        <v>0.71432178347903641</v>
      </c>
      <c r="S71" s="21">
        <f t="shared" si="35"/>
        <v>3.289387016595553</v>
      </c>
      <c r="T71" s="21">
        <f t="shared" si="40"/>
        <v>6146</v>
      </c>
      <c r="U71">
        <v>3.87</v>
      </c>
      <c r="V71" s="2">
        <v>2276</v>
      </c>
      <c r="W71" s="4">
        <v>36.79</v>
      </c>
      <c r="X71" s="4">
        <f t="shared" si="24"/>
        <v>9.5064599483204137</v>
      </c>
      <c r="Y71" s="4">
        <v>3880</v>
      </c>
      <c r="Z71" s="13">
        <v>3868</v>
      </c>
      <c r="AA71" s="13">
        <v>22818</v>
      </c>
      <c r="AB71" s="13">
        <f t="shared" si="32"/>
        <v>-2.1424502091397109E-3</v>
      </c>
      <c r="AC71" s="13"/>
      <c r="AD71" s="13"/>
      <c r="AE71" s="12">
        <f t="shared" si="41"/>
        <v>1.3585765623630468E-3</v>
      </c>
      <c r="AF71" s="4">
        <v>2276</v>
      </c>
      <c r="AG71" s="13">
        <v>2276388</v>
      </c>
      <c r="AH71" s="4">
        <f t="shared" si="28"/>
        <v>2276.3879999999999</v>
      </c>
      <c r="AI71" s="13">
        <v>6740</v>
      </c>
      <c r="AJ71" s="13">
        <f t="shared" si="42"/>
        <v>9.1988130563798228E-3</v>
      </c>
      <c r="AK71" s="13">
        <f t="shared" si="43"/>
        <v>2860</v>
      </c>
      <c r="AL71" s="13">
        <f t="shared" si="44"/>
        <v>0.57388724035608307</v>
      </c>
      <c r="AM71" s="13">
        <f t="shared" si="45"/>
        <v>0.57566765578635015</v>
      </c>
      <c r="AN71" s="13">
        <f t="shared" si="46"/>
        <v>5.8809278350515468</v>
      </c>
      <c r="AO71" s="13">
        <f t="shared" si="47"/>
        <v>7.9783216783216782</v>
      </c>
      <c r="AP71" s="13">
        <f t="shared" si="48"/>
        <v>3.3854599406528192</v>
      </c>
      <c r="AQ71" s="13">
        <f t="shared" si="49"/>
        <v>2.4954678943987276</v>
      </c>
      <c r="AR71" s="13">
        <f t="shared" si="50"/>
        <v>1.7371134020618557</v>
      </c>
      <c r="AS71" s="13">
        <v>5.38</v>
      </c>
      <c r="AT71" s="13">
        <v>4.5</v>
      </c>
      <c r="AU71" s="14">
        <v>59.2</v>
      </c>
      <c r="AV71" s="14">
        <v>95</v>
      </c>
    </row>
    <row r="72" spans="1:48">
      <c r="A72" s="5">
        <v>8706</v>
      </c>
      <c r="B72" s="15">
        <v>53.9</v>
      </c>
      <c r="C72" s="14">
        <v>66</v>
      </c>
      <c r="D72" s="14">
        <v>132.4</v>
      </c>
      <c r="E72" s="17">
        <v>89.637309999999999</v>
      </c>
      <c r="F72" s="17">
        <v>105.26335</v>
      </c>
      <c r="G72" s="24"/>
      <c r="H72" s="24"/>
      <c r="I72" s="24">
        <f t="shared" si="25"/>
        <v>98.451295411781743</v>
      </c>
      <c r="J72" s="24">
        <f t="shared" si="26"/>
        <v>67.557430848570093</v>
      </c>
      <c r="K72" s="24">
        <f t="shared" si="27"/>
        <v>148.31630722663641</v>
      </c>
      <c r="L72" s="24">
        <f t="shared" si="36"/>
        <v>98.249914000687994</v>
      </c>
      <c r="M72" s="17">
        <v>95.810749999999999</v>
      </c>
      <c r="N72" s="19">
        <f t="shared" si="37"/>
        <v>43.731789809399679</v>
      </c>
      <c r="O72" s="19">
        <f t="shared" si="38"/>
        <v>32.151790364971909</v>
      </c>
      <c r="P72" s="19">
        <f t="shared" si="39"/>
        <v>75.883580174371588</v>
      </c>
      <c r="Q72" s="21">
        <f t="shared" si="33"/>
        <v>0.41545124499077485</v>
      </c>
      <c r="R72" s="21">
        <f t="shared" si="34"/>
        <v>0.72089269602735984</v>
      </c>
      <c r="S72" s="21">
        <f t="shared" si="35"/>
        <v>3.2888652099422035</v>
      </c>
      <c r="T72" s="21">
        <f t="shared" si="40"/>
        <v>6157</v>
      </c>
      <c r="U72">
        <v>3.9</v>
      </c>
      <c r="V72" s="2">
        <v>2257</v>
      </c>
      <c r="W72" s="4">
        <v>36.9</v>
      </c>
      <c r="X72" s="4">
        <f t="shared" si="24"/>
        <v>9.4615384615384617</v>
      </c>
      <c r="Y72" s="4">
        <v>3920</v>
      </c>
      <c r="Z72" s="13">
        <v>3895</v>
      </c>
      <c r="AA72" s="13">
        <v>22849</v>
      </c>
      <c r="AB72" s="13">
        <f t="shared" si="32"/>
        <v>-2.1171005263572527E-3</v>
      </c>
      <c r="AC72" s="13"/>
      <c r="AD72" s="13"/>
      <c r="AE72" s="12">
        <f t="shared" si="41"/>
        <v>3.8513720512932731E-3</v>
      </c>
      <c r="AF72" s="4">
        <v>2257</v>
      </c>
      <c r="AG72" s="13">
        <v>2256777</v>
      </c>
      <c r="AH72" s="4">
        <f t="shared" si="28"/>
        <v>2256.777</v>
      </c>
      <c r="AI72" s="13">
        <v>6802</v>
      </c>
      <c r="AJ72" s="13">
        <f t="shared" si="42"/>
        <v>-7.9388415172008241E-3</v>
      </c>
      <c r="AK72" s="13">
        <f t="shared" si="43"/>
        <v>2882</v>
      </c>
      <c r="AL72" s="13">
        <f t="shared" si="44"/>
        <v>0.57262569832402233</v>
      </c>
      <c r="AM72" s="13">
        <f t="shared" si="45"/>
        <v>0.57630108791531898</v>
      </c>
      <c r="AN72" s="13">
        <f t="shared" si="46"/>
        <v>5.8288265306122451</v>
      </c>
      <c r="AO72" s="13">
        <f t="shared" si="47"/>
        <v>7.9281748785565576</v>
      </c>
      <c r="AP72" s="13">
        <f t="shared" si="48"/>
        <v>3.3591590708615113</v>
      </c>
      <c r="AQ72" s="13">
        <f t="shared" si="49"/>
        <v>2.4696674597507338</v>
      </c>
      <c r="AR72" s="13">
        <f t="shared" si="50"/>
        <v>1.7352040816326531</v>
      </c>
      <c r="AS72" s="13">
        <v>5.13</v>
      </c>
      <c r="AT72" s="13">
        <v>4.5</v>
      </c>
      <c r="AU72" s="14">
        <v>59.5</v>
      </c>
      <c r="AV72" s="14">
        <v>99</v>
      </c>
    </row>
    <row r="73" spans="1:48">
      <c r="A73" s="5">
        <v>8736</v>
      </c>
      <c r="B73" s="15">
        <v>53.7</v>
      </c>
      <c r="C73" s="14">
        <v>66.2</v>
      </c>
      <c r="D73" s="14">
        <v>133.19999999999999</v>
      </c>
      <c r="E73" s="17">
        <v>89.637309999999999</v>
      </c>
      <c r="F73" s="17">
        <v>102.87043</v>
      </c>
      <c r="G73" s="24"/>
      <c r="H73" s="24"/>
      <c r="I73" s="24">
        <f t="shared" si="25"/>
        <v>97.669706180344477</v>
      </c>
      <c r="J73" s="24">
        <f t="shared" si="26"/>
        <v>65.424285044538209</v>
      </c>
      <c r="K73" s="24">
        <f t="shared" si="27"/>
        <v>149.71623155505108</v>
      </c>
      <c r="L73" s="24">
        <f t="shared" si="36"/>
        <v>98.628310973512214</v>
      </c>
      <c r="M73" s="17">
        <v>97.641720000000007</v>
      </c>
      <c r="N73" s="19">
        <f t="shared" si="37"/>
        <v>44.144564356070035</v>
      </c>
      <c r="O73" s="19">
        <f t="shared" si="38"/>
        <v>31.136588101539417</v>
      </c>
      <c r="P73" s="19">
        <f t="shared" si="39"/>
        <v>75.281152457609451</v>
      </c>
      <c r="Q73" s="21">
        <f t="shared" si="33"/>
        <v>0.42912782960147089</v>
      </c>
      <c r="R73" s="21">
        <f t="shared" si="34"/>
        <v>0.73180555828929128</v>
      </c>
      <c r="S73" s="21">
        <f t="shared" si="35"/>
        <v>3.3681239841008184</v>
      </c>
      <c r="T73" s="21">
        <f t="shared" si="40"/>
        <v>6232</v>
      </c>
      <c r="U73">
        <v>3.94</v>
      </c>
      <c r="V73" s="2">
        <v>2292</v>
      </c>
      <c r="W73" s="4">
        <v>37.07</v>
      </c>
      <c r="X73" s="4">
        <f t="shared" si="24"/>
        <v>9.408629441624365</v>
      </c>
      <c r="Y73" s="4">
        <v>3957</v>
      </c>
      <c r="Z73" s="13">
        <v>3939</v>
      </c>
      <c r="AA73" s="13">
        <v>22937</v>
      </c>
      <c r="AB73" s="13">
        <f t="shared" si="32"/>
        <v>-1.6458969823802689E-3</v>
      </c>
      <c r="AC73" s="13"/>
      <c r="AD73" s="13"/>
      <c r="AE73" s="12">
        <f t="shared" si="41"/>
        <v>-7.6731917861969741E-3</v>
      </c>
      <c r="AF73" s="4">
        <v>2292</v>
      </c>
      <c r="AG73" s="13">
        <v>2292306</v>
      </c>
      <c r="AH73" s="4">
        <f t="shared" si="28"/>
        <v>2292.306</v>
      </c>
      <c r="AI73" s="13">
        <v>6748</v>
      </c>
      <c r="AJ73" s="13">
        <f t="shared" si="42"/>
        <v>-5.0385299347954953E-3</v>
      </c>
      <c r="AK73" s="13">
        <f t="shared" si="43"/>
        <v>2791</v>
      </c>
      <c r="AL73" s="13">
        <f t="shared" si="44"/>
        <v>0.5837285121517487</v>
      </c>
      <c r="AM73" s="13">
        <f t="shared" si="45"/>
        <v>0.58639596917605219</v>
      </c>
      <c r="AN73" s="13">
        <f t="shared" si="46"/>
        <v>5.7965630528177909</v>
      </c>
      <c r="AO73" s="13">
        <f t="shared" si="47"/>
        <v>8.2182013615191689</v>
      </c>
      <c r="AP73" s="13">
        <f t="shared" si="48"/>
        <v>3.3990812092471843</v>
      </c>
      <c r="AQ73" s="13">
        <f t="shared" si="49"/>
        <v>2.3974818435706067</v>
      </c>
      <c r="AR73" s="13">
        <f t="shared" si="50"/>
        <v>1.7053323224665151</v>
      </c>
      <c r="AS73" s="13">
        <v>5</v>
      </c>
      <c r="AT73" s="13">
        <v>4.5</v>
      </c>
      <c r="AU73" s="14">
        <v>59.6</v>
      </c>
      <c r="AV73" s="14">
        <v>108</v>
      </c>
    </row>
    <row r="74" spans="1:48">
      <c r="A74" s="5">
        <v>8767</v>
      </c>
      <c r="B74" s="15">
        <v>54.5</v>
      </c>
      <c r="C74" s="14">
        <v>66.3</v>
      </c>
      <c r="D74" s="14">
        <v>137.19999999999999</v>
      </c>
      <c r="E74" s="17">
        <v>89.637309999999999</v>
      </c>
      <c r="F74" s="17">
        <v>105.26335</v>
      </c>
      <c r="G74" s="24"/>
      <c r="H74" s="24"/>
      <c r="I74" s="24">
        <f t="shared" si="25"/>
        <v>97.177594442032131</v>
      </c>
      <c r="J74" s="24">
        <f t="shared" si="26"/>
        <v>63.572433192686361</v>
      </c>
      <c r="K74" s="24">
        <f t="shared" si="27"/>
        <v>151.41884222474459</v>
      </c>
      <c r="L74" s="24">
        <f t="shared" si="36"/>
        <v>97.871517027863774</v>
      </c>
      <c r="M74" s="17">
        <v>94.785409999999999</v>
      </c>
      <c r="N74" s="19">
        <f t="shared" si="37"/>
        <v>44.646587453371815</v>
      </c>
      <c r="O74" s="19">
        <f t="shared" si="38"/>
        <v>30.255258664054065</v>
      </c>
      <c r="P74" s="19">
        <f t="shared" si="39"/>
        <v>74.901846117425876</v>
      </c>
      <c r="Q74" s="21">
        <f t="shared" si="33"/>
        <v>0.42414180674823493</v>
      </c>
      <c r="R74" s="21">
        <f t="shared" si="34"/>
        <v>0.7115662395071588</v>
      </c>
      <c r="S74" s="21">
        <f t="shared" si="35"/>
        <v>3.2613741384899346</v>
      </c>
      <c r="T74" s="21">
        <f t="shared" si="40"/>
        <v>6093</v>
      </c>
      <c r="U74">
        <v>3.98</v>
      </c>
      <c r="V74" s="2">
        <v>2113</v>
      </c>
      <c r="W74" s="4">
        <v>36.92</v>
      </c>
      <c r="X74" s="4">
        <f t="shared" si="24"/>
        <v>9.2763819095477391</v>
      </c>
      <c r="Y74" s="4">
        <v>4002</v>
      </c>
      <c r="Z74" s="13">
        <v>3979</v>
      </c>
      <c r="AA74" s="13">
        <v>22761</v>
      </c>
      <c r="AB74" s="13">
        <f t="shared" si="32"/>
        <v>-1.1545949692905338E-3</v>
      </c>
      <c r="AC74" s="13"/>
      <c r="AD74" s="13"/>
      <c r="AE74" s="12">
        <f t="shared" si="41"/>
        <v>-3.1193708536531787E-3</v>
      </c>
      <c r="AF74" s="4">
        <v>2113</v>
      </c>
      <c r="AG74" s="13">
        <v>2112873</v>
      </c>
      <c r="AH74" s="4">
        <f t="shared" si="28"/>
        <v>2112.873</v>
      </c>
      <c r="AI74" s="13">
        <v>6714</v>
      </c>
      <c r="AJ74" s="13">
        <f t="shared" si="42"/>
        <v>8.7876079833184399E-3</v>
      </c>
      <c r="AK74" s="13">
        <f t="shared" si="43"/>
        <v>2712</v>
      </c>
      <c r="AL74" s="13">
        <f t="shared" si="44"/>
        <v>0.59264224009532318</v>
      </c>
      <c r="AM74" s="13">
        <f t="shared" si="45"/>
        <v>0.59606791778373547</v>
      </c>
      <c r="AN74" s="13">
        <f t="shared" si="46"/>
        <v>5.6874062968515746</v>
      </c>
      <c r="AO74" s="13">
        <f t="shared" si="47"/>
        <v>8.3926991150442483</v>
      </c>
      <c r="AP74" s="13">
        <f t="shared" si="48"/>
        <v>3.3900804289544237</v>
      </c>
      <c r="AQ74" s="13">
        <f t="shared" si="49"/>
        <v>2.2973258678971509</v>
      </c>
      <c r="AR74" s="13">
        <f t="shared" si="50"/>
        <v>1.6776611694152923</v>
      </c>
      <c r="AS74" s="13">
        <v>4.88</v>
      </c>
      <c r="AT74" s="13">
        <v>4.5</v>
      </c>
      <c r="AU74" s="14">
        <v>60.9</v>
      </c>
      <c r="AV74" s="14">
        <v>110</v>
      </c>
    </row>
    <row r="75" spans="1:48">
      <c r="A75" s="5">
        <v>8798</v>
      </c>
      <c r="B75" s="15">
        <v>54.6</v>
      </c>
      <c r="C75" s="14">
        <v>66.3</v>
      </c>
      <c r="D75" s="14">
        <v>138.80000000000001</v>
      </c>
      <c r="E75" s="17">
        <v>89.119169999999997</v>
      </c>
      <c r="F75" s="17">
        <v>107.17697</v>
      </c>
      <c r="G75" s="24"/>
      <c r="H75" s="24"/>
      <c r="I75" s="24">
        <f t="shared" si="25"/>
        <v>98.031553046750616</v>
      </c>
      <c r="J75" s="24">
        <f t="shared" si="26"/>
        <v>64.158462259728083</v>
      </c>
      <c r="K75" s="24">
        <f t="shared" si="27"/>
        <v>152.70525917517972</v>
      </c>
      <c r="L75" s="24">
        <f t="shared" si="36"/>
        <v>97.566219470244249</v>
      </c>
      <c r="M75" s="17">
        <v>94.287390000000002</v>
      </c>
      <c r="N75" s="19">
        <f t="shared" si="37"/>
        <v>45.287674918875481</v>
      </c>
      <c r="O75" s="19">
        <f t="shared" si="38"/>
        <v>30.71168638576863</v>
      </c>
      <c r="P75" s="19">
        <f t="shared" si="39"/>
        <v>75.999361304644111</v>
      </c>
      <c r="Q75" s="21">
        <f t="shared" si="33"/>
        <v>0.42255043148612509</v>
      </c>
      <c r="R75" s="21">
        <f t="shared" si="34"/>
        <v>0.70910160368075448</v>
      </c>
      <c r="S75" s="21">
        <f t="shared" si="35"/>
        <v>3.1931512667916921</v>
      </c>
      <c r="T75" s="21">
        <f t="shared" si="40"/>
        <v>6055</v>
      </c>
      <c r="U75">
        <v>4.0199999999999996</v>
      </c>
      <c r="V75" s="2">
        <v>2035</v>
      </c>
      <c r="W75" s="4">
        <v>37.04</v>
      </c>
      <c r="X75" s="4">
        <f t="shared" si="24"/>
        <v>9.2139303482587067</v>
      </c>
      <c r="Y75" s="4">
        <v>4036</v>
      </c>
      <c r="Z75" s="13">
        <v>4015</v>
      </c>
      <c r="AA75" s="13">
        <v>22690</v>
      </c>
      <c r="AB75" s="13">
        <f t="shared" si="32"/>
        <v>-1.521637499659895E-3</v>
      </c>
      <c r="AC75" s="13"/>
      <c r="AD75" s="13"/>
      <c r="AE75" s="12">
        <f t="shared" si="41"/>
        <v>1.8951079770824152E-3</v>
      </c>
      <c r="AF75" s="4">
        <v>2035</v>
      </c>
      <c r="AG75" s="13">
        <v>2034540</v>
      </c>
      <c r="AH75" s="4">
        <f t="shared" si="28"/>
        <v>2034.54</v>
      </c>
      <c r="AI75" s="13">
        <v>6773</v>
      </c>
      <c r="AJ75" s="13">
        <f t="shared" si="42"/>
        <v>2.067030857817806E-3</v>
      </c>
      <c r="AK75" s="13">
        <f t="shared" si="43"/>
        <v>2737</v>
      </c>
      <c r="AL75" s="13">
        <f t="shared" si="44"/>
        <v>0.59279492100989217</v>
      </c>
      <c r="AM75" s="13">
        <f t="shared" si="45"/>
        <v>0.59589546729661891</v>
      </c>
      <c r="AN75" s="13">
        <f t="shared" si="46"/>
        <v>5.6219028741328048</v>
      </c>
      <c r="AO75" s="13">
        <f t="shared" si="47"/>
        <v>8.2900986481549133</v>
      </c>
      <c r="AP75" s="13">
        <f t="shared" si="48"/>
        <v>3.3500664402775726</v>
      </c>
      <c r="AQ75" s="13">
        <f t="shared" si="49"/>
        <v>2.2718364338552322</v>
      </c>
      <c r="AR75" s="13">
        <f t="shared" si="50"/>
        <v>1.6781466798810705</v>
      </c>
      <c r="AS75" s="13">
        <v>4.88</v>
      </c>
      <c r="AT75" s="13">
        <v>4.5</v>
      </c>
      <c r="AU75" s="14">
        <v>62.6</v>
      </c>
      <c r="AV75" s="14">
        <v>110</v>
      </c>
    </row>
    <row r="76" spans="1:48">
      <c r="A76" s="5">
        <v>8827</v>
      </c>
      <c r="B76" s="15">
        <v>53.9</v>
      </c>
      <c r="C76" s="14">
        <v>66.400000000000006</v>
      </c>
      <c r="D76" s="14">
        <v>137</v>
      </c>
      <c r="E76" s="17">
        <v>88.601039999999998</v>
      </c>
      <c r="F76" s="17">
        <v>105.26335</v>
      </c>
      <c r="G76" s="24"/>
      <c r="H76" s="24"/>
      <c r="I76" s="24">
        <f t="shared" si="25"/>
        <v>98.234187291938042</v>
      </c>
      <c r="J76" s="24">
        <f t="shared" si="26"/>
        <v>63.52555086732302</v>
      </c>
      <c r="K76" s="24">
        <f t="shared" si="27"/>
        <v>154.25652667423381</v>
      </c>
      <c r="L76" s="24">
        <f t="shared" si="36"/>
        <v>97.751117991056063</v>
      </c>
      <c r="M76" s="17">
        <v>95.180899999999994</v>
      </c>
      <c r="N76" s="19">
        <f t="shared" si="37"/>
        <v>46.015261220410054</v>
      </c>
      <c r="O76" s="19">
        <f t="shared" si="38"/>
        <v>30.586548419747668</v>
      </c>
      <c r="P76" s="19">
        <f t="shared" si="39"/>
        <v>76.601809640157725</v>
      </c>
      <c r="Q76" s="21">
        <f t="shared" si="33"/>
        <v>0.43714418380576009</v>
      </c>
      <c r="R76" s="21">
        <f t="shared" si="34"/>
        <v>0.72771586350004747</v>
      </c>
      <c r="S76" s="21">
        <f t="shared" si="35"/>
        <v>3.252456413664635</v>
      </c>
      <c r="T76" s="21">
        <f t="shared" si="40"/>
        <v>6064</v>
      </c>
      <c r="U76">
        <v>4.05</v>
      </c>
      <c r="V76" s="2">
        <v>2014</v>
      </c>
      <c r="W76" s="4">
        <v>37.18</v>
      </c>
      <c r="X76" s="4">
        <f t="shared" si="24"/>
        <v>9.1802469135802465</v>
      </c>
      <c r="Y76" s="4">
        <v>4077</v>
      </c>
      <c r="Z76" s="13">
        <v>4053</v>
      </c>
      <c r="AA76" s="13">
        <v>22733</v>
      </c>
      <c r="AB76" s="13">
        <f t="shared" si="32"/>
        <v>-1.1858538508724864E-3</v>
      </c>
      <c r="AC76" s="13"/>
      <c r="AD76" s="13"/>
      <c r="AE76" s="12">
        <f t="shared" si="41"/>
        <v>4.3109136497602608E-3</v>
      </c>
      <c r="AF76" s="4">
        <v>2014</v>
      </c>
      <c r="AG76" s="13">
        <v>2013515</v>
      </c>
      <c r="AH76" s="4">
        <f t="shared" si="28"/>
        <v>2013.5150000000001</v>
      </c>
      <c r="AI76" s="13">
        <v>6787</v>
      </c>
      <c r="AJ76" s="13">
        <f t="shared" si="42"/>
        <v>2.2101075585678502E-3</v>
      </c>
      <c r="AK76" s="13">
        <f t="shared" si="43"/>
        <v>2710</v>
      </c>
      <c r="AL76" s="13">
        <f t="shared" si="44"/>
        <v>0.59717106232503314</v>
      </c>
      <c r="AM76" s="13">
        <f t="shared" si="45"/>
        <v>0.60070723441874174</v>
      </c>
      <c r="AN76" s="13">
        <f t="shared" si="46"/>
        <v>5.5759136620063776</v>
      </c>
      <c r="AO76" s="13">
        <f t="shared" si="47"/>
        <v>8.3885608856088556</v>
      </c>
      <c r="AP76" s="13">
        <f t="shared" si="48"/>
        <v>3.3494916752615294</v>
      </c>
      <c r="AQ76" s="13">
        <f t="shared" si="49"/>
        <v>2.2264219867448483</v>
      </c>
      <c r="AR76" s="13">
        <f t="shared" si="50"/>
        <v>1.6647044395388766</v>
      </c>
      <c r="AS76" s="13">
        <v>4.88</v>
      </c>
      <c r="AT76" s="13">
        <v>4.5</v>
      </c>
      <c r="AU76" s="14">
        <v>60.5</v>
      </c>
      <c r="AV76" s="14">
        <v>109</v>
      </c>
    </row>
    <row r="77" spans="1:48">
      <c r="A77" s="5">
        <v>8858</v>
      </c>
      <c r="B77" s="15">
        <v>53.2</v>
      </c>
      <c r="C77" s="14">
        <v>66.3</v>
      </c>
      <c r="D77" s="14">
        <v>136.80000000000001</v>
      </c>
      <c r="E77" s="17">
        <v>88.082899999999995</v>
      </c>
      <c r="F77" s="17">
        <v>101.91361999999999</v>
      </c>
      <c r="G77" s="24"/>
      <c r="H77" s="24"/>
      <c r="I77" s="24">
        <f t="shared" si="25"/>
        <v>98.451295411781743</v>
      </c>
      <c r="J77" s="24">
        <f t="shared" si="26"/>
        <v>62.775433661509602</v>
      </c>
      <c r="K77" s="24">
        <f t="shared" si="27"/>
        <v>156.03480892924705</v>
      </c>
      <c r="L77" s="24">
        <f t="shared" si="36"/>
        <v>98.172514619883046</v>
      </c>
      <c r="M77" s="17">
        <v>95.268789999999996</v>
      </c>
      <c r="N77" s="19">
        <f t="shared" si="37"/>
        <v>46.819530237991714</v>
      </c>
      <c r="O77" s="19">
        <f t="shared" si="38"/>
        <v>30.403177007114891</v>
      </c>
      <c r="P77" s="19">
        <f t="shared" si="39"/>
        <v>77.222707245106605</v>
      </c>
      <c r="Q77" s="21">
        <f t="shared" si="33"/>
        <v>0.45940405451196525</v>
      </c>
      <c r="R77" s="21">
        <f t="shared" si="34"/>
        <v>0.75772705596275158</v>
      </c>
      <c r="S77" s="21">
        <f t="shared" si="35"/>
        <v>3.3789298658900981</v>
      </c>
      <c r="T77" s="21">
        <f t="shared" si="40"/>
        <v>6071</v>
      </c>
      <c r="U77">
        <v>4.0999999999999996</v>
      </c>
      <c r="V77" s="2">
        <v>1971</v>
      </c>
      <c r="W77" s="4">
        <v>37.42</v>
      </c>
      <c r="X77" s="4">
        <f t="shared" si="24"/>
        <v>9.1268292682926848</v>
      </c>
      <c r="Y77" s="4">
        <v>4124</v>
      </c>
      <c r="Z77" s="13">
        <v>4096</v>
      </c>
      <c r="AA77" s="13">
        <v>22831</v>
      </c>
      <c r="AB77" s="13">
        <f t="shared" si="32"/>
        <v>-1.55407597478735E-3</v>
      </c>
      <c r="AC77" s="13"/>
      <c r="AD77" s="13"/>
      <c r="AE77" s="12">
        <f t="shared" si="41"/>
        <v>7.008015417633919E-3</v>
      </c>
      <c r="AF77" s="4">
        <v>1971</v>
      </c>
      <c r="AG77" s="13">
        <v>1971184</v>
      </c>
      <c r="AH77" s="4">
        <f t="shared" si="28"/>
        <v>1971.184</v>
      </c>
      <c r="AI77" s="13">
        <v>6802</v>
      </c>
      <c r="AJ77" s="13">
        <f t="shared" si="42"/>
        <v>3.6753895912966772E-3</v>
      </c>
      <c r="AK77" s="13">
        <f t="shared" si="43"/>
        <v>2678</v>
      </c>
      <c r="AL77" s="13">
        <f t="shared" si="44"/>
        <v>0.60217583063804758</v>
      </c>
      <c r="AM77" s="13">
        <f t="shared" si="45"/>
        <v>0.60629226698029992</v>
      </c>
      <c r="AN77" s="13">
        <f t="shared" si="46"/>
        <v>5.5361299709020368</v>
      </c>
      <c r="AO77" s="13">
        <f t="shared" si="47"/>
        <v>8.5253920836445101</v>
      </c>
      <c r="AP77" s="13">
        <f t="shared" si="48"/>
        <v>3.3565127903557777</v>
      </c>
      <c r="AQ77" s="13">
        <f t="shared" si="49"/>
        <v>2.1796171805462592</v>
      </c>
      <c r="AR77" s="13">
        <f t="shared" si="50"/>
        <v>1.6493695441319107</v>
      </c>
      <c r="AS77" s="13">
        <v>4.63</v>
      </c>
      <c r="AT77" s="13">
        <v>4.5</v>
      </c>
      <c r="AU77" s="14">
        <v>58.5</v>
      </c>
      <c r="AV77" s="14">
        <v>105</v>
      </c>
    </row>
    <row r="78" spans="1:48">
      <c r="A78" s="5">
        <v>8888</v>
      </c>
      <c r="B78" s="15">
        <v>52.5</v>
      </c>
      <c r="C78" s="14">
        <v>66.099999999999994</v>
      </c>
      <c r="D78" s="14">
        <v>136.4</v>
      </c>
      <c r="E78" s="17">
        <v>88.082899999999995</v>
      </c>
      <c r="F78" s="17">
        <v>97.607079999999996</v>
      </c>
      <c r="G78" s="24"/>
      <c r="H78" s="24"/>
      <c r="I78" s="24">
        <f t="shared" si="25"/>
        <v>98.813142278187868</v>
      </c>
      <c r="J78" s="24">
        <f t="shared" si="26"/>
        <v>62.330051570557899</v>
      </c>
      <c r="K78" s="24">
        <f t="shared" si="27"/>
        <v>157.69958380628074</v>
      </c>
      <c r="L78" s="24">
        <f t="shared" si="36"/>
        <v>98.860509115927073</v>
      </c>
      <c r="M78" s="17">
        <v>95.22484</v>
      </c>
      <c r="N78" s="19">
        <f t="shared" si="37"/>
        <v>47.319059658571646</v>
      </c>
      <c r="O78" s="19">
        <f t="shared" si="38"/>
        <v>30.187471120955376</v>
      </c>
      <c r="P78" s="19">
        <f t="shared" si="39"/>
        <v>77.506530779527012</v>
      </c>
      <c r="Q78" s="21">
        <f t="shared" ref="Q78:Q97" si="51">Y78/(E78*F78)</f>
        <v>0.48479126369287606</v>
      </c>
      <c r="R78" s="21">
        <f t="shared" ref="R78:R97" si="52">AI78/(E78*F78)</f>
        <v>0.7940666883952171</v>
      </c>
      <c r="S78" s="21">
        <f t="shared" ref="S78:S97" si="53">AA78/(C78*F78)</f>
        <v>3.5634861999981768</v>
      </c>
      <c r="T78" s="21">
        <f t="shared" si="40"/>
        <v>6065</v>
      </c>
      <c r="U78">
        <v>4.1500000000000004</v>
      </c>
      <c r="V78" s="2">
        <v>1915</v>
      </c>
      <c r="W78" s="4">
        <v>37.630000000000003</v>
      </c>
      <c r="X78" s="4">
        <f t="shared" si="24"/>
        <v>9.0674698795180717</v>
      </c>
      <c r="Y78" s="4">
        <v>4168</v>
      </c>
      <c r="Z78" s="13">
        <v>4146</v>
      </c>
      <c r="AA78" s="13">
        <v>22991</v>
      </c>
      <c r="AB78" s="13">
        <f t="shared" si="32"/>
        <v>-1.2586946674720708E-3</v>
      </c>
      <c r="AC78" s="13"/>
      <c r="AD78" s="13"/>
      <c r="AE78" s="12">
        <f t="shared" si="41"/>
        <v>1.022139097907877E-2</v>
      </c>
      <c r="AF78" s="4">
        <v>1915</v>
      </c>
      <c r="AG78" s="13">
        <v>1915449</v>
      </c>
      <c r="AH78" s="4">
        <f t="shared" si="28"/>
        <v>1915.4490000000001</v>
      </c>
      <c r="AI78" s="13">
        <v>6827</v>
      </c>
      <c r="AJ78" s="13">
        <f t="shared" si="42"/>
        <v>3.515453347004541E-3</v>
      </c>
      <c r="AK78" s="13">
        <f t="shared" si="43"/>
        <v>2659</v>
      </c>
      <c r="AL78" s="13">
        <f t="shared" si="44"/>
        <v>0.60729456569503437</v>
      </c>
      <c r="AM78" s="13">
        <f t="shared" si="45"/>
        <v>0.61051706459645527</v>
      </c>
      <c r="AN78" s="13">
        <f t="shared" si="46"/>
        <v>5.5160748560460648</v>
      </c>
      <c r="AO78" s="13">
        <f t="shared" si="47"/>
        <v>8.6464836404663412</v>
      </c>
      <c r="AP78" s="13">
        <f t="shared" si="48"/>
        <v>3.3676578292075581</v>
      </c>
      <c r="AQ78" s="13">
        <f t="shared" si="49"/>
        <v>2.1484170268385068</v>
      </c>
      <c r="AR78" s="13">
        <f t="shared" si="50"/>
        <v>1.6379558541266794</v>
      </c>
      <c r="AS78" s="13">
        <v>4.5</v>
      </c>
      <c r="AT78" s="13">
        <v>4</v>
      </c>
      <c r="AU78" s="14">
        <v>56</v>
      </c>
      <c r="AV78" s="14">
        <v>100</v>
      </c>
    </row>
    <row r="79" spans="1:48">
      <c r="A79" s="5">
        <v>8919</v>
      </c>
      <c r="B79" s="15">
        <v>52</v>
      </c>
      <c r="C79" s="14">
        <v>66</v>
      </c>
      <c r="D79" s="14">
        <v>136.30000000000001</v>
      </c>
      <c r="E79" s="17">
        <v>88.082899999999995</v>
      </c>
      <c r="F79" s="17">
        <v>93.302329999999998</v>
      </c>
      <c r="G79" s="24"/>
      <c r="H79" s="24"/>
      <c r="I79" s="24">
        <f t="shared" si="25"/>
        <v>99.160515269937761</v>
      </c>
      <c r="J79" s="24">
        <f t="shared" si="26"/>
        <v>62.119081106422882</v>
      </c>
      <c r="K79" s="24">
        <f t="shared" si="27"/>
        <v>158.94816496405599</v>
      </c>
      <c r="L79" s="24">
        <f t="shared" si="36"/>
        <v>99.871001031991753</v>
      </c>
      <c r="M79" s="17">
        <v>95.854690000000005</v>
      </c>
      <c r="N79" s="19">
        <f t="shared" si="37"/>
        <v>47.693706724006589</v>
      </c>
      <c r="O79" s="19">
        <f t="shared" si="38"/>
        <v>30.085294648564023</v>
      </c>
      <c r="P79" s="19">
        <f t="shared" si="39"/>
        <v>77.779001372570619</v>
      </c>
      <c r="Q79" s="21">
        <f t="shared" si="51"/>
        <v>0.51117380159752268</v>
      </c>
      <c r="R79" s="21">
        <f t="shared" si="52"/>
        <v>0.83362335509274654</v>
      </c>
      <c r="S79" s="21">
        <f t="shared" si="53"/>
        <v>3.7717074258391072</v>
      </c>
      <c r="T79" s="21">
        <f t="shared" si="40"/>
        <v>6051</v>
      </c>
      <c r="U79">
        <v>4.18</v>
      </c>
      <c r="V79" s="2">
        <v>1871</v>
      </c>
      <c r="W79" s="4">
        <v>37.99</v>
      </c>
      <c r="X79" s="4">
        <f t="shared" si="24"/>
        <v>9.088516746411484</v>
      </c>
      <c r="Y79" s="4">
        <v>4201</v>
      </c>
      <c r="Z79" s="13">
        <v>4184</v>
      </c>
      <c r="AA79" s="13">
        <v>23226</v>
      </c>
      <c r="AB79" s="13">
        <f t="shared" si="32"/>
        <v>-1.4123525585031419E-3</v>
      </c>
      <c r="AC79" s="13"/>
      <c r="AD79" s="13"/>
      <c r="AE79" s="12">
        <f t="shared" si="41"/>
        <v>1.2873503831912513E-2</v>
      </c>
      <c r="AF79" s="4">
        <v>1871</v>
      </c>
      <c r="AG79" s="13">
        <v>1870823</v>
      </c>
      <c r="AH79" s="4">
        <f t="shared" si="28"/>
        <v>1870.8230000000001</v>
      </c>
      <c r="AI79" s="13">
        <v>6851</v>
      </c>
      <c r="AJ79" s="13">
        <f t="shared" si="42"/>
        <v>9.0497737556561094E-3</v>
      </c>
      <c r="AK79" s="13">
        <f t="shared" si="43"/>
        <v>2650</v>
      </c>
      <c r="AL79" s="13">
        <f t="shared" si="44"/>
        <v>0.6107137644139542</v>
      </c>
      <c r="AM79" s="13">
        <f t="shared" si="45"/>
        <v>0.61319515399211799</v>
      </c>
      <c r="AN79" s="13">
        <f t="shared" si="46"/>
        <v>5.5286836467507738</v>
      </c>
      <c r="AO79" s="13">
        <f t="shared" si="47"/>
        <v>8.7645283018867932</v>
      </c>
      <c r="AP79" s="13">
        <f t="shared" si="48"/>
        <v>3.3901620201430447</v>
      </c>
      <c r="AQ79" s="13">
        <f t="shared" si="49"/>
        <v>2.1385216266077292</v>
      </c>
      <c r="AR79" s="13">
        <f t="shared" si="50"/>
        <v>1.6308021899547727</v>
      </c>
      <c r="AS79" s="13">
        <v>4.13</v>
      </c>
      <c r="AT79" s="13">
        <v>3.5</v>
      </c>
      <c r="AU79" s="14">
        <v>53.7</v>
      </c>
      <c r="AV79" s="14">
        <v>96</v>
      </c>
    </row>
    <row r="80" spans="1:48">
      <c r="A80" s="5">
        <v>8949</v>
      </c>
      <c r="B80" s="15">
        <v>52.3</v>
      </c>
      <c r="C80" s="14">
        <v>66</v>
      </c>
      <c r="D80" s="14">
        <v>138.4</v>
      </c>
      <c r="E80" s="17">
        <v>88.601039999999998</v>
      </c>
      <c r="F80" s="17">
        <v>91.866219999999998</v>
      </c>
      <c r="G80" s="24"/>
      <c r="H80" s="24"/>
      <c r="I80" s="24">
        <f t="shared" si="25"/>
        <v>100.05789549862499</v>
      </c>
      <c r="J80" s="24">
        <f t="shared" si="26"/>
        <v>63.033286451007974</v>
      </c>
      <c r="K80" s="24">
        <f t="shared" si="27"/>
        <v>159.81838819523267</v>
      </c>
      <c r="L80" s="24">
        <f t="shared" si="36"/>
        <v>101.15669074647403</v>
      </c>
      <c r="M80" s="17">
        <v>96.220889999999997</v>
      </c>
      <c r="N80" s="19">
        <f t="shared" si="37"/>
        <v>47.674383957569802</v>
      </c>
      <c r="O80" s="19">
        <f t="shared" si="38"/>
        <v>30.349530885867708</v>
      </c>
      <c r="P80" s="19">
        <f t="shared" si="39"/>
        <v>78.02391484343751</v>
      </c>
      <c r="Q80" s="21">
        <f t="shared" si="51"/>
        <v>0.51895445309026322</v>
      </c>
      <c r="R80" s="21">
        <f t="shared" si="52"/>
        <v>0.84932105450118123</v>
      </c>
      <c r="S80" s="21">
        <f t="shared" si="53"/>
        <v>3.8799832401876766</v>
      </c>
      <c r="T80" s="21">
        <f t="shared" si="40"/>
        <v>6045</v>
      </c>
      <c r="U80">
        <v>4.22</v>
      </c>
      <c r="V80" s="2">
        <v>1825</v>
      </c>
      <c r="W80" s="4">
        <v>38.44</v>
      </c>
      <c r="X80" s="4">
        <f t="shared" si="24"/>
        <v>9.109004739336493</v>
      </c>
      <c r="Y80" s="4">
        <v>4224</v>
      </c>
      <c r="Z80" s="13">
        <v>4216</v>
      </c>
      <c r="AA80" s="13">
        <v>23525</v>
      </c>
      <c r="AB80" s="13">
        <f t="shared" si="32"/>
        <v>-2.0771340850179883E-3</v>
      </c>
      <c r="AC80" s="13"/>
      <c r="AD80" s="13"/>
      <c r="AE80" s="12">
        <f t="shared" si="41"/>
        <v>1.3687566418703508E-2</v>
      </c>
      <c r="AF80" s="4">
        <v>1825</v>
      </c>
      <c r="AG80" s="13">
        <v>1825260</v>
      </c>
      <c r="AH80" s="4">
        <f t="shared" si="28"/>
        <v>1825.26</v>
      </c>
      <c r="AI80" s="13">
        <v>6913</v>
      </c>
      <c r="AJ80" s="13">
        <f t="shared" si="42"/>
        <v>1.0125849848112252E-3</v>
      </c>
      <c r="AK80" s="13">
        <f t="shared" si="43"/>
        <v>2689</v>
      </c>
      <c r="AL80" s="13">
        <f t="shared" si="44"/>
        <v>0.60986547085201792</v>
      </c>
      <c r="AM80" s="13">
        <f t="shared" si="45"/>
        <v>0.61102271083465931</v>
      </c>
      <c r="AN80" s="13">
        <f t="shared" si="46"/>
        <v>5.5693655303030303</v>
      </c>
      <c r="AO80" s="13">
        <f t="shared" si="47"/>
        <v>8.7486054295277054</v>
      </c>
      <c r="AP80" s="13">
        <f t="shared" si="48"/>
        <v>3.4030088239548677</v>
      </c>
      <c r="AQ80" s="13">
        <f t="shared" si="49"/>
        <v>2.1663567063481626</v>
      </c>
      <c r="AR80" s="13">
        <f t="shared" si="50"/>
        <v>1.6366003787878789</v>
      </c>
      <c r="AS80" s="13">
        <v>3.5</v>
      </c>
      <c r="AT80" s="13">
        <v>3.5</v>
      </c>
      <c r="AU80" s="14">
        <v>53.6</v>
      </c>
      <c r="AV80" s="14">
        <v>97</v>
      </c>
    </row>
    <row r="81" spans="1:48">
      <c r="A81" s="5">
        <v>8980</v>
      </c>
      <c r="B81" s="15">
        <v>53</v>
      </c>
      <c r="C81" s="14">
        <v>66.099999999999994</v>
      </c>
      <c r="D81" s="14">
        <v>138</v>
      </c>
      <c r="E81" s="17">
        <v>88.082899999999995</v>
      </c>
      <c r="F81" s="17">
        <v>95.215950000000007</v>
      </c>
      <c r="G81" s="24"/>
      <c r="H81" s="24"/>
      <c r="I81" s="24">
        <f t="shared" si="25"/>
        <v>100.1592126212187</v>
      </c>
      <c r="J81" s="24">
        <f t="shared" si="26"/>
        <v>62.962962962962962</v>
      </c>
      <c r="K81" s="24">
        <f t="shared" si="27"/>
        <v>160.19674612183127</v>
      </c>
      <c r="L81" s="24">
        <f t="shared" si="36"/>
        <v>102.54127966976266</v>
      </c>
      <c r="M81" s="17">
        <v>96.455250000000007</v>
      </c>
      <c r="N81" s="19">
        <f t="shared" si="37"/>
        <v>48.068353789441538</v>
      </c>
      <c r="O81" s="19">
        <f t="shared" si="38"/>
        <v>30.494000538129423</v>
      </c>
      <c r="P81" s="19">
        <f t="shared" si="39"/>
        <v>78.562354327570958</v>
      </c>
      <c r="Q81" s="21">
        <f t="shared" si="51"/>
        <v>0.50483510157112899</v>
      </c>
      <c r="R81" s="21">
        <f t="shared" si="52"/>
        <v>0.8250965760208343</v>
      </c>
      <c r="S81" s="21">
        <f t="shared" si="53"/>
        <v>3.7889823947047021</v>
      </c>
      <c r="T81" s="21">
        <f t="shared" si="40"/>
        <v>5987</v>
      </c>
      <c r="U81">
        <v>4.2300000000000004</v>
      </c>
      <c r="V81" s="2">
        <v>1757</v>
      </c>
      <c r="W81" s="4">
        <v>38.880000000000003</v>
      </c>
      <c r="X81" s="4">
        <f t="shared" si="24"/>
        <v>9.1914893617021267</v>
      </c>
      <c r="Y81" s="4">
        <v>4234</v>
      </c>
      <c r="Z81" s="13">
        <v>4229</v>
      </c>
      <c r="AA81" s="13">
        <v>23847</v>
      </c>
      <c r="AB81" s="13"/>
      <c r="AC81" s="13"/>
      <c r="AD81" s="13"/>
      <c r="AE81" s="12">
        <f t="shared" si="41"/>
        <v>1.1070574915083658E-2</v>
      </c>
      <c r="AF81" s="4">
        <v>1757</v>
      </c>
      <c r="AG81" s="13">
        <v>1757470</v>
      </c>
      <c r="AH81" s="4">
        <f t="shared" si="28"/>
        <v>1757.47</v>
      </c>
      <c r="AI81" s="13">
        <v>6920</v>
      </c>
      <c r="AJ81" s="13">
        <f t="shared" si="42"/>
        <v>-4.9132947976878614E-3</v>
      </c>
      <c r="AK81" s="13">
        <f t="shared" si="43"/>
        <v>2686</v>
      </c>
      <c r="AL81" s="13">
        <f t="shared" si="44"/>
        <v>0.61112716763005781</v>
      </c>
      <c r="AM81" s="13">
        <f t="shared" si="45"/>
        <v>0.61184971098265895</v>
      </c>
      <c r="AN81" s="13">
        <f t="shared" si="46"/>
        <v>5.6322626358053851</v>
      </c>
      <c r="AO81" s="13">
        <f t="shared" si="47"/>
        <v>8.8782576321667914</v>
      </c>
      <c r="AP81" s="13">
        <f t="shared" si="48"/>
        <v>3.4460982658959538</v>
      </c>
      <c r="AQ81" s="13">
        <f t="shared" si="49"/>
        <v>2.1861643699094313</v>
      </c>
      <c r="AR81" s="13">
        <f t="shared" si="50"/>
        <v>1.6343882853094001</v>
      </c>
      <c r="AS81" s="13">
        <v>3.25</v>
      </c>
      <c r="AT81" s="13">
        <v>3</v>
      </c>
      <c r="AU81" s="14">
        <v>55</v>
      </c>
      <c r="AV81" s="14">
        <v>99</v>
      </c>
    </row>
    <row r="82" spans="1:48">
      <c r="A82" s="5">
        <v>9011</v>
      </c>
      <c r="B82" s="15">
        <v>53.1</v>
      </c>
      <c r="C82" s="14">
        <v>66.099999999999994</v>
      </c>
      <c r="D82" s="14">
        <v>141.6</v>
      </c>
      <c r="E82" s="17">
        <v>88.601039999999998</v>
      </c>
      <c r="F82" s="17">
        <v>98.563890000000001</v>
      </c>
      <c r="G82" s="24"/>
      <c r="H82" s="24"/>
      <c r="I82" s="24">
        <f t="shared" si="25"/>
        <v>99.667100882906354</v>
      </c>
      <c r="J82" s="24">
        <f t="shared" si="26"/>
        <v>62.400375058602911</v>
      </c>
      <c r="K82" s="24">
        <f t="shared" si="27"/>
        <v>159.81838819523267</v>
      </c>
      <c r="L82" s="24">
        <f t="shared" si="36"/>
        <v>103.6764705882353</v>
      </c>
      <c r="M82" s="17">
        <v>97.934669999999997</v>
      </c>
      <c r="N82" s="19">
        <f t="shared" si="37"/>
        <v>47.674383957569802</v>
      </c>
      <c r="O82" s="19">
        <f t="shared" si="38"/>
        <v>30.044794056593467</v>
      </c>
      <c r="P82" s="19">
        <f t="shared" si="39"/>
        <v>77.719178014163262</v>
      </c>
      <c r="Q82" s="21">
        <f t="shared" si="51"/>
        <v>0.4836901623664589</v>
      </c>
      <c r="R82" s="21">
        <f t="shared" si="52"/>
        <v>0.78851573344115433</v>
      </c>
      <c r="S82" s="21">
        <f t="shared" si="53"/>
        <v>3.7008026652343662</v>
      </c>
      <c r="T82" s="21">
        <f t="shared" si="40"/>
        <v>5980</v>
      </c>
      <c r="U82">
        <v>4.2300000000000004</v>
      </c>
      <c r="V82" s="2">
        <v>1750</v>
      </c>
      <c r="W82" s="4">
        <v>39.32</v>
      </c>
      <c r="X82" s="4">
        <f t="shared" si="24"/>
        <v>9.2955082742316772</v>
      </c>
      <c r="Y82" s="4">
        <v>4224</v>
      </c>
      <c r="Z82" s="13">
        <v>4228</v>
      </c>
      <c r="AA82" s="13">
        <v>24111</v>
      </c>
      <c r="AB82" s="13"/>
      <c r="AC82" s="13"/>
      <c r="AD82" s="13"/>
      <c r="AE82" s="12">
        <f t="shared" si="41"/>
        <v>4.3963336236572522E-3</v>
      </c>
      <c r="AF82" s="4">
        <v>1750</v>
      </c>
      <c r="AG82" s="13">
        <v>1750498</v>
      </c>
      <c r="AH82" s="4">
        <f t="shared" si="28"/>
        <v>1750.498</v>
      </c>
      <c r="AI82" s="13">
        <v>6886</v>
      </c>
      <c r="AJ82" s="13">
        <f t="shared" si="42"/>
        <v>1.5103107754864944E-2</v>
      </c>
      <c r="AK82" s="13">
        <f t="shared" si="43"/>
        <v>2662</v>
      </c>
      <c r="AL82" s="13">
        <f t="shared" si="44"/>
        <v>0.61399941911124023</v>
      </c>
      <c r="AM82" s="13">
        <f t="shared" si="45"/>
        <v>0.61341853035143767</v>
      </c>
      <c r="AN82" s="13">
        <f t="shared" si="46"/>
        <v>5.7080965909090908</v>
      </c>
      <c r="AO82" s="13">
        <f t="shared" si="47"/>
        <v>9.057475582268971</v>
      </c>
      <c r="AP82" s="13">
        <f t="shared" si="48"/>
        <v>3.5014522218995063</v>
      </c>
      <c r="AQ82" s="13">
        <f t="shared" si="49"/>
        <v>2.2066443690095845</v>
      </c>
      <c r="AR82" s="13">
        <f t="shared" si="50"/>
        <v>1.6302083333333333</v>
      </c>
      <c r="AS82" s="13">
        <v>3.13</v>
      </c>
      <c r="AT82" s="13">
        <v>3</v>
      </c>
      <c r="AU82" s="14">
        <v>58</v>
      </c>
      <c r="AV82" s="14">
        <v>101</v>
      </c>
    </row>
    <row r="83" spans="1:48">
      <c r="A83" s="5">
        <v>9041</v>
      </c>
      <c r="B83" s="15">
        <v>53.7</v>
      </c>
      <c r="C83" s="14">
        <v>66.099999999999994</v>
      </c>
      <c r="D83" s="14">
        <v>146.1</v>
      </c>
      <c r="E83" s="17">
        <v>89.119169999999997</v>
      </c>
      <c r="F83" s="17">
        <v>100.95681</v>
      </c>
      <c r="G83" s="24"/>
      <c r="H83" s="24"/>
      <c r="I83" s="24">
        <f t="shared" si="25"/>
        <v>101.17238384715588</v>
      </c>
      <c r="J83" s="24">
        <f t="shared" si="26"/>
        <v>64.885138302859829</v>
      </c>
      <c r="K83" s="24">
        <f t="shared" si="27"/>
        <v>159.74271660991297</v>
      </c>
      <c r="L83" s="24">
        <f t="shared" si="36"/>
        <v>104.13226694186446</v>
      </c>
      <c r="M83" s="17">
        <v>98.79889</v>
      </c>
      <c r="N83" s="19">
        <f t="shared" si="37"/>
        <v>47.374767965186393</v>
      </c>
      <c r="O83" s="19">
        <f t="shared" si="38"/>
        <v>31.059535226820447</v>
      </c>
      <c r="P83" s="19">
        <f t="shared" si="39"/>
        <v>78.434303192006837</v>
      </c>
      <c r="Q83" s="21">
        <f t="shared" si="51"/>
        <v>0.46925777434118998</v>
      </c>
      <c r="R83" s="21">
        <f t="shared" si="52"/>
        <v>0.77690948428349549</v>
      </c>
      <c r="S83" s="21">
        <f t="shared" si="53"/>
        <v>3.6289690380490103</v>
      </c>
      <c r="T83" s="21">
        <f t="shared" si="40"/>
        <v>5989</v>
      </c>
      <c r="U83">
        <v>4.22</v>
      </c>
      <c r="V83" s="2">
        <v>1769</v>
      </c>
      <c r="W83" s="4">
        <v>39.6</v>
      </c>
      <c r="X83" s="4">
        <f t="shared" si="24"/>
        <v>9.3838862559241711</v>
      </c>
      <c r="Y83" s="4">
        <v>4222</v>
      </c>
      <c r="Z83" s="13">
        <v>4219</v>
      </c>
      <c r="AA83" s="13">
        <v>24217</v>
      </c>
      <c r="AB83" s="13"/>
      <c r="AC83" s="13"/>
      <c r="AD83" s="13"/>
      <c r="AE83" s="12">
        <f t="shared" si="41"/>
        <v>1.6104389478465542E-2</v>
      </c>
      <c r="AF83" s="4">
        <v>1769</v>
      </c>
      <c r="AG83" s="13">
        <v>1769354</v>
      </c>
      <c r="AH83" s="4">
        <f t="shared" si="28"/>
        <v>1769.354</v>
      </c>
      <c r="AI83" s="13">
        <v>6990</v>
      </c>
      <c r="AJ83" s="13">
        <f t="shared" si="42"/>
        <v>2.5751072961373391E-3</v>
      </c>
      <c r="AK83" s="13">
        <f t="shared" si="43"/>
        <v>2768</v>
      </c>
      <c r="AL83" s="13">
        <f t="shared" si="44"/>
        <v>0.60357653791130184</v>
      </c>
      <c r="AM83" s="13">
        <f t="shared" si="45"/>
        <v>0.60400572246065809</v>
      </c>
      <c r="AN83" s="13">
        <f t="shared" si="46"/>
        <v>5.7359071530080534</v>
      </c>
      <c r="AO83" s="13">
        <f t="shared" si="47"/>
        <v>8.7489161849710975</v>
      </c>
      <c r="AP83" s="13">
        <f t="shared" si="48"/>
        <v>3.4645207439198855</v>
      </c>
      <c r="AQ83" s="13">
        <f t="shared" si="49"/>
        <v>2.2713864090881679</v>
      </c>
      <c r="AR83" s="13">
        <f t="shared" si="50"/>
        <v>1.6556134533396494</v>
      </c>
      <c r="AS83" s="13">
        <v>3.13</v>
      </c>
      <c r="AT83" s="13">
        <v>3</v>
      </c>
      <c r="AU83" s="14">
        <v>58.2</v>
      </c>
      <c r="AV83" s="14">
        <v>103</v>
      </c>
    </row>
    <row r="84" spans="1:48">
      <c r="A84" s="5">
        <v>9072</v>
      </c>
      <c r="B84" s="15">
        <v>54.2</v>
      </c>
      <c r="C84" s="14">
        <v>66.099999999999994</v>
      </c>
      <c r="D84" s="14">
        <v>145.5</v>
      </c>
      <c r="E84" s="17">
        <v>89.119169999999997</v>
      </c>
      <c r="F84" s="17">
        <v>102.87043</v>
      </c>
      <c r="G84" s="24"/>
      <c r="H84" s="24"/>
      <c r="I84" s="24">
        <f t="shared" si="25"/>
        <v>101.43291359096831</v>
      </c>
      <c r="J84" s="24">
        <f t="shared" si="26"/>
        <v>64.885138302859829</v>
      </c>
      <c r="K84" s="24">
        <f t="shared" si="27"/>
        <v>160.42376087779041</v>
      </c>
      <c r="L84" s="24">
        <f t="shared" si="36"/>
        <v>105.8092535259718</v>
      </c>
      <c r="M84" s="17">
        <v>100.29295</v>
      </c>
      <c r="N84" s="19">
        <f t="shared" si="37"/>
        <v>47.576744711603574</v>
      </c>
      <c r="O84" s="19">
        <f t="shared" si="38"/>
        <v>31.059535226820447</v>
      </c>
      <c r="P84" s="19">
        <f t="shared" si="39"/>
        <v>78.636279938424025</v>
      </c>
      <c r="Q84" s="21">
        <f t="shared" si="51"/>
        <v>0.46249193973043157</v>
      </c>
      <c r="R84" s="21">
        <f t="shared" si="52"/>
        <v>0.76442064000727938</v>
      </c>
      <c r="S84" s="21">
        <f t="shared" si="53"/>
        <v>3.6188172729143555</v>
      </c>
      <c r="T84" s="21">
        <f t="shared" si="40"/>
        <v>6066</v>
      </c>
      <c r="U84">
        <v>4.2300000000000004</v>
      </c>
      <c r="V84" s="2">
        <v>1836</v>
      </c>
      <c r="W84" s="4">
        <v>40.090000000000003</v>
      </c>
      <c r="X84" s="4">
        <f t="shared" ref="X84:X147" si="54">W84/U84</f>
        <v>9.4775413711583916</v>
      </c>
      <c r="Y84" s="4">
        <v>4240</v>
      </c>
      <c r="Z84" s="13">
        <v>4230</v>
      </c>
      <c r="AA84" s="13">
        <v>24607</v>
      </c>
      <c r="AB84" s="13"/>
      <c r="AC84" s="13"/>
      <c r="AD84" s="13"/>
      <c r="AE84" s="12">
        <f t="shared" si="41"/>
        <v>-8.3309627341813311E-3</v>
      </c>
      <c r="AF84" s="4">
        <v>1836</v>
      </c>
      <c r="AG84" s="13">
        <v>1836189</v>
      </c>
      <c r="AH84" s="4">
        <f t="shared" si="28"/>
        <v>1836.1890000000001</v>
      </c>
      <c r="AI84" s="13">
        <v>7008</v>
      </c>
      <c r="AJ84" s="13">
        <f t="shared" si="42"/>
        <v>1.5696347031963469E-3</v>
      </c>
      <c r="AK84" s="13">
        <f t="shared" si="43"/>
        <v>2768</v>
      </c>
      <c r="AL84" s="13">
        <f t="shared" si="44"/>
        <v>0.60359589041095896</v>
      </c>
      <c r="AM84" s="13">
        <f t="shared" si="45"/>
        <v>0.60502283105022836</v>
      </c>
      <c r="AN84" s="13">
        <f t="shared" si="46"/>
        <v>5.8035377358490567</v>
      </c>
      <c r="AO84" s="13">
        <f t="shared" si="47"/>
        <v>8.889812138728324</v>
      </c>
      <c r="AP84" s="13">
        <f t="shared" si="48"/>
        <v>3.5112728310502281</v>
      </c>
      <c r="AQ84" s="13">
        <f t="shared" si="49"/>
        <v>2.2922649047988286</v>
      </c>
      <c r="AR84" s="13">
        <f t="shared" si="50"/>
        <v>1.6528301886792454</v>
      </c>
      <c r="AS84" s="13">
        <v>3.25</v>
      </c>
      <c r="AT84" s="13">
        <v>3</v>
      </c>
      <c r="AU84" s="14">
        <v>58.9</v>
      </c>
      <c r="AV84" s="14">
        <v>108</v>
      </c>
    </row>
    <row r="85" spans="1:48">
      <c r="A85" s="5">
        <v>9102</v>
      </c>
      <c r="B85" s="15">
        <v>55.6</v>
      </c>
      <c r="C85" s="14">
        <v>66.099999999999994</v>
      </c>
      <c r="D85" s="14">
        <v>147.69999999999999</v>
      </c>
      <c r="E85" s="17">
        <v>89.637309999999999</v>
      </c>
      <c r="F85" s="17">
        <v>105.74263999999999</v>
      </c>
      <c r="G85" s="24"/>
      <c r="H85" s="24"/>
      <c r="I85" s="24">
        <f t="shared" si="25"/>
        <v>101.59212621218701</v>
      </c>
      <c r="J85" s="24">
        <f t="shared" si="26"/>
        <v>65.799343647444914</v>
      </c>
      <c r="K85" s="24">
        <f t="shared" si="27"/>
        <v>159.36435868331444</v>
      </c>
      <c r="L85" s="24">
        <f t="shared" si="36"/>
        <v>104.92776057791538</v>
      </c>
      <c r="M85" s="17">
        <v>102.28504</v>
      </c>
      <c r="N85" s="19">
        <f t="shared" si="37"/>
        <v>46.989361907446799</v>
      </c>
      <c r="O85" s="19">
        <f t="shared" si="38"/>
        <v>31.315085202802273</v>
      </c>
      <c r="P85" s="19">
        <f t="shared" si="39"/>
        <v>78.304447110249072</v>
      </c>
      <c r="Q85" s="21">
        <f t="shared" si="51"/>
        <v>0.44437477546850351</v>
      </c>
      <c r="R85" s="21">
        <f t="shared" si="52"/>
        <v>0.7405191236973947</v>
      </c>
      <c r="S85" s="21">
        <f t="shared" si="53"/>
        <v>3.4911926483276137</v>
      </c>
      <c r="T85" s="21">
        <f t="shared" si="40"/>
        <v>6104</v>
      </c>
      <c r="U85">
        <v>4.22</v>
      </c>
      <c r="V85" s="2">
        <v>1884</v>
      </c>
      <c r="W85" s="4">
        <v>39.96</v>
      </c>
      <c r="X85" s="4">
        <f t="shared" si="54"/>
        <v>9.4691943127962102</v>
      </c>
      <c r="Y85" s="4">
        <v>4212</v>
      </c>
      <c r="Z85" s="13">
        <v>4220</v>
      </c>
      <c r="AA85" s="13">
        <v>24402</v>
      </c>
      <c r="AB85" s="13"/>
      <c r="AC85" s="13"/>
      <c r="AD85" s="13"/>
      <c r="AE85" s="12">
        <f t="shared" si="41"/>
        <v>1.3195639701663799E-2</v>
      </c>
      <c r="AF85" s="4">
        <v>1884</v>
      </c>
      <c r="AG85" s="13">
        <v>1884318</v>
      </c>
      <c r="AH85" s="4">
        <f t="shared" si="28"/>
        <v>1884.318</v>
      </c>
      <c r="AI85" s="13">
        <v>7019</v>
      </c>
      <c r="AJ85" s="13">
        <f t="shared" si="42"/>
        <v>-1.7096452486109132E-3</v>
      </c>
      <c r="AK85" s="13">
        <f t="shared" si="43"/>
        <v>2807</v>
      </c>
      <c r="AL85" s="13">
        <f t="shared" si="44"/>
        <v>0.60122524576150449</v>
      </c>
      <c r="AM85" s="13">
        <f t="shared" si="45"/>
        <v>0.60008548226243053</v>
      </c>
      <c r="AN85" s="13">
        <f t="shared" si="46"/>
        <v>5.7934472934472936</v>
      </c>
      <c r="AO85" s="13">
        <f t="shared" si="47"/>
        <v>8.6932668329177059</v>
      </c>
      <c r="AP85" s="13">
        <f t="shared" si="48"/>
        <v>3.4765636130502919</v>
      </c>
      <c r="AQ85" s="13">
        <f t="shared" si="49"/>
        <v>2.3168836803970017</v>
      </c>
      <c r="AR85" s="13">
        <f t="shared" si="50"/>
        <v>1.666429249762583</v>
      </c>
      <c r="AS85" s="13">
        <v>3.63</v>
      </c>
      <c r="AT85" s="13">
        <v>3</v>
      </c>
      <c r="AU85" s="14">
        <v>61.1</v>
      </c>
      <c r="AV85" s="14">
        <v>110</v>
      </c>
    </row>
    <row r="86" spans="1:48">
      <c r="A86" s="5">
        <v>9133</v>
      </c>
      <c r="B86" s="15">
        <v>56.3</v>
      </c>
      <c r="C86" s="14">
        <v>66.099999999999994</v>
      </c>
      <c r="D86" s="14">
        <v>144.80000000000001</v>
      </c>
      <c r="E86" s="17">
        <v>89.637309999999999</v>
      </c>
      <c r="F86" s="17">
        <v>109.09059000000001</v>
      </c>
      <c r="G86" s="24"/>
      <c r="H86" s="24"/>
      <c r="I86" s="24">
        <f t="shared" si="25"/>
        <v>101.41843971631207</v>
      </c>
      <c r="J86" s="24">
        <f t="shared" si="26"/>
        <v>67.299578059071735</v>
      </c>
      <c r="K86" s="24">
        <f t="shared" si="27"/>
        <v>156.48883844116534</v>
      </c>
      <c r="L86" s="24">
        <f t="shared" si="36"/>
        <v>106.31234950120398</v>
      </c>
      <c r="M86" s="17">
        <v>99.165080000000003</v>
      </c>
      <c r="N86" s="19">
        <f t="shared" si="37"/>
        <v>46.141500676448231</v>
      </c>
      <c r="O86" s="19">
        <f t="shared" si="38"/>
        <v>32.029073607853697</v>
      </c>
      <c r="P86" s="19">
        <f t="shared" si="39"/>
        <v>78.170574284301921</v>
      </c>
      <c r="Q86" s="21">
        <f t="shared" si="51"/>
        <v>0.42296499337338112</v>
      </c>
      <c r="R86" s="21">
        <f t="shared" si="52"/>
        <v>0.71656569356075472</v>
      </c>
      <c r="S86" s="21">
        <f t="shared" si="53"/>
        <v>3.4287039270931272</v>
      </c>
      <c r="T86" s="21">
        <f t="shared" si="40"/>
        <v>5934</v>
      </c>
      <c r="U86">
        <v>4.18</v>
      </c>
      <c r="V86" s="2">
        <v>1754</v>
      </c>
      <c r="W86" s="4">
        <v>40.44</v>
      </c>
      <c r="X86" s="4">
        <f t="shared" si="54"/>
        <v>9.6746411483253585</v>
      </c>
      <c r="Y86" s="4">
        <v>4136</v>
      </c>
      <c r="Z86" s="13">
        <v>4181</v>
      </c>
      <c r="AA86" s="13">
        <v>24724</v>
      </c>
      <c r="AB86" s="13"/>
      <c r="AC86" s="13"/>
      <c r="AD86" s="13"/>
      <c r="AE86" s="12">
        <f t="shared" si="41"/>
        <v>7.6848406406730303E-3</v>
      </c>
      <c r="AF86" s="4">
        <v>1754</v>
      </c>
      <c r="AG86" s="13">
        <v>1754356</v>
      </c>
      <c r="AH86" s="4">
        <f t="shared" si="28"/>
        <v>1754.356</v>
      </c>
      <c r="AI86" s="13">
        <v>7007</v>
      </c>
      <c r="AJ86" s="13">
        <f t="shared" si="42"/>
        <v>9.99000999000999E-3</v>
      </c>
      <c r="AK86" s="13">
        <f t="shared" si="43"/>
        <v>2871</v>
      </c>
      <c r="AL86" s="13">
        <f t="shared" si="44"/>
        <v>0.59668902526045386</v>
      </c>
      <c r="AM86" s="13">
        <f t="shared" si="45"/>
        <v>0.59026687598116168</v>
      </c>
      <c r="AN86" s="13">
        <f t="shared" si="46"/>
        <v>5.9777562862669242</v>
      </c>
      <c r="AO86" s="13">
        <f t="shared" si="47"/>
        <v>8.611633577150819</v>
      </c>
      <c r="AP86" s="13">
        <f t="shared" si="48"/>
        <v>3.5284715284715285</v>
      </c>
      <c r="AQ86" s="13">
        <f t="shared" si="49"/>
        <v>2.4492847577953958</v>
      </c>
      <c r="AR86" s="13">
        <f t="shared" si="50"/>
        <v>1.6941489361702127</v>
      </c>
      <c r="AS86" s="13">
        <v>3.63</v>
      </c>
      <c r="AT86" s="13">
        <v>3</v>
      </c>
      <c r="AU86" s="14">
        <v>62.1</v>
      </c>
      <c r="AV86" s="14">
        <v>107</v>
      </c>
    </row>
    <row r="87" spans="1:48">
      <c r="A87" s="5">
        <v>9164</v>
      </c>
      <c r="B87" s="15">
        <v>56.9</v>
      </c>
      <c r="C87" s="14">
        <v>66</v>
      </c>
      <c r="D87" s="14">
        <v>143.1</v>
      </c>
      <c r="E87" s="17">
        <v>89.119169999999997</v>
      </c>
      <c r="F87" s="17">
        <v>109.09059000000001</v>
      </c>
      <c r="G87" s="24"/>
      <c r="H87" s="24"/>
      <c r="I87" s="24">
        <f t="shared" si="25"/>
        <v>102.43161094224924</v>
      </c>
      <c r="J87" s="24">
        <f t="shared" si="26"/>
        <v>70.323488045007025</v>
      </c>
      <c r="K87" s="24">
        <f t="shared" si="27"/>
        <v>154.25652667423381</v>
      </c>
      <c r="L87" s="24">
        <f t="shared" si="36"/>
        <v>107.12934296525627</v>
      </c>
      <c r="M87" s="17">
        <v>97.802840000000003</v>
      </c>
      <c r="N87" s="19">
        <f t="shared" si="37"/>
        <v>45.747733063492404</v>
      </c>
      <c r="O87" s="19">
        <f t="shared" si="38"/>
        <v>33.662791069530833</v>
      </c>
      <c r="P87" s="19">
        <f t="shared" si="39"/>
        <v>79.41052413302323</v>
      </c>
      <c r="Q87" s="21">
        <f t="shared" si="51"/>
        <v>0.41935544636336092</v>
      </c>
      <c r="R87" s="21">
        <f t="shared" si="52"/>
        <v>0.72793193375361909</v>
      </c>
      <c r="S87" s="21">
        <f t="shared" si="53"/>
        <v>3.4602878991198827</v>
      </c>
      <c r="T87" s="21">
        <f t="shared" si="40"/>
        <v>5815</v>
      </c>
      <c r="U87">
        <v>4.0999999999999996</v>
      </c>
      <c r="V87" s="2">
        <v>1715</v>
      </c>
      <c r="W87" s="4">
        <v>40.76</v>
      </c>
      <c r="X87" s="4">
        <f t="shared" si="54"/>
        <v>9.9414634146341463</v>
      </c>
      <c r="Y87" s="4">
        <v>4077</v>
      </c>
      <c r="Z87" s="13">
        <v>4105</v>
      </c>
      <c r="AA87" s="13">
        <v>24914</v>
      </c>
      <c r="AB87" s="13"/>
      <c r="AC87" s="13"/>
      <c r="AD87" s="13"/>
      <c r="AE87" s="12">
        <f t="shared" si="41"/>
        <v>-4.5757405474833425E-3</v>
      </c>
      <c r="AF87" s="4">
        <v>1715</v>
      </c>
      <c r="AG87" s="13">
        <v>1714929</v>
      </c>
      <c r="AH87" s="4">
        <f t="shared" si="28"/>
        <v>1714.9290000000001</v>
      </c>
      <c r="AI87" s="13">
        <v>7077</v>
      </c>
      <c r="AJ87" s="13">
        <f t="shared" si="42"/>
        <v>-1.4554189628373605E-2</v>
      </c>
      <c r="AK87" s="13">
        <f t="shared" si="43"/>
        <v>3000</v>
      </c>
      <c r="AL87" s="13">
        <f t="shared" si="44"/>
        <v>0.58004804295605483</v>
      </c>
      <c r="AM87" s="13">
        <f t="shared" si="45"/>
        <v>0.57609156422212804</v>
      </c>
      <c r="AN87" s="13">
        <f t="shared" si="46"/>
        <v>6.1108658327201377</v>
      </c>
      <c r="AO87" s="13">
        <f t="shared" si="47"/>
        <v>8.304666666666666</v>
      </c>
      <c r="AP87" s="13">
        <f t="shared" si="48"/>
        <v>3.5204182563233006</v>
      </c>
      <c r="AQ87" s="13">
        <f t="shared" si="49"/>
        <v>2.5904475763968371</v>
      </c>
      <c r="AR87" s="13">
        <f t="shared" si="50"/>
        <v>1.7358351729212655</v>
      </c>
      <c r="AS87" s="13">
        <v>3.63</v>
      </c>
      <c r="AT87" s="13">
        <v>3.5</v>
      </c>
      <c r="AU87" s="14">
        <v>61.3</v>
      </c>
      <c r="AV87" s="14">
        <v>107</v>
      </c>
    </row>
    <row r="88" spans="1:48">
      <c r="A88" s="5">
        <v>9192</v>
      </c>
      <c r="B88" s="15">
        <v>57</v>
      </c>
      <c r="C88" s="14">
        <v>66</v>
      </c>
      <c r="D88" s="14">
        <v>140.1</v>
      </c>
      <c r="E88" s="17">
        <v>89.637309999999999</v>
      </c>
      <c r="F88" s="17">
        <v>109.09059000000001</v>
      </c>
      <c r="G88" s="24"/>
      <c r="H88" s="24"/>
      <c r="I88" s="24">
        <f t="shared" si="25"/>
        <v>100.94080185265595</v>
      </c>
      <c r="J88" s="24">
        <f t="shared" si="26"/>
        <v>68.495077355836855</v>
      </c>
      <c r="K88" s="24">
        <f t="shared" si="27"/>
        <v>153.31063185773741</v>
      </c>
      <c r="L88" s="24">
        <f t="shared" si="36"/>
        <v>106.6391468868249</v>
      </c>
      <c r="M88" s="17">
        <v>97.61242</v>
      </c>
      <c r="N88" s="19">
        <f t="shared" si="37"/>
        <v>45.204390894818239</v>
      </c>
      <c r="O88" s="19">
        <f t="shared" si="38"/>
        <v>32.598033118129045</v>
      </c>
      <c r="P88" s="19">
        <f t="shared" si="39"/>
        <v>77.802424012947284</v>
      </c>
      <c r="Q88" s="21">
        <f t="shared" si="51"/>
        <v>0.41437479524877663</v>
      </c>
      <c r="R88" s="21">
        <f t="shared" si="52"/>
        <v>0.71319097286894584</v>
      </c>
      <c r="S88" s="21">
        <f t="shared" si="53"/>
        <v>3.444454519473914</v>
      </c>
      <c r="T88" s="21">
        <f t="shared" si="40"/>
        <v>5781</v>
      </c>
      <c r="U88">
        <v>4.05</v>
      </c>
      <c r="V88" s="2">
        <v>1731</v>
      </c>
      <c r="W88" s="4">
        <v>40.78</v>
      </c>
      <c r="X88" s="4">
        <f t="shared" si="54"/>
        <v>10.069135802469136</v>
      </c>
      <c r="Y88" s="4">
        <v>4052</v>
      </c>
      <c r="Z88" s="13">
        <v>4053</v>
      </c>
      <c r="AA88" s="13">
        <v>24800</v>
      </c>
      <c r="AB88" s="13"/>
      <c r="AC88" s="13"/>
      <c r="AD88" s="13"/>
      <c r="AE88" s="12">
        <f t="shared" si="41"/>
        <v>5.5241935483870972E-3</v>
      </c>
      <c r="AF88" s="4">
        <v>1731</v>
      </c>
      <c r="AG88" s="13">
        <v>1731223</v>
      </c>
      <c r="AH88" s="4">
        <f t="shared" si="28"/>
        <v>1731.223</v>
      </c>
      <c r="AI88" s="13">
        <v>6974</v>
      </c>
      <c r="AJ88" s="13">
        <f t="shared" si="42"/>
        <v>8.6033839977057644E-4</v>
      </c>
      <c r="AK88" s="13">
        <f t="shared" si="43"/>
        <v>2922</v>
      </c>
      <c r="AL88" s="13">
        <f t="shared" si="44"/>
        <v>0.58115858904502438</v>
      </c>
      <c r="AM88" s="13">
        <f t="shared" si="45"/>
        <v>0.58101519931172929</v>
      </c>
      <c r="AN88" s="13">
        <f t="shared" si="46"/>
        <v>6.1204343534057255</v>
      </c>
      <c r="AO88" s="13">
        <f t="shared" si="47"/>
        <v>8.4873374401095134</v>
      </c>
      <c r="AP88" s="13">
        <f t="shared" si="48"/>
        <v>3.5560653857183824</v>
      </c>
      <c r="AQ88" s="13">
        <f t="shared" si="49"/>
        <v>2.5643689676873431</v>
      </c>
      <c r="AR88" s="13">
        <f t="shared" si="50"/>
        <v>1.7211253701875617</v>
      </c>
      <c r="AS88" s="13">
        <v>4</v>
      </c>
      <c r="AT88" s="13">
        <v>3.5</v>
      </c>
      <c r="AU88" s="14">
        <v>61</v>
      </c>
      <c r="AV88" s="14">
        <v>108</v>
      </c>
    </row>
    <row r="89" spans="1:48">
      <c r="A89" s="5">
        <v>9223</v>
      </c>
      <c r="B89" s="15">
        <v>55.7</v>
      </c>
      <c r="C89" s="14">
        <v>65.900000000000006</v>
      </c>
      <c r="D89" s="14">
        <v>137.5</v>
      </c>
      <c r="E89" s="17">
        <v>89.119169999999997</v>
      </c>
      <c r="F89" s="17">
        <v>110.0474</v>
      </c>
      <c r="G89" s="24"/>
      <c r="H89" s="24"/>
      <c r="I89" s="24">
        <f t="shared" si="25"/>
        <v>101.02764510059343</v>
      </c>
      <c r="J89" s="24">
        <f t="shared" si="26"/>
        <v>68.565400843881847</v>
      </c>
      <c r="K89" s="24">
        <f t="shared" si="27"/>
        <v>153.42413923571698</v>
      </c>
      <c r="L89" s="24">
        <f t="shared" si="36"/>
        <v>107.22824217406261</v>
      </c>
      <c r="M89" s="17">
        <v>97.246229999999997</v>
      </c>
      <c r="N89" s="19">
        <f t="shared" si="37"/>
        <v>45.500872595649177</v>
      </c>
      <c r="O89" s="19">
        <f t="shared" si="38"/>
        <v>32.821221292792565</v>
      </c>
      <c r="P89" s="19">
        <f t="shared" si="39"/>
        <v>78.322093888441742</v>
      </c>
      <c r="Q89" s="21">
        <f t="shared" si="51"/>
        <v>0.4134661300098792</v>
      </c>
      <c r="R89" s="21">
        <f t="shared" si="52"/>
        <v>0.71171235202686978</v>
      </c>
      <c r="S89" s="21">
        <f t="shared" si="53"/>
        <v>3.4385789830836941</v>
      </c>
      <c r="T89" s="21">
        <f t="shared" si="40"/>
        <v>5759</v>
      </c>
      <c r="U89">
        <v>4.05</v>
      </c>
      <c r="V89" s="2">
        <v>1709</v>
      </c>
      <c r="W89" s="4">
        <v>40.97</v>
      </c>
      <c r="X89" s="4">
        <f t="shared" si="54"/>
        <v>10.116049382716049</v>
      </c>
      <c r="Y89" s="4">
        <v>4055</v>
      </c>
      <c r="Z89" s="13">
        <v>4053</v>
      </c>
      <c r="AA89" s="13">
        <v>24937</v>
      </c>
      <c r="AB89" s="13"/>
      <c r="AC89" s="13"/>
      <c r="AD89" s="13"/>
      <c r="AE89" s="12">
        <f t="shared" si="41"/>
        <v>7.53899827565465E-3</v>
      </c>
      <c r="AF89" s="4">
        <v>1709</v>
      </c>
      <c r="AG89" s="13">
        <v>1708529</v>
      </c>
      <c r="AH89" s="4">
        <f t="shared" si="28"/>
        <v>1708.529</v>
      </c>
      <c r="AI89" s="13">
        <v>6980</v>
      </c>
      <c r="AJ89" s="13">
        <f t="shared" si="42"/>
        <v>1.146131805157593E-3</v>
      </c>
      <c r="AK89" s="13">
        <f t="shared" si="43"/>
        <v>2925</v>
      </c>
      <c r="AL89" s="13">
        <f t="shared" si="44"/>
        <v>0.58065902578796558</v>
      </c>
      <c r="AM89" s="13">
        <f t="shared" si="45"/>
        <v>0.58094555873925502</v>
      </c>
      <c r="AN89" s="13">
        <f t="shared" si="46"/>
        <v>6.1496917385943277</v>
      </c>
      <c r="AO89" s="13">
        <f t="shared" si="47"/>
        <v>8.5254700854700847</v>
      </c>
      <c r="AP89" s="13">
        <f t="shared" si="48"/>
        <v>3.5726361031518623</v>
      </c>
      <c r="AQ89" s="13">
        <f t="shared" si="49"/>
        <v>2.5770556354424654</v>
      </c>
      <c r="AR89" s="13">
        <f t="shared" si="50"/>
        <v>1.721331689272503</v>
      </c>
      <c r="AS89" s="13">
        <v>4</v>
      </c>
      <c r="AT89" s="13">
        <v>3.5</v>
      </c>
      <c r="AU89" s="14">
        <v>62</v>
      </c>
      <c r="AV89" s="14">
        <v>107</v>
      </c>
    </row>
    <row r="90" spans="1:48">
      <c r="A90" s="5">
        <v>9253</v>
      </c>
      <c r="B90" s="15">
        <v>55.6</v>
      </c>
      <c r="C90" s="14">
        <v>65.900000000000006</v>
      </c>
      <c r="D90" s="14">
        <v>135.69999999999999</v>
      </c>
      <c r="E90" s="17">
        <v>89.637309999999999</v>
      </c>
      <c r="F90" s="17">
        <v>109.56988</v>
      </c>
      <c r="G90" s="24"/>
      <c r="H90" s="24"/>
      <c r="I90" s="24">
        <f t="shared" si="25"/>
        <v>101.14343609784339</v>
      </c>
      <c r="J90" s="24">
        <f t="shared" si="26"/>
        <v>68.401312705110172</v>
      </c>
      <c r="K90" s="24">
        <f t="shared" si="27"/>
        <v>153.99167612561484</v>
      </c>
      <c r="L90" s="24">
        <f t="shared" si="36"/>
        <v>108.03663570691435</v>
      </c>
      <c r="M90" s="17">
        <v>97.202290000000005</v>
      </c>
      <c r="N90" s="19">
        <f t="shared" si="37"/>
        <v>45.405200133738951</v>
      </c>
      <c r="O90" s="19">
        <f t="shared" si="38"/>
        <v>32.553408842813333</v>
      </c>
      <c r="P90" s="19">
        <f t="shared" si="39"/>
        <v>77.958608976552284</v>
      </c>
      <c r="Q90" s="21">
        <f t="shared" si="51"/>
        <v>0.41439490609772461</v>
      </c>
      <c r="R90" s="21">
        <f t="shared" si="52"/>
        <v>0.71149670855304659</v>
      </c>
      <c r="S90" s="21">
        <f t="shared" si="53"/>
        <v>3.4796011829780937</v>
      </c>
      <c r="T90" s="21">
        <f t="shared" si="40"/>
        <v>5755</v>
      </c>
      <c r="U90">
        <v>4.07</v>
      </c>
      <c r="V90" s="2">
        <v>1685</v>
      </c>
      <c r="W90" s="4">
        <v>41.31</v>
      </c>
      <c r="X90" s="4">
        <f t="shared" si="54"/>
        <v>10.149877149877149</v>
      </c>
      <c r="Y90" s="4">
        <v>4070</v>
      </c>
      <c r="Z90" s="13">
        <v>4066</v>
      </c>
      <c r="AA90" s="13">
        <v>25125</v>
      </c>
      <c r="AB90" s="13"/>
      <c r="AC90" s="13"/>
      <c r="AD90" s="13"/>
      <c r="AE90" s="12">
        <f t="shared" si="41"/>
        <v>9.4328358208955222E-3</v>
      </c>
      <c r="AF90" s="4">
        <v>1685</v>
      </c>
      <c r="AG90" s="13">
        <v>1684876</v>
      </c>
      <c r="AH90" s="4">
        <f t="shared" si="28"/>
        <v>1684.876</v>
      </c>
      <c r="AI90" s="13">
        <v>6988</v>
      </c>
      <c r="AJ90" s="13">
        <f t="shared" si="42"/>
        <v>-5.2947910704064108E-3</v>
      </c>
      <c r="AK90" s="13">
        <f t="shared" si="43"/>
        <v>2918</v>
      </c>
      <c r="AL90" s="13">
        <f t="shared" si="44"/>
        <v>0.58185460789925592</v>
      </c>
      <c r="AM90" s="13">
        <f t="shared" si="45"/>
        <v>0.58242701774470518</v>
      </c>
      <c r="AN90" s="13">
        <f t="shared" si="46"/>
        <v>6.1732186732186731</v>
      </c>
      <c r="AO90" s="13">
        <f t="shared" si="47"/>
        <v>8.6103495544893764</v>
      </c>
      <c r="AP90" s="13">
        <f t="shared" si="48"/>
        <v>3.5954493417286777</v>
      </c>
      <c r="AQ90" s="13">
        <f t="shared" si="49"/>
        <v>2.5777693314899954</v>
      </c>
      <c r="AR90" s="13">
        <f t="shared" si="50"/>
        <v>1.7169533169533169</v>
      </c>
      <c r="AS90" s="13">
        <v>3.88</v>
      </c>
      <c r="AT90" s="13">
        <v>3.5</v>
      </c>
      <c r="AU90" s="14">
        <v>61.8</v>
      </c>
      <c r="AV90" s="14">
        <v>103</v>
      </c>
    </row>
    <row r="91" spans="1:48">
      <c r="A91" s="5">
        <v>9284</v>
      </c>
      <c r="B91" s="15">
        <v>56.3</v>
      </c>
      <c r="C91" s="14">
        <v>65.8</v>
      </c>
      <c r="D91" s="14">
        <v>131.19999999999999</v>
      </c>
      <c r="E91" s="17">
        <v>90.673580000000001</v>
      </c>
      <c r="F91" s="17">
        <v>108.61306999999999</v>
      </c>
      <c r="G91" s="24"/>
      <c r="H91" s="24"/>
      <c r="I91" s="24">
        <f t="shared" ref="I91:I97" si="55">AI91/$AI$26*100</f>
        <v>100.60790273556231</v>
      </c>
      <c r="J91" s="24">
        <f t="shared" ref="J91:J97" si="56">AK91/$AK$26*100</f>
        <v>67.463666197843409</v>
      </c>
      <c r="K91" s="24">
        <f t="shared" ref="K91:K97" si="57">Y91/$Y$26*100</f>
        <v>154.10518350359439</v>
      </c>
      <c r="L91" s="24">
        <f t="shared" si="36"/>
        <v>109.05572755417955</v>
      </c>
      <c r="M91" s="17">
        <v>97.319469999999995</v>
      </c>
      <c r="N91" s="19">
        <f t="shared" si="37"/>
        <v>44.919369015759607</v>
      </c>
      <c r="O91" s="19">
        <f t="shared" si="38"/>
        <v>31.740226866524957</v>
      </c>
      <c r="P91" s="19">
        <f t="shared" si="39"/>
        <v>76.659595882284563</v>
      </c>
      <c r="Q91" s="21">
        <f t="shared" si="51"/>
        <v>0.41357240906420939</v>
      </c>
      <c r="R91" s="21">
        <f t="shared" si="52"/>
        <v>0.70580452133693083</v>
      </c>
      <c r="S91" s="21">
        <f t="shared" si="53"/>
        <v>3.5487508960319669</v>
      </c>
      <c r="T91" s="21">
        <f t="shared" si="40"/>
        <v>5730</v>
      </c>
      <c r="U91">
        <v>4.07</v>
      </c>
      <c r="V91" s="2">
        <v>1660</v>
      </c>
      <c r="W91" s="4">
        <v>41.69</v>
      </c>
      <c r="X91" s="4">
        <f t="shared" si="54"/>
        <v>10.243243243243242</v>
      </c>
      <c r="Y91" s="4">
        <v>4073</v>
      </c>
      <c r="Z91" s="13">
        <v>4073</v>
      </c>
      <c r="AA91" s="13">
        <v>25362</v>
      </c>
      <c r="AB91" s="13"/>
      <c r="AC91" s="13"/>
      <c r="AD91" s="13"/>
      <c r="AE91" s="12">
        <f t="shared" si="41"/>
        <v>4.1794811134768552E-3</v>
      </c>
      <c r="AF91" s="4">
        <v>1660</v>
      </c>
      <c r="AG91" s="13">
        <v>1660130</v>
      </c>
      <c r="AH91" s="4">
        <f t="shared" si="28"/>
        <v>1660.13</v>
      </c>
      <c r="AI91" s="13">
        <v>6951</v>
      </c>
      <c r="AJ91" s="13">
        <f t="shared" si="42"/>
        <v>9.4950366853690116E-3</v>
      </c>
      <c r="AK91" s="13">
        <f t="shared" si="43"/>
        <v>2878</v>
      </c>
      <c r="AL91" s="13">
        <f t="shared" si="44"/>
        <v>0.58595885484103005</v>
      </c>
      <c r="AM91" s="13">
        <f t="shared" si="45"/>
        <v>0.58595885484103005</v>
      </c>
      <c r="AN91" s="13">
        <f t="shared" si="46"/>
        <v>6.2268598084949671</v>
      </c>
      <c r="AO91" s="13">
        <f t="shared" si="47"/>
        <v>8.8123697011813764</v>
      </c>
      <c r="AP91" s="13">
        <f t="shared" si="48"/>
        <v>3.6486836426413465</v>
      </c>
      <c r="AQ91" s="13">
        <f t="shared" si="49"/>
        <v>2.5781761658536206</v>
      </c>
      <c r="AR91" s="13">
        <f t="shared" si="50"/>
        <v>1.7066044684507733</v>
      </c>
      <c r="AS91" s="13">
        <v>3.88</v>
      </c>
      <c r="AT91" s="13">
        <v>3.5</v>
      </c>
      <c r="AU91" s="14">
        <v>52.1</v>
      </c>
      <c r="AV91" s="14">
        <v>102</v>
      </c>
    </row>
    <row r="92" spans="1:48">
      <c r="A92" s="5">
        <v>9314</v>
      </c>
      <c r="B92" s="15">
        <v>57.1</v>
      </c>
      <c r="C92" s="14">
        <v>65.8</v>
      </c>
      <c r="D92" s="14">
        <v>134.30000000000001</v>
      </c>
      <c r="E92" s="17">
        <v>91.70984</v>
      </c>
      <c r="F92" s="17">
        <v>111.48350000000001</v>
      </c>
      <c r="G92" s="24"/>
      <c r="H92" s="24"/>
      <c r="I92" s="24">
        <f t="shared" si="55"/>
        <v>101.5631784628745</v>
      </c>
      <c r="J92" s="24">
        <f t="shared" si="56"/>
        <v>68.846694796061882</v>
      </c>
      <c r="K92" s="24">
        <f t="shared" si="57"/>
        <v>154.37003405221338</v>
      </c>
      <c r="L92" s="24">
        <f t="shared" si="36"/>
        <v>109.51152390780874</v>
      </c>
      <c r="M92" s="17">
        <v>97.656360000000006</v>
      </c>
      <c r="N92" s="19">
        <f t="shared" si="37"/>
        <v>44.488137805059957</v>
      </c>
      <c r="O92" s="19">
        <f t="shared" si="38"/>
        <v>32.024916846436547</v>
      </c>
      <c r="P92" s="19">
        <f t="shared" si="39"/>
        <v>76.513054651496503</v>
      </c>
      <c r="Q92" s="21">
        <f t="shared" si="51"/>
        <v>0.3990558047160338</v>
      </c>
      <c r="R92" s="21">
        <f t="shared" si="52"/>
        <v>0.686317299434414</v>
      </c>
      <c r="S92" s="21">
        <f t="shared" si="53"/>
        <v>3.4718292099954056</v>
      </c>
      <c r="T92" s="21">
        <f t="shared" si="40"/>
        <v>5706</v>
      </c>
      <c r="U92">
        <v>4.07</v>
      </c>
      <c r="V92" s="2">
        <v>1636</v>
      </c>
      <c r="W92" s="4">
        <v>41.87</v>
      </c>
      <c r="X92" s="4">
        <f t="shared" si="54"/>
        <v>10.287469287469285</v>
      </c>
      <c r="Y92" s="4">
        <v>4080</v>
      </c>
      <c r="Z92" s="13">
        <v>4074</v>
      </c>
      <c r="AA92" s="13">
        <v>25468</v>
      </c>
      <c r="AB92" s="13"/>
      <c r="AC92" s="13"/>
      <c r="AD92" s="13"/>
      <c r="AE92" s="12">
        <f t="shared" si="41"/>
        <v>1.8572326056227422E-2</v>
      </c>
      <c r="AF92" s="4">
        <v>1636</v>
      </c>
      <c r="AG92" s="13">
        <v>1635694</v>
      </c>
      <c r="AH92" s="4">
        <f t="shared" si="28"/>
        <v>1635.694</v>
      </c>
      <c r="AI92" s="13">
        <v>7017</v>
      </c>
      <c r="AJ92" s="13">
        <f t="shared" si="42"/>
        <v>1.4251104460595695E-4</v>
      </c>
      <c r="AK92" s="13">
        <f t="shared" si="43"/>
        <v>2937</v>
      </c>
      <c r="AL92" s="13">
        <f t="shared" si="44"/>
        <v>0.58058999572466863</v>
      </c>
      <c r="AM92" s="13">
        <f t="shared" si="45"/>
        <v>0.58144506199230439</v>
      </c>
      <c r="AN92" s="13">
        <f t="shared" si="46"/>
        <v>6.2421568627450981</v>
      </c>
      <c r="AO92" s="13">
        <f t="shared" si="47"/>
        <v>8.6714334354783791</v>
      </c>
      <c r="AP92" s="13">
        <f t="shared" si="48"/>
        <v>3.629471284024512</v>
      </c>
      <c r="AQ92" s="13">
        <f t="shared" si="49"/>
        <v>2.612685578720586</v>
      </c>
      <c r="AR92" s="13">
        <f t="shared" si="50"/>
        <v>1.7198529411764707</v>
      </c>
      <c r="AS92" s="13">
        <v>3.88</v>
      </c>
      <c r="AT92" s="13">
        <v>3.5</v>
      </c>
      <c r="AU92" s="14">
        <v>64</v>
      </c>
      <c r="AV92" s="14">
        <v>102</v>
      </c>
    </row>
    <row r="93" spans="1:48">
      <c r="A93" s="5">
        <v>9345</v>
      </c>
      <c r="B93" s="15">
        <v>56.8</v>
      </c>
      <c r="C93" s="14">
        <v>65.900000000000006</v>
      </c>
      <c r="D93" s="14">
        <v>134.30000000000001</v>
      </c>
      <c r="E93" s="17">
        <v>91.70984</v>
      </c>
      <c r="F93" s="17">
        <v>109.56988</v>
      </c>
      <c r="G93" s="24"/>
      <c r="H93" s="24"/>
      <c r="I93" s="24">
        <f t="shared" si="55"/>
        <v>101.57765233753075</v>
      </c>
      <c r="J93" s="24">
        <f t="shared" si="56"/>
        <v>68.518518518518519</v>
      </c>
      <c r="K93" s="24">
        <f t="shared" si="57"/>
        <v>154.93757094211125</v>
      </c>
      <c r="L93" s="24">
        <f t="shared" si="36"/>
        <v>111.5454076367389</v>
      </c>
      <c r="M93" s="17">
        <v>97.861429999999999</v>
      </c>
      <c r="N93" s="19">
        <f t="shared" si="37"/>
        <v>44.651697135225618</v>
      </c>
      <c r="O93" s="19">
        <f t="shared" si="38"/>
        <v>31.872261471615261</v>
      </c>
      <c r="P93" s="19">
        <f t="shared" si="39"/>
        <v>76.523958606840878</v>
      </c>
      <c r="Q93" s="21">
        <f t="shared" si="51"/>
        <v>0.40751798884169282</v>
      </c>
      <c r="R93" s="21">
        <f t="shared" si="52"/>
        <v>0.69840323460097686</v>
      </c>
      <c r="S93" s="21">
        <f t="shared" si="53"/>
        <v>3.5926103199058601</v>
      </c>
      <c r="T93" s="21">
        <f t="shared" si="40"/>
        <v>5706</v>
      </c>
      <c r="U93">
        <v>4.08</v>
      </c>
      <c r="V93" s="2">
        <v>1626</v>
      </c>
      <c r="W93" s="4">
        <v>42.46</v>
      </c>
      <c r="X93" s="4">
        <f t="shared" si="54"/>
        <v>10.406862745098039</v>
      </c>
      <c r="Y93" s="4">
        <v>4095</v>
      </c>
      <c r="Z93" s="13">
        <v>4085</v>
      </c>
      <c r="AA93" s="13">
        <v>25941</v>
      </c>
      <c r="AB93" s="13"/>
      <c r="AC93" s="13"/>
      <c r="AD93" s="13"/>
      <c r="AE93" s="12">
        <f t="shared" si="41"/>
        <v>1.1564704521799469E-2</v>
      </c>
      <c r="AF93" s="4">
        <v>1626</v>
      </c>
      <c r="AG93" s="13">
        <v>1626387</v>
      </c>
      <c r="AH93" s="4">
        <f t="shared" ref="AH93:AH156" si="58">AG93/1000</f>
        <v>1626.3869999999999</v>
      </c>
      <c r="AI93" s="13">
        <v>7018</v>
      </c>
      <c r="AJ93" s="13">
        <f t="shared" si="42"/>
        <v>2.5648332858364208E-3</v>
      </c>
      <c r="AK93" s="13">
        <f t="shared" si="43"/>
        <v>2923</v>
      </c>
      <c r="AL93" s="13">
        <f t="shared" si="44"/>
        <v>0.58207466514676542</v>
      </c>
      <c r="AM93" s="13">
        <f t="shared" si="45"/>
        <v>0.58349957252778573</v>
      </c>
      <c r="AN93" s="13">
        <f t="shared" si="46"/>
        <v>6.3347985347985345</v>
      </c>
      <c r="AO93" s="13">
        <f t="shared" si="47"/>
        <v>8.8747861785836477</v>
      </c>
      <c r="AP93" s="13">
        <f t="shared" si="48"/>
        <v>3.696352237104588</v>
      </c>
      <c r="AQ93" s="13">
        <f t="shared" si="49"/>
        <v>2.6384462976939465</v>
      </c>
      <c r="AR93" s="13">
        <f t="shared" si="50"/>
        <v>1.7137973137973137</v>
      </c>
      <c r="AS93" s="13">
        <v>4</v>
      </c>
      <c r="AT93" s="13">
        <v>3.5</v>
      </c>
      <c r="AU93" s="14">
        <v>62.5</v>
      </c>
      <c r="AV93" s="14">
        <v>105</v>
      </c>
    </row>
    <row r="94" spans="1:48">
      <c r="A94" s="5">
        <v>9376</v>
      </c>
      <c r="B94" s="15">
        <v>56.6</v>
      </c>
      <c r="C94" s="14">
        <v>65.900000000000006</v>
      </c>
      <c r="D94" s="14">
        <v>132.69999999999999</v>
      </c>
      <c r="E94" s="17">
        <v>91.70984</v>
      </c>
      <c r="F94" s="17">
        <v>108.13378</v>
      </c>
      <c r="G94" s="24"/>
      <c r="H94" s="24"/>
      <c r="I94" s="24">
        <f t="shared" si="55"/>
        <v>101.83818208134316</v>
      </c>
      <c r="J94" s="24">
        <f t="shared" si="56"/>
        <v>68.940459446788566</v>
      </c>
      <c r="K94" s="24">
        <f t="shared" si="57"/>
        <v>154.93757094211125</v>
      </c>
      <c r="L94" s="24">
        <f t="shared" si="36"/>
        <v>112.83539731682146</v>
      </c>
      <c r="M94" s="17">
        <v>99.340850000000003</v>
      </c>
      <c r="N94" s="19">
        <f t="shared" si="37"/>
        <v>44.651697135225618</v>
      </c>
      <c r="O94" s="19">
        <f t="shared" si="38"/>
        <v>32.068532667814054</v>
      </c>
      <c r="P94" s="19">
        <f t="shared" si="39"/>
        <v>76.720229803039672</v>
      </c>
      <c r="Q94" s="21">
        <f t="shared" si="51"/>
        <v>0.41293014204465633</v>
      </c>
      <c r="R94" s="21">
        <f t="shared" si="52"/>
        <v>0.70949364576952434</v>
      </c>
      <c r="S94" s="21">
        <f t="shared" si="53"/>
        <v>3.6824222152171608</v>
      </c>
      <c r="T94" s="21">
        <f t="shared" si="40"/>
        <v>5780</v>
      </c>
      <c r="U94">
        <v>4.0999999999999996</v>
      </c>
      <c r="V94" s="2">
        <v>1680</v>
      </c>
      <c r="W94" s="4">
        <v>42.89</v>
      </c>
      <c r="X94" s="4">
        <f t="shared" si="54"/>
        <v>10.460975609756099</v>
      </c>
      <c r="Y94" s="4">
        <v>4095</v>
      </c>
      <c r="Z94" s="13">
        <v>4099</v>
      </c>
      <c r="AA94" s="13">
        <v>26241</v>
      </c>
      <c r="AB94" s="13"/>
      <c r="AC94" s="13"/>
      <c r="AD94" s="13"/>
      <c r="AE94" s="12">
        <f t="shared" si="41"/>
        <v>-4.1919134179337677E-4</v>
      </c>
      <c r="AF94" s="4">
        <v>1680</v>
      </c>
      <c r="AG94" s="13">
        <v>1679594</v>
      </c>
      <c r="AH94" s="4">
        <f t="shared" si="58"/>
        <v>1679.5940000000001</v>
      </c>
      <c r="AI94" s="13">
        <v>7036</v>
      </c>
      <c r="AJ94" s="13">
        <f t="shared" si="42"/>
        <v>2.5582717453098351E-3</v>
      </c>
      <c r="AK94" s="13">
        <f t="shared" si="43"/>
        <v>2941</v>
      </c>
      <c r="AL94" s="13">
        <f t="shared" si="44"/>
        <v>0.58257532689027858</v>
      </c>
      <c r="AM94" s="13">
        <f t="shared" si="45"/>
        <v>0.58200682205798748</v>
      </c>
      <c r="AN94" s="13">
        <f t="shared" si="46"/>
        <v>6.4080586080586084</v>
      </c>
      <c r="AO94" s="13">
        <f t="shared" si="47"/>
        <v>8.9224753485209121</v>
      </c>
      <c r="AP94" s="13">
        <f t="shared" si="48"/>
        <v>3.7295338260375215</v>
      </c>
      <c r="AQ94" s="13">
        <f t="shared" si="49"/>
        <v>2.6785247820210869</v>
      </c>
      <c r="AR94" s="13">
        <f t="shared" si="50"/>
        <v>1.7181929181929181</v>
      </c>
      <c r="AS94" s="13">
        <v>4.25</v>
      </c>
      <c r="AT94" s="13">
        <v>3.5</v>
      </c>
      <c r="AU94" s="14">
        <v>65.2</v>
      </c>
      <c r="AV94" s="14">
        <v>109</v>
      </c>
    </row>
    <row r="95" spans="1:48">
      <c r="A95" s="5">
        <v>9406</v>
      </c>
      <c r="B95" s="15">
        <v>56.7</v>
      </c>
      <c r="C95" s="14">
        <v>65.900000000000006</v>
      </c>
      <c r="D95" s="14">
        <v>130.19999999999999</v>
      </c>
      <c r="E95" s="17">
        <v>91.70984</v>
      </c>
      <c r="F95" s="17">
        <v>112.44031</v>
      </c>
      <c r="G95" s="24"/>
      <c r="H95" s="24"/>
      <c r="I95" s="24">
        <f t="shared" si="55"/>
        <v>102.09871182515559</v>
      </c>
      <c r="J95" s="24">
        <f t="shared" si="56"/>
        <v>68.776371308016877</v>
      </c>
      <c r="K95" s="24">
        <f t="shared" si="57"/>
        <v>155.88346575860766</v>
      </c>
      <c r="L95" s="24">
        <f t="shared" si="36"/>
        <v>112.78809769521845</v>
      </c>
      <c r="M95" s="17">
        <v>100.49802</v>
      </c>
      <c r="N95" s="19">
        <f t="shared" si="37"/>
        <v>44.924296018835058</v>
      </c>
      <c r="O95" s="19">
        <f t="shared" si="38"/>
        <v>31.992204980403411</v>
      </c>
      <c r="P95" s="19">
        <f t="shared" si="39"/>
        <v>76.916500999238465</v>
      </c>
      <c r="Q95" s="21">
        <f t="shared" si="51"/>
        <v>0.39953906227077335</v>
      </c>
      <c r="R95" s="21">
        <f t="shared" si="52"/>
        <v>0.6840651808878726</v>
      </c>
      <c r="S95" s="21">
        <f t="shared" si="53"/>
        <v>3.539898761505472</v>
      </c>
      <c r="T95" s="21">
        <f t="shared" si="40"/>
        <v>5814</v>
      </c>
      <c r="U95">
        <v>4.0999999999999996</v>
      </c>
      <c r="V95" s="2">
        <v>1714</v>
      </c>
      <c r="W95" s="4">
        <v>42.98</v>
      </c>
      <c r="X95" s="4">
        <f t="shared" si="54"/>
        <v>10.482926829268292</v>
      </c>
      <c r="Y95" s="4">
        <v>4120</v>
      </c>
      <c r="Z95" s="13">
        <v>4104</v>
      </c>
      <c r="AA95" s="13">
        <v>26230</v>
      </c>
      <c r="AB95" s="13"/>
      <c r="AC95" s="13"/>
      <c r="AD95" s="13"/>
      <c r="AE95" s="12">
        <f t="shared" si="41"/>
        <v>-3.3168128097598171E-3</v>
      </c>
      <c r="AF95" s="4">
        <v>1714</v>
      </c>
      <c r="AG95" s="13">
        <v>1713723</v>
      </c>
      <c r="AH95" s="4">
        <f t="shared" si="58"/>
        <v>1713.723</v>
      </c>
      <c r="AI95" s="13">
        <v>7054</v>
      </c>
      <c r="AJ95" s="13">
        <f t="shared" si="42"/>
        <v>0</v>
      </c>
      <c r="AK95" s="13">
        <f t="shared" si="43"/>
        <v>2934</v>
      </c>
      <c r="AL95" s="13">
        <f t="shared" si="44"/>
        <v>0.58179756166713925</v>
      </c>
      <c r="AM95" s="13">
        <f t="shared" si="45"/>
        <v>0.58406577828182593</v>
      </c>
      <c r="AN95" s="13">
        <f t="shared" si="46"/>
        <v>6.366504854368932</v>
      </c>
      <c r="AO95" s="13">
        <f t="shared" si="47"/>
        <v>8.940013633265167</v>
      </c>
      <c r="AP95" s="13">
        <f t="shared" si="48"/>
        <v>3.718457612702013</v>
      </c>
      <c r="AQ95" s="13">
        <f t="shared" si="49"/>
        <v>2.648047241666919</v>
      </c>
      <c r="AR95" s="13">
        <f t="shared" si="50"/>
        <v>1.7121359223300971</v>
      </c>
      <c r="AS95" s="13">
        <v>4.38</v>
      </c>
      <c r="AT95" s="13">
        <v>3.5</v>
      </c>
      <c r="AU95" s="14">
        <v>65.3</v>
      </c>
      <c r="AV95" s="14">
        <v>109</v>
      </c>
    </row>
    <row r="96" spans="1:48">
      <c r="A96" s="5">
        <v>9437</v>
      </c>
      <c r="B96" s="15">
        <v>57.2</v>
      </c>
      <c r="C96" s="14">
        <v>66</v>
      </c>
      <c r="D96" s="14">
        <v>132.9</v>
      </c>
      <c r="E96" s="17">
        <v>93.264250000000004</v>
      </c>
      <c r="F96" s="17">
        <v>114.83323</v>
      </c>
      <c r="G96" s="24"/>
      <c r="H96" s="24"/>
      <c r="I96" s="24">
        <f t="shared" si="55"/>
        <v>102.09871182515559</v>
      </c>
      <c r="J96" s="24">
        <f t="shared" si="56"/>
        <v>69.010782934833571</v>
      </c>
      <c r="K96" s="24">
        <f t="shared" si="57"/>
        <v>155.50510783200909</v>
      </c>
      <c r="L96" s="24">
        <f t="shared" si="36"/>
        <v>112.4140006879945</v>
      </c>
      <c r="M96" s="17">
        <v>100.98139999999999</v>
      </c>
      <c r="N96" s="19">
        <f t="shared" si="37"/>
        <v>44.068332721273151</v>
      </c>
      <c r="O96" s="19">
        <f t="shared" si="38"/>
        <v>31.566221783802472</v>
      </c>
      <c r="P96" s="19">
        <f t="shared" si="39"/>
        <v>75.634554505075627</v>
      </c>
      <c r="Q96" s="21">
        <f t="shared" si="51"/>
        <v>0.38375941111534662</v>
      </c>
      <c r="R96" s="21">
        <f t="shared" si="52"/>
        <v>0.6586469309021058</v>
      </c>
      <c r="S96" s="21">
        <f t="shared" si="53"/>
        <v>3.4494027609086726</v>
      </c>
      <c r="T96" s="21">
        <f t="shared" si="40"/>
        <v>5844</v>
      </c>
      <c r="U96">
        <v>4.12</v>
      </c>
      <c r="V96" s="2">
        <v>1724</v>
      </c>
      <c r="W96" s="4">
        <v>43</v>
      </c>
      <c r="X96" s="4">
        <f t="shared" si="54"/>
        <v>10.436893203883495</v>
      </c>
      <c r="Y96" s="4">
        <v>4110</v>
      </c>
      <c r="Z96" s="13">
        <v>4120</v>
      </c>
      <c r="AA96" s="13">
        <v>26143</v>
      </c>
      <c r="AB96" s="13"/>
      <c r="AC96" s="13"/>
      <c r="AD96" s="13"/>
      <c r="AE96" s="12">
        <f t="shared" si="41"/>
        <v>-2.1420647974601231E-3</v>
      </c>
      <c r="AF96" s="4">
        <v>1724</v>
      </c>
      <c r="AG96" s="13">
        <v>1724362</v>
      </c>
      <c r="AH96" s="4">
        <f t="shared" si="58"/>
        <v>1724.3620000000001</v>
      </c>
      <c r="AI96" s="13">
        <v>7054</v>
      </c>
      <c r="AJ96" s="13">
        <f t="shared" si="42"/>
        <v>1.5168698610717323E-2</v>
      </c>
      <c r="AK96" s="13">
        <f t="shared" si="43"/>
        <v>2944</v>
      </c>
      <c r="AL96" s="13">
        <f t="shared" si="44"/>
        <v>0.58406577828182593</v>
      </c>
      <c r="AM96" s="13">
        <f t="shared" si="45"/>
        <v>0.58264814289764677</v>
      </c>
      <c r="AN96" s="13">
        <f t="shared" si="46"/>
        <v>6.3608272506082724</v>
      </c>
      <c r="AO96" s="13">
        <f t="shared" si="47"/>
        <v>8.8800951086956523</v>
      </c>
      <c r="AP96" s="13">
        <f t="shared" si="48"/>
        <v>3.7061241848596542</v>
      </c>
      <c r="AQ96" s="13">
        <f t="shared" si="49"/>
        <v>2.6547030657486181</v>
      </c>
      <c r="AR96" s="13">
        <f t="shared" si="50"/>
        <v>1.716301703163017</v>
      </c>
      <c r="AS96" s="13">
        <v>4.38</v>
      </c>
      <c r="AT96" s="13">
        <v>3.5</v>
      </c>
      <c r="AU96" s="14">
        <v>67.400000000000006</v>
      </c>
      <c r="AV96" s="14">
        <v>105</v>
      </c>
    </row>
    <row r="97" spans="1:48">
      <c r="A97" s="5">
        <v>9467</v>
      </c>
      <c r="B97" s="15">
        <v>56.6</v>
      </c>
      <c r="C97" s="14">
        <v>66</v>
      </c>
      <c r="D97" s="14">
        <v>130.4</v>
      </c>
      <c r="E97" s="17">
        <v>92.746110000000002</v>
      </c>
      <c r="F97" s="17">
        <v>116.26755</v>
      </c>
      <c r="G97" s="24"/>
      <c r="H97" s="24"/>
      <c r="I97" s="24">
        <f t="shared" si="55"/>
        <v>103.64741641337385</v>
      </c>
      <c r="J97" s="24">
        <f t="shared" si="56"/>
        <v>71.472105016408818</v>
      </c>
      <c r="K97" s="24">
        <f t="shared" si="57"/>
        <v>155.58077941732878</v>
      </c>
      <c r="L97" s="24">
        <f t="shared" si="36"/>
        <v>112.17320261437908</v>
      </c>
      <c r="M97" s="17">
        <v>103.28109000000001</v>
      </c>
      <c r="N97" s="19">
        <f t="shared" si="37"/>
        <v>44.336091292669849</v>
      </c>
      <c r="O97" s="19">
        <f t="shared" si="38"/>
        <v>32.87469415159299</v>
      </c>
      <c r="P97" s="19">
        <f t="shared" si="39"/>
        <v>77.210785444262839</v>
      </c>
      <c r="Q97" s="21">
        <f t="shared" si="51"/>
        <v>0.3813281632980986</v>
      </c>
      <c r="R97" s="21">
        <f t="shared" si="52"/>
        <v>0.66407854508212161</v>
      </c>
      <c r="S97" s="21">
        <f t="shared" si="53"/>
        <v>3.3995519451263552</v>
      </c>
      <c r="T97" s="21">
        <f t="shared" si="40"/>
        <v>5927</v>
      </c>
      <c r="U97">
        <v>4.1100000000000003</v>
      </c>
      <c r="V97" s="2">
        <v>1817</v>
      </c>
      <c r="W97" s="4">
        <v>43.03</v>
      </c>
      <c r="X97" s="4">
        <f t="shared" si="54"/>
        <v>10.469586374695863</v>
      </c>
      <c r="Y97" s="4">
        <v>4112</v>
      </c>
      <c r="Z97" s="13">
        <v>4110</v>
      </c>
      <c r="AA97" s="13">
        <v>26087</v>
      </c>
      <c r="AB97" s="13"/>
      <c r="AC97" s="13"/>
      <c r="AD97" s="13"/>
      <c r="AE97" s="12">
        <f t="shared" si="41"/>
        <v>3.4499942500095833E-4</v>
      </c>
      <c r="AF97" s="4">
        <v>1817</v>
      </c>
      <c r="AG97" s="13">
        <v>1817473</v>
      </c>
      <c r="AH97" s="4">
        <f t="shared" si="58"/>
        <v>1817.473</v>
      </c>
      <c r="AI97" s="13">
        <v>7161</v>
      </c>
      <c r="AJ97" s="13">
        <f t="shared" si="42"/>
        <v>-7.5408462505236699E-3</v>
      </c>
      <c r="AK97" s="13">
        <f t="shared" si="43"/>
        <v>3049</v>
      </c>
      <c r="AL97" s="13">
        <f t="shared" si="44"/>
        <v>0.57394218684541265</v>
      </c>
      <c r="AM97" s="13">
        <f t="shared" si="45"/>
        <v>0.57422147744728391</v>
      </c>
      <c r="AN97" s="13">
        <f t="shared" si="46"/>
        <v>6.3441147859922182</v>
      </c>
      <c r="AO97" s="13">
        <f t="shared" si="47"/>
        <v>8.5559199737618883</v>
      </c>
      <c r="AP97" s="13">
        <f t="shared" si="48"/>
        <v>3.6429269655076109</v>
      </c>
      <c r="AQ97" s="13">
        <f t="shared" si="49"/>
        <v>2.7011878204846074</v>
      </c>
      <c r="AR97" s="13">
        <f t="shared" si="50"/>
        <v>1.7414883268482491</v>
      </c>
      <c r="AS97" s="13">
        <v>4.38</v>
      </c>
      <c r="AT97" s="13">
        <v>3.5</v>
      </c>
      <c r="AU97" s="14">
        <v>68.400000000000006</v>
      </c>
      <c r="AV97" s="14">
        <v>104</v>
      </c>
    </row>
    <row r="98" spans="1:48">
      <c r="A98" s="5">
        <v>9498</v>
      </c>
      <c r="B98" s="15">
        <v>56.4</v>
      </c>
      <c r="C98" s="14">
        <v>65.900000000000006</v>
      </c>
      <c r="D98" s="14">
        <v>129.30000000000001</v>
      </c>
      <c r="E98" s="14"/>
      <c r="F98" s="14"/>
      <c r="G98" s="14"/>
      <c r="H98" s="14"/>
      <c r="I98" s="24"/>
      <c r="J98" s="24"/>
      <c r="K98" s="24"/>
      <c r="L98" s="24"/>
      <c r="M98" s="14"/>
      <c r="N98" s="14"/>
      <c r="O98" s="14"/>
      <c r="P98" s="14"/>
      <c r="Q98" s="22"/>
      <c r="R98" s="22"/>
      <c r="S98" s="22"/>
      <c r="T98" s="21">
        <f t="shared" si="40"/>
        <v>5857</v>
      </c>
      <c r="U98">
        <v>4.12</v>
      </c>
      <c r="V98" s="2">
        <v>1737</v>
      </c>
      <c r="W98" s="4">
        <v>43.19</v>
      </c>
      <c r="X98" s="4">
        <f t="shared" si="54"/>
        <v>10.483009708737864</v>
      </c>
      <c r="Y98" s="4">
        <v>4125</v>
      </c>
      <c r="Z98" s="13">
        <v>4120</v>
      </c>
      <c r="AA98" s="13">
        <v>26096</v>
      </c>
      <c r="AB98" s="13"/>
      <c r="AC98" s="13"/>
      <c r="AD98" s="13"/>
      <c r="AE98" s="12">
        <f t="shared" si="41"/>
        <v>4.023605150214592E-3</v>
      </c>
      <c r="AF98" s="4">
        <v>1737</v>
      </c>
      <c r="AG98" s="13">
        <v>1736653</v>
      </c>
      <c r="AH98" s="4">
        <f t="shared" si="58"/>
        <v>1736.653</v>
      </c>
      <c r="AI98" s="13">
        <v>7107</v>
      </c>
      <c r="AJ98" s="13">
        <f t="shared" si="42"/>
        <v>3.3769523005487546E-3</v>
      </c>
      <c r="AK98" s="13">
        <f t="shared" si="43"/>
        <v>2982</v>
      </c>
      <c r="AL98" s="13">
        <f t="shared" si="44"/>
        <v>0.57971014492753625</v>
      </c>
      <c r="AM98" s="13">
        <f t="shared" si="45"/>
        <v>0.5804136766568172</v>
      </c>
      <c r="AN98" s="13">
        <f t="shared" si="46"/>
        <v>6.3263030303030305</v>
      </c>
      <c r="AO98" s="13">
        <f t="shared" si="47"/>
        <v>8.751173708920188</v>
      </c>
      <c r="AP98" s="13">
        <f t="shared" si="48"/>
        <v>3.6718728014633459</v>
      </c>
      <c r="AQ98" s="13">
        <f t="shared" si="49"/>
        <v>2.6544302288396846</v>
      </c>
      <c r="AR98" s="13">
        <f t="shared" si="50"/>
        <v>1.7229090909090909</v>
      </c>
      <c r="AS98" s="13">
        <v>4.38</v>
      </c>
      <c r="AT98" s="13">
        <v>4</v>
      </c>
      <c r="AU98" s="14">
        <v>65.900000000000006</v>
      </c>
      <c r="AV98" s="14">
        <v>103</v>
      </c>
    </row>
    <row r="99" spans="1:48">
      <c r="A99" s="5">
        <v>9529</v>
      </c>
      <c r="B99" s="15">
        <v>55.8</v>
      </c>
      <c r="C99" s="14">
        <v>65.8</v>
      </c>
      <c r="D99" s="14">
        <v>127.9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22"/>
      <c r="R99" s="22"/>
      <c r="S99" s="22"/>
      <c r="T99" s="21">
        <f t="shared" si="40"/>
        <v>5816</v>
      </c>
      <c r="U99">
        <v>4.1399999999999997</v>
      </c>
      <c r="V99" s="2">
        <v>1676</v>
      </c>
      <c r="W99" s="4">
        <v>43.34</v>
      </c>
      <c r="X99" s="4">
        <f t="shared" si="54"/>
        <v>10.468599033816426</v>
      </c>
      <c r="Y99" s="4">
        <v>4136</v>
      </c>
      <c r="Z99" s="13">
        <v>4138</v>
      </c>
      <c r="AA99" s="13">
        <v>26201</v>
      </c>
      <c r="AB99" s="13"/>
      <c r="AC99" s="13"/>
      <c r="AD99" s="13"/>
      <c r="AE99" s="12">
        <f t="shared" si="41"/>
        <v>-3.7021487729475976E-3</v>
      </c>
      <c r="AF99" s="4">
        <v>1676</v>
      </c>
      <c r="AG99" s="13">
        <v>1675586</v>
      </c>
      <c r="AH99" s="4">
        <f t="shared" si="58"/>
        <v>1675.586</v>
      </c>
      <c r="AI99" s="13">
        <v>7131</v>
      </c>
      <c r="AJ99" s="13">
        <f t="shared" si="42"/>
        <v>-9.8162950497826399E-4</v>
      </c>
      <c r="AK99" s="13">
        <f t="shared" si="43"/>
        <v>2995</v>
      </c>
      <c r="AL99" s="13">
        <f t="shared" si="44"/>
        <v>0.5802832702285794</v>
      </c>
      <c r="AM99" s="13">
        <f t="shared" si="45"/>
        <v>0.58000280465572851</v>
      </c>
      <c r="AN99" s="13">
        <f t="shared" si="46"/>
        <v>6.3348646034816252</v>
      </c>
      <c r="AO99" s="13">
        <f t="shared" si="47"/>
        <v>8.7482470784641073</v>
      </c>
      <c r="AP99" s="13">
        <f t="shared" si="48"/>
        <v>3.6742392371336416</v>
      </c>
      <c r="AQ99" s="13">
        <f t="shared" si="49"/>
        <v>2.6606253663479835</v>
      </c>
      <c r="AR99" s="13">
        <f t="shared" si="50"/>
        <v>1.7241295938104448</v>
      </c>
      <c r="AS99" s="13">
        <v>4.25</v>
      </c>
      <c r="AT99" s="13">
        <v>4</v>
      </c>
      <c r="AU99" s="14">
        <v>65.099999999999994</v>
      </c>
      <c r="AV99" s="14">
        <v>107</v>
      </c>
    </row>
    <row r="100" spans="1:48">
      <c r="A100" s="5">
        <v>9557</v>
      </c>
      <c r="B100" s="15">
        <v>55.1</v>
      </c>
      <c r="C100" s="14">
        <v>65.599999999999994</v>
      </c>
      <c r="D100" s="14">
        <v>126.1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22"/>
      <c r="R100" s="22"/>
      <c r="S100" s="22"/>
      <c r="T100" s="21">
        <f t="shared" si="40"/>
        <v>5833</v>
      </c>
      <c r="U100">
        <v>4.16</v>
      </c>
      <c r="V100" s="2">
        <v>1673</v>
      </c>
      <c r="W100" s="4">
        <v>43.27</v>
      </c>
      <c r="X100" s="4">
        <f t="shared" si="54"/>
        <v>10.401442307692308</v>
      </c>
      <c r="Y100" s="4">
        <v>4155</v>
      </c>
      <c r="Z100" s="13">
        <v>4157</v>
      </c>
      <c r="AA100" s="13">
        <v>26104</v>
      </c>
      <c r="AB100" s="13"/>
      <c r="AC100" s="13"/>
      <c r="AD100" s="13"/>
      <c r="AE100" s="12">
        <f t="shared" si="41"/>
        <v>-8.619368679129635E-3</v>
      </c>
      <c r="AF100" s="4">
        <v>1673</v>
      </c>
      <c r="AG100" s="13">
        <v>1673416</v>
      </c>
      <c r="AH100" s="4">
        <f t="shared" si="58"/>
        <v>1673.4159999999999</v>
      </c>
      <c r="AI100" s="13">
        <v>7124</v>
      </c>
      <c r="AJ100" s="13">
        <f t="shared" si="42"/>
        <v>5.8955642897248733E-3</v>
      </c>
      <c r="AK100" s="13">
        <f t="shared" si="43"/>
        <v>2969</v>
      </c>
      <c r="AL100" s="13">
        <f t="shared" si="44"/>
        <v>0.58352049410443574</v>
      </c>
      <c r="AM100" s="13">
        <f t="shared" si="45"/>
        <v>0.58323975294778219</v>
      </c>
      <c r="AN100" s="13">
        <f t="shared" si="46"/>
        <v>6.2825511432009629</v>
      </c>
      <c r="AO100" s="13">
        <f t="shared" si="47"/>
        <v>8.7921859211855846</v>
      </c>
      <c r="AP100" s="13">
        <f t="shared" si="48"/>
        <v>3.664233576642336</v>
      </c>
      <c r="AQ100" s="13">
        <f t="shared" si="49"/>
        <v>2.6183175665586269</v>
      </c>
      <c r="AR100" s="13">
        <f t="shared" si="50"/>
        <v>1.714560770156438</v>
      </c>
      <c r="AS100" s="13">
        <v>4.38</v>
      </c>
      <c r="AT100" s="13">
        <v>4</v>
      </c>
      <c r="AU100" s="14">
        <v>65.900000000000006</v>
      </c>
      <c r="AV100" s="14">
        <v>110</v>
      </c>
    </row>
    <row r="101" spans="1:48">
      <c r="A101" s="5">
        <v>9588</v>
      </c>
      <c r="B101" s="15">
        <v>54.9</v>
      </c>
      <c r="C101" s="14">
        <v>65.5</v>
      </c>
      <c r="D101" s="14">
        <v>125.5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22"/>
      <c r="R101" s="22"/>
      <c r="S101" s="22"/>
      <c r="T101" s="21">
        <f t="shared" si="40"/>
        <v>5835</v>
      </c>
      <c r="U101">
        <v>4.16</v>
      </c>
      <c r="V101" s="2">
        <v>1675</v>
      </c>
      <c r="W101" s="4">
        <v>43.14</v>
      </c>
      <c r="X101" s="4">
        <f t="shared" si="54"/>
        <v>10.370192307692307</v>
      </c>
      <c r="Y101" s="4">
        <v>4151</v>
      </c>
      <c r="Z101" s="13">
        <v>4161</v>
      </c>
      <c r="AA101" s="13">
        <v>25879</v>
      </c>
      <c r="AB101" s="13"/>
      <c r="AC101" s="13"/>
      <c r="AD101" s="13"/>
      <c r="AE101" s="12">
        <f t="shared" si="41"/>
        <v>9.6217009930831942E-3</v>
      </c>
      <c r="AF101" s="4">
        <v>1675</v>
      </c>
      <c r="AG101" s="13">
        <v>1675195</v>
      </c>
      <c r="AH101" s="4">
        <f t="shared" si="58"/>
        <v>1675.1949999999999</v>
      </c>
      <c r="AI101" s="13">
        <v>7166</v>
      </c>
      <c r="AJ101" s="13">
        <f t="shared" si="42"/>
        <v>-5.5819145967066705E-3</v>
      </c>
      <c r="AK101" s="13">
        <f t="shared" si="43"/>
        <v>3015</v>
      </c>
      <c r="AL101" s="13">
        <f t="shared" si="44"/>
        <v>0.58065866592241133</v>
      </c>
      <c r="AM101" s="13">
        <f t="shared" si="45"/>
        <v>0.57926318727323467</v>
      </c>
      <c r="AN101" s="13">
        <f t="shared" si="46"/>
        <v>6.2344013490725123</v>
      </c>
      <c r="AO101" s="13">
        <f t="shared" si="47"/>
        <v>8.5834162520729684</v>
      </c>
      <c r="AP101" s="13">
        <f t="shared" si="48"/>
        <v>3.6113591962042979</v>
      </c>
      <c r="AQ101" s="13">
        <f t="shared" si="49"/>
        <v>2.6230421528682144</v>
      </c>
      <c r="AR101" s="13">
        <f t="shared" si="50"/>
        <v>1.7263310045772102</v>
      </c>
      <c r="AS101" s="13">
        <v>4.38</v>
      </c>
      <c r="AT101" s="13">
        <v>3.5</v>
      </c>
      <c r="AU101" s="14">
        <v>65</v>
      </c>
      <c r="AV101" s="14">
        <v>109</v>
      </c>
    </row>
    <row r="102" spans="1:48">
      <c r="A102" s="5">
        <v>9618</v>
      </c>
      <c r="B102" s="15">
        <v>55</v>
      </c>
      <c r="C102" s="14">
        <v>65.400000000000006</v>
      </c>
      <c r="D102" s="14">
        <v>125.7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22"/>
      <c r="R102" s="22"/>
      <c r="S102" s="22"/>
      <c r="T102" s="21">
        <f t="shared" si="40"/>
        <v>5837</v>
      </c>
      <c r="U102">
        <v>4.1500000000000004</v>
      </c>
      <c r="V102" s="2">
        <v>1687</v>
      </c>
      <c r="W102" s="4">
        <v>43.5</v>
      </c>
      <c r="X102" s="4">
        <f t="shared" si="54"/>
        <v>10.481927710843372</v>
      </c>
      <c r="Y102" s="4">
        <v>4146</v>
      </c>
      <c r="Z102" s="13">
        <v>4147</v>
      </c>
      <c r="AA102" s="13">
        <v>26128</v>
      </c>
      <c r="AB102" s="13"/>
      <c r="AC102" s="13"/>
      <c r="AD102" s="13"/>
      <c r="AE102" s="12">
        <f t="shared" si="41"/>
        <v>-1.7605633802816902E-3</v>
      </c>
      <c r="AF102" s="4">
        <v>1687</v>
      </c>
      <c r="AG102" s="13">
        <v>1686721</v>
      </c>
      <c r="AH102" s="4">
        <f t="shared" si="58"/>
        <v>1686.721</v>
      </c>
      <c r="AI102" s="13">
        <v>7126</v>
      </c>
      <c r="AJ102" s="13">
        <f t="shared" si="42"/>
        <v>5.6132472635419596E-4</v>
      </c>
      <c r="AK102" s="13">
        <f t="shared" si="43"/>
        <v>2980</v>
      </c>
      <c r="AL102" s="13">
        <f t="shared" si="44"/>
        <v>0.58195341004771262</v>
      </c>
      <c r="AM102" s="13">
        <f t="shared" si="45"/>
        <v>0.5818130788661241</v>
      </c>
      <c r="AN102" s="13">
        <f t="shared" si="46"/>
        <v>6.3019778099372887</v>
      </c>
      <c r="AO102" s="13">
        <f t="shared" si="47"/>
        <v>8.7677852348993284</v>
      </c>
      <c r="AP102" s="13">
        <f t="shared" si="48"/>
        <v>3.6665731125456076</v>
      </c>
      <c r="AQ102" s="13">
        <f t="shared" si="49"/>
        <v>2.6354046973916812</v>
      </c>
      <c r="AR102" s="13">
        <f t="shared" si="50"/>
        <v>1.7187650747708634</v>
      </c>
      <c r="AS102" s="13">
        <v>4</v>
      </c>
      <c r="AT102" s="13">
        <v>3.5</v>
      </c>
      <c r="AU102" s="14">
        <v>65.599999999999994</v>
      </c>
      <c r="AV102" s="14">
        <v>107</v>
      </c>
    </row>
    <row r="103" spans="1:48">
      <c r="A103" s="5">
        <v>9649</v>
      </c>
      <c r="B103" s="15">
        <v>55</v>
      </c>
      <c r="C103" s="14">
        <v>65.3</v>
      </c>
      <c r="D103" s="14">
        <v>124.9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22"/>
      <c r="R103" s="22"/>
      <c r="S103" s="22"/>
      <c r="T103" s="21">
        <f t="shared" si="40"/>
        <v>5853</v>
      </c>
      <c r="U103">
        <v>4.1500000000000004</v>
      </c>
      <c r="V103" s="2">
        <v>1703</v>
      </c>
      <c r="W103" s="4">
        <v>43.54</v>
      </c>
      <c r="X103" s="4">
        <f t="shared" si="54"/>
        <v>10.491566265060239</v>
      </c>
      <c r="Y103" s="4">
        <v>4160</v>
      </c>
      <c r="Z103" s="13">
        <v>4151</v>
      </c>
      <c r="AA103" s="13">
        <v>26082</v>
      </c>
      <c r="AB103" s="13"/>
      <c r="AC103" s="13"/>
      <c r="AD103" s="13"/>
      <c r="AE103" s="12">
        <f t="shared" si="41"/>
        <v>-8.62663906142167E-3</v>
      </c>
      <c r="AF103" s="4">
        <v>1703</v>
      </c>
      <c r="AG103" s="13">
        <v>1703312</v>
      </c>
      <c r="AH103" s="4">
        <f t="shared" si="58"/>
        <v>1703.3119999999999</v>
      </c>
      <c r="AI103" s="13">
        <v>7130</v>
      </c>
      <c r="AJ103" s="13">
        <f t="shared" si="42"/>
        <v>6.0308555399719499E-3</v>
      </c>
      <c r="AK103" s="13">
        <f t="shared" si="43"/>
        <v>2970</v>
      </c>
      <c r="AL103" s="13">
        <f t="shared" si="44"/>
        <v>0.58218793828892001</v>
      </c>
      <c r="AM103" s="13">
        <f t="shared" si="45"/>
        <v>0.58345021037868161</v>
      </c>
      <c r="AN103" s="13">
        <f t="shared" si="46"/>
        <v>6.2697115384615385</v>
      </c>
      <c r="AO103" s="13">
        <f t="shared" si="47"/>
        <v>8.7818181818181813</v>
      </c>
      <c r="AP103" s="13">
        <f t="shared" si="48"/>
        <v>3.6580645161290324</v>
      </c>
      <c r="AQ103" s="13">
        <f t="shared" si="49"/>
        <v>2.6116470223325061</v>
      </c>
      <c r="AR103" s="13">
        <f t="shared" si="50"/>
        <v>1.7139423076923077</v>
      </c>
      <c r="AS103" s="13">
        <v>4</v>
      </c>
      <c r="AT103" s="13">
        <v>3.5</v>
      </c>
      <c r="AU103" s="14">
        <v>66.599999999999994</v>
      </c>
      <c r="AV103" s="14">
        <v>105</v>
      </c>
    </row>
    <row r="104" spans="1:48">
      <c r="A104" s="5">
        <v>9679</v>
      </c>
      <c r="B104" s="15">
        <v>54.4</v>
      </c>
      <c r="C104" s="14">
        <v>65.3</v>
      </c>
      <c r="D104" s="14">
        <v>126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22"/>
      <c r="R104" s="22"/>
      <c r="S104" s="22"/>
      <c r="T104" s="21">
        <f t="shared" si="40"/>
        <v>5885</v>
      </c>
      <c r="U104">
        <v>4.17</v>
      </c>
      <c r="V104" s="2">
        <v>1715</v>
      </c>
      <c r="W104" s="4">
        <v>43.37</v>
      </c>
      <c r="X104" s="4">
        <f t="shared" si="54"/>
        <v>10.400479616306955</v>
      </c>
      <c r="Y104" s="4">
        <v>4184</v>
      </c>
      <c r="Z104" s="13">
        <v>4173</v>
      </c>
      <c r="AA104" s="13">
        <v>25857</v>
      </c>
      <c r="AB104" s="13"/>
      <c r="AC104" s="13"/>
      <c r="AD104" s="13"/>
      <c r="AE104" s="12">
        <f t="shared" si="41"/>
        <v>4.2928413969137947E-3</v>
      </c>
      <c r="AF104" s="4">
        <v>1715</v>
      </c>
      <c r="AG104" s="13">
        <v>1714636</v>
      </c>
      <c r="AH104" s="4">
        <f t="shared" si="58"/>
        <v>1714.636</v>
      </c>
      <c r="AI104" s="13">
        <v>7173</v>
      </c>
      <c r="AJ104" s="13">
        <f t="shared" si="42"/>
        <v>-5.9947023560574372E-3</v>
      </c>
      <c r="AK104" s="13">
        <f t="shared" si="43"/>
        <v>2989</v>
      </c>
      <c r="AL104" s="13">
        <f t="shared" si="44"/>
        <v>0.58176495190296951</v>
      </c>
      <c r="AM104" s="13">
        <f t="shared" si="45"/>
        <v>0.58329848041265853</v>
      </c>
      <c r="AN104" s="13">
        <f t="shared" si="46"/>
        <v>6.1799713193116634</v>
      </c>
      <c r="AO104" s="13">
        <f t="shared" si="47"/>
        <v>8.6507193041150892</v>
      </c>
      <c r="AP104" s="13">
        <f t="shared" si="48"/>
        <v>3.604767879548306</v>
      </c>
      <c r="AQ104" s="13">
        <f t="shared" si="49"/>
        <v>2.5752034397633574</v>
      </c>
      <c r="AR104" s="13">
        <f t="shared" si="50"/>
        <v>1.7143881453154877</v>
      </c>
      <c r="AS104" s="13">
        <v>4</v>
      </c>
      <c r="AT104" s="13">
        <v>3.5</v>
      </c>
      <c r="AU104" s="14">
        <v>67.2</v>
      </c>
      <c r="AV104" s="14">
        <v>103</v>
      </c>
    </row>
    <row r="105" spans="1:48">
      <c r="A105" s="5">
        <v>9710</v>
      </c>
      <c r="B105" s="15">
        <v>54.2</v>
      </c>
      <c r="C105" s="14">
        <v>65.3</v>
      </c>
      <c r="D105" s="14">
        <v>127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22"/>
      <c r="R105" s="22"/>
      <c r="S105" s="22"/>
      <c r="T105" s="21">
        <f t="shared" si="40"/>
        <v>5879</v>
      </c>
      <c r="U105">
        <v>4.18</v>
      </c>
      <c r="V105" s="2">
        <v>1699</v>
      </c>
      <c r="W105" s="4">
        <v>43.56</v>
      </c>
      <c r="X105" s="4">
        <f t="shared" si="54"/>
        <v>10.421052631578949</v>
      </c>
      <c r="Y105" s="4">
        <v>4186</v>
      </c>
      <c r="Z105" s="13">
        <v>4180</v>
      </c>
      <c r="AA105" s="13">
        <v>25968</v>
      </c>
      <c r="AB105" s="13"/>
      <c r="AC105" s="13"/>
      <c r="AD105" s="13"/>
      <c r="AE105" s="12">
        <f t="shared" si="41"/>
        <v>-2.9266789895255698E-3</v>
      </c>
      <c r="AF105" s="4">
        <v>1699</v>
      </c>
      <c r="AG105" s="13">
        <v>1699212</v>
      </c>
      <c r="AH105" s="4">
        <f t="shared" si="58"/>
        <v>1699.212</v>
      </c>
      <c r="AI105" s="13">
        <v>7130</v>
      </c>
      <c r="AJ105" s="13">
        <f t="shared" si="42"/>
        <v>2.5245441795231417E-3</v>
      </c>
      <c r="AK105" s="13">
        <f t="shared" si="43"/>
        <v>2944</v>
      </c>
      <c r="AL105" s="13">
        <f t="shared" si="44"/>
        <v>0.58625525946704071</v>
      </c>
      <c r="AM105" s="13">
        <f t="shared" si="45"/>
        <v>0.58709677419354833</v>
      </c>
      <c r="AN105" s="13">
        <f t="shared" si="46"/>
        <v>6.2035355948399431</v>
      </c>
      <c r="AO105" s="13">
        <f t="shared" si="47"/>
        <v>8.820652173913043</v>
      </c>
      <c r="AP105" s="13">
        <f t="shared" si="48"/>
        <v>3.6420757363253857</v>
      </c>
      <c r="AQ105" s="13">
        <f t="shared" si="49"/>
        <v>2.5614598585145574</v>
      </c>
      <c r="AR105" s="13">
        <f t="shared" si="50"/>
        <v>1.7032967032967032</v>
      </c>
      <c r="AS105" s="13">
        <v>4.38</v>
      </c>
      <c r="AT105" s="13">
        <v>4</v>
      </c>
      <c r="AU105" s="14">
        <v>68.400000000000006</v>
      </c>
      <c r="AV105" s="14">
        <v>103</v>
      </c>
    </row>
    <row r="106" spans="1:48">
      <c r="A106" s="5">
        <v>9741</v>
      </c>
      <c r="B106" s="15">
        <v>54.6</v>
      </c>
      <c r="C106" s="14">
        <v>65.3</v>
      </c>
      <c r="D106" s="14">
        <v>128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22"/>
      <c r="R106" s="22"/>
      <c r="S106" s="22"/>
      <c r="T106" s="21">
        <f t="shared" si="40"/>
        <v>5914</v>
      </c>
      <c r="U106">
        <v>4.18</v>
      </c>
      <c r="V106" s="2">
        <v>1734</v>
      </c>
      <c r="W106" s="4">
        <v>43.48</v>
      </c>
      <c r="X106" s="4">
        <f t="shared" si="54"/>
        <v>10.401913875598087</v>
      </c>
      <c r="Y106" s="4">
        <v>4179</v>
      </c>
      <c r="Z106" s="13">
        <v>4181</v>
      </c>
      <c r="AA106" s="13">
        <v>25892</v>
      </c>
      <c r="AB106" s="13"/>
      <c r="AC106" s="13"/>
      <c r="AD106" s="13"/>
      <c r="AE106" s="12">
        <f t="shared" si="41"/>
        <v>-7.9175034759771355E-3</v>
      </c>
      <c r="AF106" s="4">
        <v>1734</v>
      </c>
      <c r="AG106" s="13">
        <v>1734479</v>
      </c>
      <c r="AH106" s="4">
        <f t="shared" si="58"/>
        <v>1734.479</v>
      </c>
      <c r="AI106" s="13">
        <v>7148</v>
      </c>
      <c r="AJ106" s="13">
        <f t="shared" si="42"/>
        <v>-7.6944599888080579E-3</v>
      </c>
      <c r="AK106" s="13">
        <f t="shared" si="43"/>
        <v>2969</v>
      </c>
      <c r="AL106" s="13">
        <f t="shared" si="44"/>
        <v>0.58491885842193625</v>
      </c>
      <c r="AM106" s="13">
        <f t="shared" si="45"/>
        <v>0.58463905987688869</v>
      </c>
      <c r="AN106" s="13">
        <f t="shared" si="46"/>
        <v>6.195740607800909</v>
      </c>
      <c r="AO106" s="13">
        <f t="shared" si="47"/>
        <v>8.7207814078814412</v>
      </c>
      <c r="AP106" s="13">
        <f t="shared" si="48"/>
        <v>3.6222719641857863</v>
      </c>
      <c r="AQ106" s="13">
        <f t="shared" si="49"/>
        <v>2.5734686436151226</v>
      </c>
      <c r="AR106" s="13">
        <f t="shared" si="50"/>
        <v>1.7104570471404643</v>
      </c>
      <c r="AS106" s="13">
        <v>4.63</v>
      </c>
      <c r="AT106" s="13">
        <v>4</v>
      </c>
      <c r="AU106" s="14">
        <v>68.5</v>
      </c>
      <c r="AV106" s="14">
        <v>103</v>
      </c>
    </row>
    <row r="107" spans="1:48">
      <c r="A107" s="5">
        <v>9771</v>
      </c>
      <c r="B107" s="15">
        <v>54.4</v>
      </c>
      <c r="C107" s="14">
        <v>65.400000000000006</v>
      </c>
      <c r="D107" s="14">
        <v>131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22"/>
      <c r="R107" s="22"/>
      <c r="S107" s="22"/>
      <c r="T107" s="21">
        <f t="shared" si="40"/>
        <v>5930</v>
      </c>
      <c r="U107">
        <v>4.18</v>
      </c>
      <c r="V107" s="2">
        <v>1750</v>
      </c>
      <c r="W107" s="4">
        <v>43.32</v>
      </c>
      <c r="X107" s="4">
        <f t="shared" si="54"/>
        <v>10.363636363636365</v>
      </c>
      <c r="Y107" s="4">
        <v>4186</v>
      </c>
      <c r="Z107" s="13">
        <v>4185</v>
      </c>
      <c r="AA107" s="13">
        <v>25687</v>
      </c>
      <c r="AB107" s="13"/>
      <c r="AC107" s="13"/>
      <c r="AD107" s="13"/>
      <c r="AE107" s="12">
        <f t="shared" si="41"/>
        <v>1.596138124343053E-3</v>
      </c>
      <c r="AF107" s="4">
        <v>1750</v>
      </c>
      <c r="AG107" s="13">
        <v>1750326</v>
      </c>
      <c r="AH107" s="4">
        <f t="shared" si="58"/>
        <v>1750.326</v>
      </c>
      <c r="AI107" s="13">
        <v>7093</v>
      </c>
      <c r="AJ107" s="13">
        <f t="shared" si="42"/>
        <v>-5.2164105456083461E-3</v>
      </c>
      <c r="AK107" s="13">
        <f t="shared" si="43"/>
        <v>2907</v>
      </c>
      <c r="AL107" s="13">
        <f t="shared" si="44"/>
        <v>0.59001832792894404</v>
      </c>
      <c r="AM107" s="13">
        <f t="shared" si="45"/>
        <v>0.5901593119977443</v>
      </c>
      <c r="AN107" s="13">
        <f t="shared" si="46"/>
        <v>6.1364070711896801</v>
      </c>
      <c r="AO107" s="13">
        <f t="shared" si="47"/>
        <v>8.8362573099415211</v>
      </c>
      <c r="AP107" s="13">
        <f t="shared" si="48"/>
        <v>3.6214577752713941</v>
      </c>
      <c r="AQ107" s="13">
        <f t="shared" si="49"/>
        <v>2.514949295918286</v>
      </c>
      <c r="AR107" s="13">
        <f t="shared" si="50"/>
        <v>1.6944577161968466</v>
      </c>
      <c r="AS107" s="13">
        <v>4.63</v>
      </c>
      <c r="AT107" s="13">
        <v>4</v>
      </c>
      <c r="AU107" s="14">
        <v>68.2</v>
      </c>
      <c r="AV107" s="14">
        <v>99</v>
      </c>
    </row>
    <row r="108" spans="1:48">
      <c r="A108" s="5">
        <v>9802</v>
      </c>
      <c r="B108" s="15">
        <v>53.9</v>
      </c>
      <c r="C108" s="14">
        <v>65.400000000000006</v>
      </c>
      <c r="D108" s="14">
        <v>130.80000000000001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22"/>
      <c r="R108" s="22"/>
      <c r="S108" s="22"/>
      <c r="T108" s="21">
        <f t="shared" si="40"/>
        <v>5957</v>
      </c>
      <c r="U108">
        <v>4.1900000000000004</v>
      </c>
      <c r="V108" s="2">
        <v>1767</v>
      </c>
      <c r="W108" s="4">
        <v>43.36</v>
      </c>
      <c r="X108" s="4">
        <f t="shared" si="54"/>
        <v>10.348448687350833</v>
      </c>
      <c r="Y108" s="4">
        <v>4190</v>
      </c>
      <c r="Z108" s="13">
        <v>4190</v>
      </c>
      <c r="AA108" s="13">
        <v>25728</v>
      </c>
      <c r="AB108" s="13"/>
      <c r="AC108" s="13"/>
      <c r="AD108" s="13"/>
      <c r="AE108" s="12">
        <f t="shared" si="41"/>
        <v>-1.1232898009950249E-2</v>
      </c>
      <c r="AF108" s="4">
        <v>1767</v>
      </c>
      <c r="AG108" s="13">
        <v>1767291</v>
      </c>
      <c r="AH108" s="4">
        <f t="shared" si="58"/>
        <v>1767.2909999999999</v>
      </c>
      <c r="AI108" s="13">
        <v>7056</v>
      </c>
      <c r="AJ108" s="13">
        <f t="shared" si="42"/>
        <v>5.2437641723356012E-3</v>
      </c>
      <c r="AK108" s="13">
        <f t="shared" si="43"/>
        <v>2866</v>
      </c>
      <c r="AL108" s="13">
        <f t="shared" si="44"/>
        <v>0.59382086167800452</v>
      </c>
      <c r="AM108" s="13">
        <f t="shared" si="45"/>
        <v>0.59382086167800452</v>
      </c>
      <c r="AN108" s="13">
        <f t="shared" si="46"/>
        <v>6.1403341288782816</v>
      </c>
      <c r="AO108" s="13">
        <f t="shared" si="47"/>
        <v>8.9769713886950449</v>
      </c>
      <c r="AP108" s="13">
        <f t="shared" si="48"/>
        <v>3.6462585034013606</v>
      </c>
      <c r="AQ108" s="13">
        <f t="shared" si="49"/>
        <v>2.494075625476921</v>
      </c>
      <c r="AR108" s="13">
        <f t="shared" si="50"/>
        <v>1.6840095465393794</v>
      </c>
      <c r="AS108" s="13">
        <v>4.5</v>
      </c>
      <c r="AT108" s="13">
        <v>4</v>
      </c>
      <c r="AU108" s="14">
        <v>68.5</v>
      </c>
      <c r="AV108" s="14">
        <v>97</v>
      </c>
    </row>
    <row r="109" spans="1:48">
      <c r="A109" s="5">
        <v>9832</v>
      </c>
      <c r="B109" s="15">
        <v>53.6</v>
      </c>
      <c r="C109" s="14">
        <v>65.400000000000006</v>
      </c>
      <c r="D109" s="14">
        <v>123.9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22"/>
      <c r="R109" s="22"/>
      <c r="S109" s="22"/>
      <c r="T109" s="21">
        <f t="shared" si="40"/>
        <v>6046</v>
      </c>
      <c r="U109">
        <v>4.1900000000000004</v>
      </c>
      <c r="V109" s="2">
        <v>1856</v>
      </c>
      <c r="W109" s="4">
        <v>43.01</v>
      </c>
      <c r="X109" s="4">
        <f t="shared" si="54"/>
        <v>10.264916467780429</v>
      </c>
      <c r="Y109" s="4">
        <v>4205</v>
      </c>
      <c r="Z109" s="13">
        <v>4194</v>
      </c>
      <c r="AA109" s="13">
        <v>25439</v>
      </c>
      <c r="AB109" s="13"/>
      <c r="AC109" s="13"/>
      <c r="AD109" s="13"/>
      <c r="AE109" s="12">
        <f t="shared" si="41"/>
        <v>3.4199457525846142E-3</v>
      </c>
      <c r="AF109" s="4">
        <v>1856</v>
      </c>
      <c r="AG109" s="13">
        <v>1856436</v>
      </c>
      <c r="AH109" s="4">
        <f t="shared" si="58"/>
        <v>1856.4359999999999</v>
      </c>
      <c r="AI109" s="13">
        <v>7093</v>
      </c>
      <c r="AJ109" s="13">
        <f t="shared" si="42"/>
        <v>-1.4098406880022558E-4</v>
      </c>
      <c r="AK109" s="13">
        <f t="shared" si="43"/>
        <v>2888</v>
      </c>
      <c r="AL109" s="13">
        <f t="shared" si="44"/>
        <v>0.59128718454814611</v>
      </c>
      <c r="AM109" s="13">
        <f t="shared" si="45"/>
        <v>0.59283800930494857</v>
      </c>
      <c r="AN109" s="13">
        <f t="shared" si="46"/>
        <v>6.0497027348394772</v>
      </c>
      <c r="AO109" s="13">
        <f t="shared" si="47"/>
        <v>8.8085180055401668</v>
      </c>
      <c r="AP109" s="13">
        <f t="shared" si="48"/>
        <v>3.5864937262089382</v>
      </c>
      <c r="AQ109" s="13">
        <f t="shared" si="49"/>
        <v>2.4632090086305389</v>
      </c>
      <c r="AR109" s="13">
        <f t="shared" si="50"/>
        <v>1.6868014268727705</v>
      </c>
      <c r="AS109" s="13">
        <v>4.5</v>
      </c>
      <c r="AT109" s="13">
        <v>4</v>
      </c>
      <c r="AU109" s="14">
        <v>66.8</v>
      </c>
      <c r="AV109" s="14">
        <v>97</v>
      </c>
    </row>
    <row r="110" spans="1:48">
      <c r="A110" s="5">
        <v>9863</v>
      </c>
      <c r="B110" s="15">
        <v>52.2</v>
      </c>
      <c r="C110" s="14">
        <v>65.3</v>
      </c>
      <c r="D110" s="14">
        <v>123.1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22"/>
      <c r="R110" s="22"/>
      <c r="S110" s="22"/>
      <c r="T110" s="21">
        <f t="shared" si="40"/>
        <v>5994</v>
      </c>
      <c r="U110">
        <v>4.24</v>
      </c>
      <c r="V110" s="2">
        <v>1754</v>
      </c>
      <c r="W110" s="4">
        <v>43.34</v>
      </c>
      <c r="X110" s="4">
        <f t="shared" si="54"/>
        <v>10.221698113207548</v>
      </c>
      <c r="Y110" s="4">
        <v>4277</v>
      </c>
      <c r="Z110" s="13">
        <v>4240</v>
      </c>
      <c r="AA110" s="13">
        <v>25526</v>
      </c>
      <c r="AB110" s="13"/>
      <c r="AC110" s="13"/>
      <c r="AD110" s="13"/>
      <c r="AE110" s="12">
        <f t="shared" si="41"/>
        <v>5.3670767061035803E-3</v>
      </c>
      <c r="AF110" s="4">
        <v>1754</v>
      </c>
      <c r="AG110" s="13">
        <v>1753799</v>
      </c>
      <c r="AH110" s="4">
        <f t="shared" si="58"/>
        <v>1753.799</v>
      </c>
      <c r="AI110" s="13">
        <v>7092</v>
      </c>
      <c r="AJ110" s="13">
        <f t="shared" si="42"/>
        <v>-1.1280315848843769E-3</v>
      </c>
      <c r="AK110" s="13">
        <f t="shared" si="43"/>
        <v>2815</v>
      </c>
      <c r="AL110" s="13">
        <f t="shared" si="44"/>
        <v>0.59785673998871969</v>
      </c>
      <c r="AM110" s="13">
        <f t="shared" si="45"/>
        <v>0.60307388606880996</v>
      </c>
      <c r="AN110" s="13">
        <f t="shared" si="46"/>
        <v>5.9682020107552018</v>
      </c>
      <c r="AO110" s="13">
        <f t="shared" si="47"/>
        <v>9.0678507992895199</v>
      </c>
      <c r="AP110" s="13">
        <f t="shared" si="48"/>
        <v>3.5992667794698252</v>
      </c>
      <c r="AQ110" s="13">
        <f t="shared" si="49"/>
        <v>2.3689352312853766</v>
      </c>
      <c r="AR110" s="13">
        <f t="shared" si="50"/>
        <v>1.6581716156184241</v>
      </c>
      <c r="AS110" s="13">
        <v>4.25</v>
      </c>
      <c r="AT110" s="13">
        <v>4</v>
      </c>
      <c r="AU110" s="14">
        <v>65.900000000000006</v>
      </c>
      <c r="AV110" s="14">
        <v>101</v>
      </c>
    </row>
    <row r="111" spans="1:48">
      <c r="A111" s="5">
        <v>9894</v>
      </c>
      <c r="B111" s="15">
        <v>52.8</v>
      </c>
      <c r="C111" s="14">
        <v>65.2</v>
      </c>
      <c r="D111" s="14">
        <v>124.1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22"/>
      <c r="R111" s="22"/>
      <c r="S111" s="22"/>
      <c r="T111" s="21">
        <f t="shared" si="40"/>
        <v>5995</v>
      </c>
      <c r="U111">
        <v>4.29</v>
      </c>
      <c r="V111" s="2">
        <v>1705</v>
      </c>
      <c r="W111" s="4">
        <v>43.79</v>
      </c>
      <c r="X111" s="4">
        <f t="shared" si="54"/>
        <v>10.207459207459207</v>
      </c>
      <c r="Y111" s="4">
        <v>4299</v>
      </c>
      <c r="Z111" s="13">
        <v>4289</v>
      </c>
      <c r="AA111" s="13">
        <v>25663</v>
      </c>
      <c r="AB111" s="13"/>
      <c r="AC111" s="13"/>
      <c r="AD111" s="13"/>
      <c r="AE111" s="12">
        <f t="shared" si="41"/>
        <v>6.546389743989401E-3</v>
      </c>
      <c r="AF111" s="4">
        <v>1705</v>
      </c>
      <c r="AG111" s="13">
        <v>1704703</v>
      </c>
      <c r="AH111" s="4">
        <f t="shared" si="58"/>
        <v>1704.703</v>
      </c>
      <c r="AI111" s="13">
        <v>7084</v>
      </c>
      <c r="AJ111" s="13">
        <f t="shared" si="42"/>
        <v>1.7786561264822136E-2</v>
      </c>
      <c r="AK111" s="13">
        <f t="shared" si="43"/>
        <v>2785</v>
      </c>
      <c r="AL111" s="13">
        <f t="shared" si="44"/>
        <v>0.60544889892715981</v>
      </c>
      <c r="AM111" s="13">
        <f t="shared" si="45"/>
        <v>0.60686053077357427</v>
      </c>
      <c r="AN111" s="13">
        <f t="shared" si="46"/>
        <v>5.9695277971621303</v>
      </c>
      <c r="AO111" s="13">
        <f t="shared" si="47"/>
        <v>9.214721723518851</v>
      </c>
      <c r="AP111" s="13">
        <f t="shared" si="48"/>
        <v>3.622670807453416</v>
      </c>
      <c r="AQ111" s="13">
        <f t="shared" si="49"/>
        <v>2.3468569897087144</v>
      </c>
      <c r="AR111" s="13">
        <f t="shared" si="50"/>
        <v>1.6478250755989765</v>
      </c>
      <c r="AS111" s="13">
        <v>4.13</v>
      </c>
      <c r="AT111" s="13">
        <v>4</v>
      </c>
      <c r="AU111" s="14">
        <v>66.400000000000006</v>
      </c>
      <c r="AV111" s="14">
        <v>103</v>
      </c>
    </row>
    <row r="112" spans="1:48">
      <c r="A112" s="5">
        <v>9922</v>
      </c>
      <c r="B112" s="15">
        <v>52.5</v>
      </c>
      <c r="C112" s="14">
        <v>65.099999999999994</v>
      </c>
      <c r="D112" s="14">
        <v>123.6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22"/>
      <c r="R112" s="22"/>
      <c r="S112" s="22"/>
      <c r="T112" s="21">
        <f t="shared" si="40"/>
        <v>6032</v>
      </c>
      <c r="U112">
        <v>4.3099999999999996</v>
      </c>
      <c r="V112" s="2">
        <v>1722</v>
      </c>
      <c r="W112" s="4">
        <v>43.99</v>
      </c>
      <c r="X112" s="4">
        <f t="shared" si="54"/>
        <v>10.206496519721579</v>
      </c>
      <c r="Y112" s="4">
        <v>4310</v>
      </c>
      <c r="Z112" s="13">
        <v>4308</v>
      </c>
      <c r="AA112" s="13">
        <v>25831</v>
      </c>
      <c r="AB112" s="13"/>
      <c r="AC112" s="13"/>
      <c r="AD112" s="13"/>
      <c r="AE112" s="12">
        <f t="shared" si="41"/>
        <v>-4.142309627966397E-3</v>
      </c>
      <c r="AF112" s="4">
        <v>1722</v>
      </c>
      <c r="AG112" s="13">
        <v>1721876</v>
      </c>
      <c r="AH112" s="4">
        <f t="shared" si="58"/>
        <v>1721.876</v>
      </c>
      <c r="AI112" s="13">
        <v>7210</v>
      </c>
      <c r="AJ112" s="13">
        <f t="shared" si="42"/>
        <v>1.3869625520110957E-4</v>
      </c>
      <c r="AK112" s="13">
        <f t="shared" si="43"/>
        <v>2900</v>
      </c>
      <c r="AL112" s="13">
        <f t="shared" si="44"/>
        <v>0.59750346740638005</v>
      </c>
      <c r="AM112" s="13">
        <f t="shared" si="45"/>
        <v>0.5977808599167822</v>
      </c>
      <c r="AN112" s="13">
        <f t="shared" si="46"/>
        <v>5.9932714617169376</v>
      </c>
      <c r="AO112" s="13">
        <f t="shared" si="47"/>
        <v>8.907241379310344</v>
      </c>
      <c r="AP112" s="13">
        <f t="shared" si="48"/>
        <v>3.5826629680998612</v>
      </c>
      <c r="AQ112" s="13">
        <f t="shared" si="49"/>
        <v>2.4106084936170764</v>
      </c>
      <c r="AR112" s="13">
        <f t="shared" si="50"/>
        <v>1.6728538283062646</v>
      </c>
      <c r="AS112" s="13">
        <v>4.13</v>
      </c>
      <c r="AT112" s="13">
        <v>4</v>
      </c>
      <c r="AU112" s="14">
        <v>68.7</v>
      </c>
      <c r="AV112" s="14">
        <v>102</v>
      </c>
    </row>
    <row r="113" spans="1:48">
      <c r="A113" s="5">
        <v>9953</v>
      </c>
      <c r="B113" s="15">
        <v>51.9</v>
      </c>
      <c r="C113" s="14">
        <v>65.099999999999994</v>
      </c>
      <c r="D113" s="14">
        <v>123.3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22"/>
      <c r="R113" s="22"/>
      <c r="S113" s="22"/>
      <c r="T113" s="21">
        <f t="shared" si="40"/>
        <v>6055</v>
      </c>
      <c r="U113">
        <v>4.3099999999999996</v>
      </c>
      <c r="V113" s="2">
        <v>1745</v>
      </c>
      <c r="W113" s="4">
        <v>44.01</v>
      </c>
      <c r="X113" s="4">
        <f t="shared" si="54"/>
        <v>10.211136890951277</v>
      </c>
      <c r="Y113" s="4">
        <v>4323</v>
      </c>
      <c r="Z113" s="13">
        <v>4314</v>
      </c>
      <c r="AA113" s="13">
        <v>25724</v>
      </c>
      <c r="AB113" s="13"/>
      <c r="AC113" s="13"/>
      <c r="AD113" s="13"/>
      <c r="AE113" s="12">
        <f t="shared" si="41"/>
        <v>1.710464935468823E-2</v>
      </c>
      <c r="AF113" s="4">
        <v>1745</v>
      </c>
      <c r="AG113" s="13">
        <v>1744530</v>
      </c>
      <c r="AH113" s="4">
        <f t="shared" si="58"/>
        <v>1744.53</v>
      </c>
      <c r="AI113" s="13">
        <v>7211</v>
      </c>
      <c r="AJ113" s="13">
        <f t="shared" si="42"/>
        <v>-2.0801553182637636E-3</v>
      </c>
      <c r="AK113" s="13">
        <f t="shared" si="43"/>
        <v>2888</v>
      </c>
      <c r="AL113" s="13">
        <f t="shared" si="44"/>
        <v>0.59825266953265843</v>
      </c>
      <c r="AM113" s="13">
        <f t="shared" si="45"/>
        <v>0.59950076272361674</v>
      </c>
      <c r="AN113" s="13">
        <f t="shared" si="46"/>
        <v>5.9504973398103171</v>
      </c>
      <c r="AO113" s="13">
        <f t="shared" si="47"/>
        <v>8.9072022160664819</v>
      </c>
      <c r="AP113" s="13">
        <f t="shared" si="48"/>
        <v>3.5673276938011371</v>
      </c>
      <c r="AQ113" s="13">
        <f t="shared" si="49"/>
        <v>2.38316964600918</v>
      </c>
      <c r="AR113" s="13">
        <f t="shared" si="50"/>
        <v>1.668054591718714</v>
      </c>
      <c r="AS113" s="13">
        <v>4.13</v>
      </c>
      <c r="AT113" s="13">
        <v>4</v>
      </c>
      <c r="AU113" s="14">
        <v>67.7</v>
      </c>
      <c r="AV113" s="14">
        <v>105</v>
      </c>
    </row>
    <row r="114" spans="1:48">
      <c r="A114" s="5">
        <v>9983</v>
      </c>
      <c r="B114" s="15">
        <v>51.4</v>
      </c>
      <c r="C114" s="14">
        <v>65</v>
      </c>
      <c r="D114" s="14">
        <v>123.8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22"/>
      <c r="R114" s="22"/>
      <c r="S114" s="22"/>
      <c r="T114" s="21">
        <f t="shared" si="40"/>
        <v>6091</v>
      </c>
      <c r="U114">
        <v>4.3600000000000003</v>
      </c>
      <c r="V114" s="2">
        <v>1731</v>
      </c>
      <c r="W114" s="4">
        <v>44.62</v>
      </c>
      <c r="X114" s="4">
        <f t="shared" si="54"/>
        <v>10.23394495412844</v>
      </c>
      <c r="Y114" s="4">
        <v>4321</v>
      </c>
      <c r="Z114" s="13">
        <v>4364</v>
      </c>
      <c r="AA114" s="13">
        <v>26164</v>
      </c>
      <c r="AB114" s="13"/>
      <c r="AC114" s="13"/>
      <c r="AD114" s="13"/>
      <c r="AE114" s="12">
        <f t="shared" si="41"/>
        <v>-1.4065127656321664E-2</v>
      </c>
      <c r="AF114" s="4">
        <v>1731</v>
      </c>
      <c r="AG114" s="13">
        <v>1730655</v>
      </c>
      <c r="AH114" s="4">
        <f t="shared" si="58"/>
        <v>1730.655</v>
      </c>
      <c r="AI114" s="13">
        <v>7196</v>
      </c>
      <c r="AJ114" s="13">
        <f t="shared" si="42"/>
        <v>5.8365758754863814E-3</v>
      </c>
      <c r="AK114" s="13">
        <f t="shared" si="43"/>
        <v>2875</v>
      </c>
      <c r="AL114" s="13">
        <f t="shared" si="44"/>
        <v>0.60644802668148967</v>
      </c>
      <c r="AM114" s="13">
        <f t="shared" si="45"/>
        <v>0.60047248471372983</v>
      </c>
      <c r="AN114" s="13">
        <f t="shared" si="46"/>
        <v>6.0550798426290209</v>
      </c>
      <c r="AO114" s="13">
        <f t="shared" si="47"/>
        <v>9.1005217391304356</v>
      </c>
      <c r="AP114" s="13">
        <f t="shared" si="48"/>
        <v>3.6359088382434686</v>
      </c>
      <c r="AQ114" s="13">
        <f t="shared" si="49"/>
        <v>2.4191710043855523</v>
      </c>
      <c r="AR114" s="13">
        <f t="shared" si="50"/>
        <v>1.6653552418421662</v>
      </c>
      <c r="AS114" s="13">
        <v>4.13</v>
      </c>
      <c r="AT114" s="13">
        <v>4</v>
      </c>
      <c r="AU114" s="14">
        <v>68.400000000000006</v>
      </c>
      <c r="AV114" s="14">
        <v>102</v>
      </c>
    </row>
    <row r="115" spans="1:48">
      <c r="A115" s="5">
        <v>10014</v>
      </c>
      <c r="B115" s="15">
        <v>51.5</v>
      </c>
      <c r="C115" s="14">
        <v>64.900000000000006</v>
      </c>
      <c r="D115" s="14">
        <v>123.1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22"/>
      <c r="R115" s="22"/>
      <c r="S115" s="22"/>
      <c r="T115" s="21">
        <f t="shared" si="40"/>
        <v>6038</v>
      </c>
      <c r="U115">
        <v>4.32</v>
      </c>
      <c r="V115" s="2">
        <v>1718</v>
      </c>
      <c r="W115" s="4">
        <v>44.38</v>
      </c>
      <c r="X115" s="4">
        <f t="shared" si="54"/>
        <v>10.273148148148149</v>
      </c>
      <c r="Y115" s="4">
        <v>4300</v>
      </c>
      <c r="Z115" s="13">
        <v>4319</v>
      </c>
      <c r="AA115" s="13">
        <v>25796</v>
      </c>
      <c r="AB115" s="13"/>
      <c r="AC115" s="13"/>
      <c r="AD115" s="13"/>
      <c r="AE115" s="12">
        <f t="shared" si="41"/>
        <v>1.3180338036904947E-3</v>
      </c>
      <c r="AF115" s="4">
        <v>1718</v>
      </c>
      <c r="AG115" s="13">
        <v>1718203</v>
      </c>
      <c r="AH115" s="4">
        <f t="shared" si="58"/>
        <v>1718.203</v>
      </c>
      <c r="AI115" s="13">
        <v>7238</v>
      </c>
      <c r="AJ115" s="13">
        <f t="shared" si="42"/>
        <v>-5.526388505111909E-3</v>
      </c>
      <c r="AK115" s="13">
        <f t="shared" si="43"/>
        <v>2938</v>
      </c>
      <c r="AL115" s="13">
        <f t="shared" si="44"/>
        <v>0.59671179883945846</v>
      </c>
      <c r="AM115" s="13">
        <f t="shared" si="45"/>
        <v>0.59408676429953022</v>
      </c>
      <c r="AN115" s="13">
        <f t="shared" si="46"/>
        <v>5.9990697674418607</v>
      </c>
      <c r="AO115" s="13">
        <f t="shared" si="47"/>
        <v>8.7801225323349215</v>
      </c>
      <c r="AP115" s="13">
        <f t="shared" si="48"/>
        <v>3.5639679469466703</v>
      </c>
      <c r="AQ115" s="13">
        <f t="shared" si="49"/>
        <v>2.4351018204951904</v>
      </c>
      <c r="AR115" s="13">
        <f t="shared" si="50"/>
        <v>1.6832558139534883</v>
      </c>
      <c r="AS115" s="13">
        <v>4.25</v>
      </c>
      <c r="AT115" s="13">
        <v>4</v>
      </c>
      <c r="AU115" s="14">
        <v>67.5</v>
      </c>
      <c r="AV115" s="14">
        <v>99</v>
      </c>
    </row>
    <row r="116" spans="1:48">
      <c r="A116" s="5">
        <v>10044</v>
      </c>
      <c r="B116" s="15">
        <v>51.6</v>
      </c>
      <c r="C116" s="14">
        <v>64.900000000000006</v>
      </c>
      <c r="D116" s="14">
        <v>122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22"/>
      <c r="R116" s="22"/>
      <c r="S116" s="22"/>
      <c r="T116" s="21">
        <f t="shared" si="40"/>
        <v>6005</v>
      </c>
      <c r="U116">
        <v>4.29</v>
      </c>
      <c r="V116" s="2">
        <v>1715</v>
      </c>
      <c r="W116" s="4">
        <v>44.52</v>
      </c>
      <c r="X116" s="4">
        <f t="shared" si="54"/>
        <v>10.377622377622378</v>
      </c>
      <c r="Y116" s="4">
        <v>4293</v>
      </c>
      <c r="Z116" s="13">
        <v>4288</v>
      </c>
      <c r="AA116" s="13">
        <v>25830</v>
      </c>
      <c r="AB116" s="13"/>
      <c r="AC116" s="13"/>
      <c r="AD116" s="13"/>
      <c r="AE116" s="12">
        <f t="shared" si="41"/>
        <v>5.6910569105691061E-3</v>
      </c>
      <c r="AF116" s="4">
        <v>1715</v>
      </c>
      <c r="AG116" s="13">
        <v>1714666</v>
      </c>
      <c r="AH116" s="4">
        <f t="shared" si="58"/>
        <v>1714.6659999999999</v>
      </c>
      <c r="AI116" s="13">
        <v>7198</v>
      </c>
      <c r="AJ116" s="13">
        <f t="shared" si="42"/>
        <v>-5.1403167546540708E-3</v>
      </c>
      <c r="AK116" s="13">
        <f t="shared" si="43"/>
        <v>2905</v>
      </c>
      <c r="AL116" s="13">
        <f t="shared" si="44"/>
        <v>0.59572103362045015</v>
      </c>
      <c r="AM116" s="13">
        <f t="shared" si="45"/>
        <v>0.5964156710197277</v>
      </c>
      <c r="AN116" s="13">
        <f t="shared" si="46"/>
        <v>6.016771488469602</v>
      </c>
      <c r="AO116" s="13">
        <f t="shared" si="47"/>
        <v>8.8915662650602414</v>
      </c>
      <c r="AP116" s="13">
        <f t="shared" si="48"/>
        <v>3.5884968046679635</v>
      </c>
      <c r="AQ116" s="13">
        <f t="shared" si="49"/>
        <v>2.4282746838016385</v>
      </c>
      <c r="AR116" s="13">
        <f t="shared" si="50"/>
        <v>1.6766829722804566</v>
      </c>
      <c r="AS116" s="13">
        <v>4.25</v>
      </c>
      <c r="AT116" s="13">
        <v>4</v>
      </c>
      <c r="AU116" s="14">
        <v>65.900000000000006</v>
      </c>
      <c r="AV116" s="14">
        <v>100</v>
      </c>
    </row>
    <row r="117" spans="1:48">
      <c r="A117" s="5">
        <v>10075</v>
      </c>
      <c r="B117" s="15">
        <v>52.1</v>
      </c>
      <c r="C117" s="14">
        <v>64.8</v>
      </c>
      <c r="D117" s="14">
        <v>122.8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22"/>
      <c r="R117" s="22"/>
      <c r="S117" s="22"/>
      <c r="T117" s="21">
        <f t="shared" si="40"/>
        <v>5981</v>
      </c>
      <c r="U117">
        <v>4.3</v>
      </c>
      <c r="V117" s="2">
        <v>1681</v>
      </c>
      <c r="W117" s="4">
        <v>44.72</v>
      </c>
      <c r="X117" s="4">
        <f t="shared" si="54"/>
        <v>10.4</v>
      </c>
      <c r="Y117" s="4">
        <v>4301</v>
      </c>
      <c r="Z117" s="13">
        <v>4298</v>
      </c>
      <c r="AA117" s="13">
        <v>25977</v>
      </c>
      <c r="AB117" s="13"/>
      <c r="AC117" s="13"/>
      <c r="AD117" s="13"/>
      <c r="AE117" s="12">
        <f t="shared" si="41"/>
        <v>-5.9668167994764596E-3</v>
      </c>
      <c r="AF117" s="4">
        <v>1681</v>
      </c>
      <c r="AG117" s="13">
        <v>1681059</v>
      </c>
      <c r="AH117" s="4">
        <f t="shared" si="58"/>
        <v>1681.059</v>
      </c>
      <c r="AI117" s="13">
        <v>7161</v>
      </c>
      <c r="AJ117" s="13">
        <f t="shared" si="42"/>
        <v>5.4461667364893171E-3</v>
      </c>
      <c r="AK117" s="13">
        <f t="shared" si="43"/>
        <v>2860</v>
      </c>
      <c r="AL117" s="13">
        <f t="shared" si="44"/>
        <v>0.60019550342130989</v>
      </c>
      <c r="AM117" s="13">
        <f t="shared" si="45"/>
        <v>0.60061443932411673</v>
      </c>
      <c r="AN117" s="13">
        <f t="shared" si="46"/>
        <v>6.0397581957684263</v>
      </c>
      <c r="AO117" s="13">
        <f t="shared" si="47"/>
        <v>9.0828671328671327</v>
      </c>
      <c r="AP117" s="13">
        <f t="shared" si="48"/>
        <v>3.627565982404692</v>
      </c>
      <c r="AQ117" s="13">
        <f t="shared" si="49"/>
        <v>2.4121922133637343</v>
      </c>
      <c r="AR117" s="13">
        <f t="shared" si="50"/>
        <v>1.6649616368286444</v>
      </c>
      <c r="AS117" s="13">
        <v>4</v>
      </c>
      <c r="AT117" s="13">
        <v>3.5</v>
      </c>
      <c r="AU117" s="14">
        <v>66.3</v>
      </c>
      <c r="AV117" s="14">
        <v>102</v>
      </c>
    </row>
    <row r="118" spans="1:48">
      <c r="A118" s="5">
        <v>10106</v>
      </c>
      <c r="B118" s="15">
        <v>52.7</v>
      </c>
      <c r="C118" s="14">
        <v>64.8</v>
      </c>
      <c r="D118" s="14">
        <v>121.5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22"/>
      <c r="R118" s="22"/>
      <c r="S118" s="22"/>
      <c r="T118" s="21">
        <f t="shared" si="40"/>
        <v>6022</v>
      </c>
      <c r="U118">
        <v>4.3</v>
      </c>
      <c r="V118" s="2">
        <v>1722</v>
      </c>
      <c r="W118" s="4">
        <v>44.65</v>
      </c>
      <c r="X118" s="4">
        <f t="shared" si="54"/>
        <v>10.383720930232558</v>
      </c>
      <c r="Y118" s="4">
        <v>4284</v>
      </c>
      <c r="Z118" s="13">
        <v>4297</v>
      </c>
      <c r="AA118" s="13">
        <v>25822</v>
      </c>
      <c r="AB118" s="13"/>
      <c r="AC118" s="13"/>
      <c r="AD118" s="13"/>
      <c r="AE118" s="12">
        <f t="shared" si="41"/>
        <v>4.1824800557664008E-3</v>
      </c>
      <c r="AF118" s="4">
        <v>1722</v>
      </c>
      <c r="AG118" s="13">
        <v>1721726</v>
      </c>
      <c r="AH118" s="4">
        <f t="shared" si="58"/>
        <v>1721.7260000000001</v>
      </c>
      <c r="AI118" s="13">
        <v>7200</v>
      </c>
      <c r="AJ118" s="13">
        <f t="shared" si="42"/>
        <v>-7.4999999999999997E-3</v>
      </c>
      <c r="AK118" s="13">
        <f t="shared" si="43"/>
        <v>2916</v>
      </c>
      <c r="AL118" s="13">
        <f t="shared" si="44"/>
        <v>0.59680555555555559</v>
      </c>
      <c r="AM118" s="13">
        <f t="shared" si="45"/>
        <v>0.59499999999999997</v>
      </c>
      <c r="AN118" s="13">
        <f t="shared" si="46"/>
        <v>6.0275443510737627</v>
      </c>
      <c r="AO118" s="13">
        <f t="shared" si="47"/>
        <v>8.8552812071330589</v>
      </c>
      <c r="AP118" s="13">
        <f t="shared" si="48"/>
        <v>3.5863888888888891</v>
      </c>
      <c r="AQ118" s="13">
        <f t="shared" si="49"/>
        <v>2.4411554621848737</v>
      </c>
      <c r="AR118" s="13">
        <f t="shared" si="50"/>
        <v>1.680672268907563</v>
      </c>
      <c r="AS118" s="13">
        <v>4</v>
      </c>
      <c r="AT118" s="13">
        <v>3.5</v>
      </c>
      <c r="AU118" s="14">
        <v>64.8</v>
      </c>
      <c r="AV118" s="14">
        <v>106</v>
      </c>
    </row>
    <row r="119" spans="1:48">
      <c r="A119" s="5">
        <v>10136</v>
      </c>
      <c r="B119" s="15">
        <v>52.9</v>
      </c>
      <c r="C119" s="14">
        <v>64.7</v>
      </c>
      <c r="D119" s="14">
        <v>120.6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22"/>
      <c r="R119" s="22"/>
      <c r="S119" s="22"/>
      <c r="T119" s="21">
        <f t="shared" si="40"/>
        <v>6012</v>
      </c>
      <c r="U119">
        <v>4.28</v>
      </c>
      <c r="V119" s="2">
        <v>1732</v>
      </c>
      <c r="W119" s="4">
        <v>44.83</v>
      </c>
      <c r="X119" s="4">
        <f t="shared" si="54"/>
        <v>10.47429906542056</v>
      </c>
      <c r="Y119" s="4">
        <v>4254</v>
      </c>
      <c r="Z119" s="13">
        <v>4279</v>
      </c>
      <c r="AA119" s="13">
        <v>25930</v>
      </c>
      <c r="AB119" s="13"/>
      <c r="AC119" s="13"/>
      <c r="AD119" s="13"/>
      <c r="AE119" s="12">
        <f t="shared" si="41"/>
        <v>1.7662938681064406E-2</v>
      </c>
      <c r="AF119" s="4">
        <v>1732</v>
      </c>
      <c r="AG119" s="13">
        <v>1732196</v>
      </c>
      <c r="AH119" s="4">
        <f t="shared" si="58"/>
        <v>1732.1959999999999</v>
      </c>
      <c r="AI119" s="13">
        <v>7146</v>
      </c>
      <c r="AJ119" s="13">
        <f t="shared" si="42"/>
        <v>0</v>
      </c>
      <c r="AK119" s="13">
        <f t="shared" si="43"/>
        <v>2892</v>
      </c>
      <c r="AL119" s="13">
        <f t="shared" si="44"/>
        <v>0.59879652952700813</v>
      </c>
      <c r="AM119" s="13">
        <f t="shared" si="45"/>
        <v>0.59529806884970615</v>
      </c>
      <c r="AN119" s="13">
        <f t="shared" si="46"/>
        <v>6.0954395862717439</v>
      </c>
      <c r="AO119" s="13">
        <f t="shared" si="47"/>
        <v>8.9661134163208853</v>
      </c>
      <c r="AP119" s="13">
        <f t="shared" si="48"/>
        <v>3.6286034144976211</v>
      </c>
      <c r="AQ119" s="13">
        <f t="shared" si="49"/>
        <v>2.4668361717741227</v>
      </c>
      <c r="AR119" s="13">
        <f t="shared" si="50"/>
        <v>1.6798307475317349</v>
      </c>
      <c r="AS119" s="13">
        <v>4</v>
      </c>
      <c r="AT119" s="13">
        <v>3.5</v>
      </c>
      <c r="AU119" s="14">
        <v>64</v>
      </c>
      <c r="AV119" s="14">
        <v>107</v>
      </c>
    </row>
    <row r="120" spans="1:48">
      <c r="A120" s="5">
        <v>10167</v>
      </c>
      <c r="B120" s="15">
        <v>52.7</v>
      </c>
      <c r="C120" s="14">
        <v>64.7</v>
      </c>
      <c r="D120" s="14">
        <v>121.5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22"/>
      <c r="R120" s="22"/>
      <c r="S120" s="22"/>
      <c r="T120" s="21">
        <f t="shared" si="40"/>
        <v>5929</v>
      </c>
      <c r="U120">
        <v>4.2</v>
      </c>
      <c r="V120" s="2">
        <v>1729</v>
      </c>
      <c r="W120" s="4">
        <v>45.6</v>
      </c>
      <c r="X120" s="4">
        <f t="shared" si="54"/>
        <v>10.857142857142858</v>
      </c>
      <c r="Y120" s="4">
        <v>4164</v>
      </c>
      <c r="Z120" s="13">
        <v>4203</v>
      </c>
      <c r="AA120" s="13">
        <v>26388</v>
      </c>
      <c r="AB120" s="13"/>
      <c r="AC120" s="13"/>
      <c r="AD120" s="13"/>
      <c r="AE120" s="12">
        <f t="shared" si="41"/>
        <v>-2.4518720630589661E-2</v>
      </c>
      <c r="AF120" s="4">
        <v>1729</v>
      </c>
      <c r="AG120" s="13">
        <v>1729078</v>
      </c>
      <c r="AH120" s="4">
        <f t="shared" si="58"/>
        <v>1729.078</v>
      </c>
      <c r="AI120" s="13">
        <v>7146</v>
      </c>
      <c r="AJ120" s="13">
        <f t="shared" si="42"/>
        <v>5.177721802406941E-3</v>
      </c>
      <c r="AK120" s="13">
        <f t="shared" si="43"/>
        <v>2982</v>
      </c>
      <c r="AL120" s="13">
        <f t="shared" si="44"/>
        <v>0.58816120906801006</v>
      </c>
      <c r="AM120" s="13">
        <f t="shared" si="45"/>
        <v>0.58270361041141894</v>
      </c>
      <c r="AN120" s="13">
        <f t="shared" si="46"/>
        <v>6.337175792507205</v>
      </c>
      <c r="AO120" s="13">
        <f t="shared" si="47"/>
        <v>8.8490945674044266</v>
      </c>
      <c r="AP120" s="13">
        <f t="shared" si="48"/>
        <v>3.6926952141057936</v>
      </c>
      <c r="AQ120" s="13">
        <f t="shared" si="49"/>
        <v>2.6444805784014114</v>
      </c>
      <c r="AR120" s="13">
        <f t="shared" si="50"/>
        <v>1.7161383285302594</v>
      </c>
      <c r="AS120" s="13">
        <v>4</v>
      </c>
      <c r="AT120" s="13">
        <v>3.5</v>
      </c>
      <c r="AU120" s="14">
        <v>62.2</v>
      </c>
      <c r="AV120" s="14">
        <v>107</v>
      </c>
    </row>
    <row r="121" spans="1:48">
      <c r="A121" s="5">
        <v>10197</v>
      </c>
      <c r="B121" s="15">
        <v>52.7</v>
      </c>
      <c r="C121" s="14">
        <v>64.599999999999994</v>
      </c>
      <c r="D121" s="14">
        <v>121.4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22"/>
      <c r="R121" s="22"/>
      <c r="S121" s="22"/>
      <c r="T121" s="21">
        <f t="shared" si="40"/>
        <v>5925</v>
      </c>
      <c r="U121">
        <v>4.13</v>
      </c>
      <c r="V121" s="2">
        <v>1795</v>
      </c>
      <c r="W121" s="4">
        <v>44.96</v>
      </c>
      <c r="X121" s="4">
        <f t="shared" si="54"/>
        <v>10.886198547215496</v>
      </c>
      <c r="Y121" s="4">
        <v>4092</v>
      </c>
      <c r="Z121" s="13">
        <v>4129</v>
      </c>
      <c r="AA121" s="13">
        <v>25741</v>
      </c>
      <c r="AB121" s="13"/>
      <c r="AC121" s="13"/>
      <c r="AD121" s="13"/>
      <c r="AE121" s="12">
        <f t="shared" si="41"/>
        <v>1.538401771492949E-2</v>
      </c>
      <c r="AF121" s="4">
        <v>1795</v>
      </c>
      <c r="AG121" s="13">
        <v>1794917</v>
      </c>
      <c r="AH121" s="4">
        <f t="shared" si="58"/>
        <v>1794.9169999999999</v>
      </c>
      <c r="AI121" s="13">
        <v>7183</v>
      </c>
      <c r="AJ121" s="13">
        <f t="shared" si="42"/>
        <v>-1.0302102185716274E-2</v>
      </c>
      <c r="AK121" s="13">
        <f t="shared" si="43"/>
        <v>3091</v>
      </c>
      <c r="AL121" s="13">
        <f t="shared" si="44"/>
        <v>0.57482945844354727</v>
      </c>
      <c r="AM121" s="13">
        <f t="shared" si="45"/>
        <v>0.56967840735068909</v>
      </c>
      <c r="AN121" s="13">
        <f t="shared" si="46"/>
        <v>6.290566959921799</v>
      </c>
      <c r="AO121" s="13">
        <f t="shared" si="47"/>
        <v>8.3277256551277912</v>
      </c>
      <c r="AP121" s="13">
        <f t="shared" si="48"/>
        <v>3.5836001670611166</v>
      </c>
      <c r="AQ121" s="13">
        <f t="shared" si="49"/>
        <v>2.7069667928606824</v>
      </c>
      <c r="AR121" s="13">
        <f t="shared" si="50"/>
        <v>1.7553763440860215</v>
      </c>
      <c r="AS121" s="13">
        <v>4</v>
      </c>
      <c r="AT121" s="13">
        <v>3.5</v>
      </c>
      <c r="AU121" s="14">
        <v>63.1</v>
      </c>
      <c r="AV121" s="14">
        <v>107</v>
      </c>
    </row>
    <row r="122" spans="1:48">
      <c r="A122" s="5">
        <v>10228</v>
      </c>
      <c r="B122" s="15">
        <v>52.7</v>
      </c>
      <c r="C122" s="14">
        <v>64.5</v>
      </c>
      <c r="D122" s="14">
        <v>120.9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22"/>
      <c r="R122" s="22"/>
      <c r="S122" s="22"/>
      <c r="T122" s="21">
        <f t="shared" si="40"/>
        <v>5754</v>
      </c>
      <c r="U122">
        <v>4.09</v>
      </c>
      <c r="V122" s="2">
        <v>1664</v>
      </c>
      <c r="W122" s="4">
        <v>45.65</v>
      </c>
      <c r="X122" s="4">
        <f t="shared" si="54"/>
        <v>11.161369193154034</v>
      </c>
      <c r="Y122" s="4">
        <v>4086</v>
      </c>
      <c r="Z122" s="13">
        <v>4090</v>
      </c>
      <c r="AA122" s="13">
        <v>26137</v>
      </c>
      <c r="AB122" s="13"/>
      <c r="AC122" s="13"/>
      <c r="AD122" s="13"/>
      <c r="AE122" s="12">
        <f t="shared" si="41"/>
        <v>2.8312354133986301E-3</v>
      </c>
      <c r="AF122" s="4">
        <v>1664</v>
      </c>
      <c r="AG122" s="13">
        <v>1664263</v>
      </c>
      <c r="AH122" s="4">
        <f t="shared" si="58"/>
        <v>1664.2629999999999</v>
      </c>
      <c r="AI122" s="13">
        <v>7109</v>
      </c>
      <c r="AJ122" s="13">
        <f t="shared" si="42"/>
        <v>7.0333380222253482E-4</v>
      </c>
      <c r="AK122" s="13">
        <f t="shared" si="43"/>
        <v>3023</v>
      </c>
      <c r="AL122" s="13">
        <f t="shared" si="44"/>
        <v>0.57532705021803343</v>
      </c>
      <c r="AM122" s="13">
        <f t="shared" si="45"/>
        <v>0.57476438317625544</v>
      </c>
      <c r="AN122" s="13">
        <f t="shared" si="46"/>
        <v>6.396720509055311</v>
      </c>
      <c r="AO122" s="13">
        <f t="shared" si="47"/>
        <v>8.6460469732054257</v>
      </c>
      <c r="AP122" s="13">
        <f t="shared" si="48"/>
        <v>3.6766071177380786</v>
      </c>
      <c r="AQ122" s="13">
        <f t="shared" si="49"/>
        <v>2.7201133913172324</v>
      </c>
      <c r="AR122" s="13">
        <f t="shared" si="50"/>
        <v>1.7398433675966716</v>
      </c>
      <c r="AS122" s="13">
        <v>4</v>
      </c>
      <c r="AT122" s="13">
        <v>3.5</v>
      </c>
      <c r="AU122" s="14">
        <v>65.3</v>
      </c>
      <c r="AV122" s="14">
        <v>108</v>
      </c>
    </row>
    <row r="123" spans="1:48">
      <c r="A123" s="5">
        <v>10259</v>
      </c>
      <c r="B123" s="15">
        <v>52.5</v>
      </c>
      <c r="C123" s="14">
        <v>64.400000000000006</v>
      </c>
      <c r="D123" s="14">
        <v>121.1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22"/>
      <c r="R123" s="22"/>
      <c r="S123" s="22"/>
      <c r="T123" s="21">
        <f t="shared" si="40"/>
        <v>5687</v>
      </c>
      <c r="U123">
        <v>4.09</v>
      </c>
      <c r="V123" s="2">
        <v>1597</v>
      </c>
      <c r="W123" s="4">
        <v>45.83</v>
      </c>
      <c r="X123" s="4">
        <f t="shared" si="54"/>
        <v>11.205378973105134</v>
      </c>
      <c r="Y123" s="4">
        <v>4075</v>
      </c>
      <c r="Z123" s="13">
        <v>4086</v>
      </c>
      <c r="AA123" s="13">
        <v>26211</v>
      </c>
      <c r="AB123" s="13"/>
      <c r="AC123" s="13"/>
      <c r="AD123" s="13"/>
      <c r="AE123" s="12">
        <f t="shared" si="41"/>
        <v>4.5782305139063751E-4</v>
      </c>
      <c r="AF123" s="4">
        <v>1597</v>
      </c>
      <c r="AG123" s="13">
        <v>1597043</v>
      </c>
      <c r="AH123" s="4">
        <f t="shared" si="58"/>
        <v>1597.0429999999999</v>
      </c>
      <c r="AI123" s="13">
        <v>7114</v>
      </c>
      <c r="AJ123" s="13">
        <f t="shared" si="42"/>
        <v>7.0283947146471742E-3</v>
      </c>
      <c r="AK123" s="13">
        <f t="shared" si="43"/>
        <v>3039</v>
      </c>
      <c r="AL123" s="13">
        <f t="shared" si="44"/>
        <v>0.57436041608096711</v>
      </c>
      <c r="AM123" s="13">
        <f t="shared" si="45"/>
        <v>0.57281416924374473</v>
      </c>
      <c r="AN123" s="13">
        <f t="shared" si="46"/>
        <v>6.4321472392638039</v>
      </c>
      <c r="AO123" s="13">
        <f t="shared" si="47"/>
        <v>8.6248766041461007</v>
      </c>
      <c r="AP123" s="13">
        <f t="shared" si="48"/>
        <v>3.6844250773123419</v>
      </c>
      <c r="AQ123" s="13">
        <f t="shared" si="49"/>
        <v>2.747722161951462</v>
      </c>
      <c r="AR123" s="13">
        <f t="shared" si="50"/>
        <v>1.7457668711656442</v>
      </c>
      <c r="AS123" s="13">
        <v>4</v>
      </c>
      <c r="AT123" s="13">
        <v>4</v>
      </c>
      <c r="AU123" s="14">
        <v>66.8</v>
      </c>
      <c r="AV123" s="14">
        <v>109</v>
      </c>
    </row>
    <row r="124" spans="1:48">
      <c r="A124" s="5">
        <v>10288</v>
      </c>
      <c r="B124" s="15">
        <v>52.3</v>
      </c>
      <c r="C124" s="14">
        <v>64.3</v>
      </c>
      <c r="D124" s="14">
        <v>123.6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22"/>
      <c r="R124" s="22"/>
      <c r="S124" s="22"/>
      <c r="T124" s="21">
        <f t="shared" si="40"/>
        <v>5642</v>
      </c>
      <c r="U124">
        <v>4.05</v>
      </c>
      <c r="V124" s="2">
        <v>1592</v>
      </c>
      <c r="W124" s="4">
        <v>46.1</v>
      </c>
      <c r="X124" s="4">
        <f t="shared" si="54"/>
        <v>11.382716049382717</v>
      </c>
      <c r="Y124" s="4">
        <v>4018</v>
      </c>
      <c r="Z124" s="13">
        <v>4048</v>
      </c>
      <c r="AA124" s="13">
        <v>26223</v>
      </c>
      <c r="AB124" s="13"/>
      <c r="AC124" s="13"/>
      <c r="AD124" s="13"/>
      <c r="AE124" s="12">
        <f t="shared" si="41"/>
        <v>1.3575868512374634E-2</v>
      </c>
      <c r="AF124" s="4">
        <v>1592</v>
      </c>
      <c r="AG124" s="13">
        <v>1591615</v>
      </c>
      <c r="AH124" s="4">
        <f t="shared" si="58"/>
        <v>1591.615</v>
      </c>
      <c r="AI124" s="13">
        <v>7164</v>
      </c>
      <c r="AJ124" s="13">
        <f t="shared" si="42"/>
        <v>6.5605806811836961E-3</v>
      </c>
      <c r="AK124" s="13">
        <f t="shared" si="43"/>
        <v>3146</v>
      </c>
      <c r="AL124" s="13">
        <f t="shared" si="44"/>
        <v>0.56504745951982138</v>
      </c>
      <c r="AM124" s="13">
        <f t="shared" si="45"/>
        <v>0.56085985482970413</v>
      </c>
      <c r="AN124" s="13">
        <f t="shared" si="46"/>
        <v>6.5263812842210056</v>
      </c>
      <c r="AO124" s="13">
        <f t="shared" si="47"/>
        <v>8.3353464717101087</v>
      </c>
      <c r="AP124" s="13">
        <f t="shared" si="48"/>
        <v>3.6603852596314908</v>
      </c>
      <c r="AQ124" s="13">
        <f t="shared" si="49"/>
        <v>2.8659960245895149</v>
      </c>
      <c r="AR124" s="13">
        <f t="shared" si="50"/>
        <v>1.7829766052762568</v>
      </c>
      <c r="AS124" s="13">
        <v>4.13</v>
      </c>
      <c r="AT124" s="13">
        <v>4</v>
      </c>
      <c r="AU124" s="14">
        <v>67.7</v>
      </c>
      <c r="AV124" s="14">
        <v>112</v>
      </c>
    </row>
    <row r="125" spans="1:48">
      <c r="A125" s="5">
        <v>10319</v>
      </c>
      <c r="B125" s="15">
        <v>52.9</v>
      </c>
      <c r="C125" s="14">
        <v>64.2</v>
      </c>
      <c r="D125" s="14">
        <v>125.6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22"/>
      <c r="R125" s="22"/>
      <c r="S125" s="22"/>
      <c r="T125" s="21">
        <f t="shared" si="40"/>
        <v>5600</v>
      </c>
      <c r="U125">
        <v>4</v>
      </c>
      <c r="V125" s="2">
        <v>1600</v>
      </c>
      <c r="W125" s="4">
        <v>46.55</v>
      </c>
      <c r="X125" s="4">
        <f t="shared" si="54"/>
        <v>11.637499999999999</v>
      </c>
      <c r="Y125" s="4">
        <v>3979</v>
      </c>
      <c r="Z125" s="13">
        <v>4000</v>
      </c>
      <c r="AA125" s="13">
        <v>26579</v>
      </c>
      <c r="AB125" s="13"/>
      <c r="AC125" s="13"/>
      <c r="AD125" s="13"/>
      <c r="AE125" s="12">
        <f t="shared" si="41"/>
        <v>-7.374242823281538E-3</v>
      </c>
      <c r="AF125" s="4">
        <v>1600</v>
      </c>
      <c r="AG125" s="13">
        <v>1600356</v>
      </c>
      <c r="AH125" s="4">
        <f t="shared" si="58"/>
        <v>1600.356</v>
      </c>
      <c r="AI125" s="13">
        <v>7211</v>
      </c>
      <c r="AJ125" s="13">
        <f t="shared" si="42"/>
        <v>-7.2112051033143805E-3</v>
      </c>
      <c r="AK125" s="13">
        <f t="shared" si="43"/>
        <v>3232</v>
      </c>
      <c r="AL125" s="13">
        <f t="shared" si="44"/>
        <v>0.55470808487033696</v>
      </c>
      <c r="AM125" s="13">
        <f t="shared" si="45"/>
        <v>0.55179586742476772</v>
      </c>
      <c r="AN125" s="13">
        <f t="shared" si="46"/>
        <v>6.6798190500125658</v>
      </c>
      <c r="AO125" s="13">
        <f t="shared" si="47"/>
        <v>8.2237004950495045</v>
      </c>
      <c r="AP125" s="13">
        <f t="shared" si="48"/>
        <v>3.6858965469421716</v>
      </c>
      <c r="AQ125" s="13">
        <f t="shared" si="49"/>
        <v>2.9939225030703942</v>
      </c>
      <c r="AR125" s="13">
        <f t="shared" si="50"/>
        <v>1.8122643880371954</v>
      </c>
      <c r="AS125" s="13">
        <v>4.38</v>
      </c>
      <c r="AT125" s="13">
        <v>4</v>
      </c>
      <c r="AU125" s="14">
        <v>62</v>
      </c>
      <c r="AV125" s="14">
        <v>115</v>
      </c>
    </row>
    <row r="126" spans="1:48">
      <c r="A126" s="5">
        <v>10349</v>
      </c>
      <c r="B126" s="15">
        <v>53.4</v>
      </c>
      <c r="C126" s="14">
        <v>64.099999999999994</v>
      </c>
      <c r="D126" s="14">
        <v>126.2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22"/>
      <c r="R126" s="22"/>
      <c r="S126" s="22"/>
      <c r="T126" s="21">
        <f t="shared" si="40"/>
        <v>5518</v>
      </c>
      <c r="U126">
        <v>3.92</v>
      </c>
      <c r="V126" s="2">
        <v>1598</v>
      </c>
      <c r="W126" s="4">
        <v>46.47</v>
      </c>
      <c r="X126" s="4">
        <f t="shared" si="54"/>
        <v>11.854591836734693</v>
      </c>
      <c r="Y126" s="4">
        <v>3873</v>
      </c>
      <c r="Z126" s="13">
        <v>3920</v>
      </c>
      <c r="AA126" s="13">
        <v>26383</v>
      </c>
      <c r="AB126" s="13"/>
      <c r="AC126" s="13"/>
      <c r="AD126" s="13"/>
      <c r="AE126" s="12">
        <f t="shared" si="41"/>
        <v>-2.3575787438881099E-2</v>
      </c>
      <c r="AF126" s="4">
        <v>1598</v>
      </c>
      <c r="AG126" s="13">
        <v>1597780</v>
      </c>
      <c r="AH126" s="4">
        <f t="shared" si="58"/>
        <v>1597.78</v>
      </c>
      <c r="AI126" s="13">
        <v>7159</v>
      </c>
      <c r="AJ126" s="13">
        <f t="shared" si="42"/>
        <v>-1.2571588210643944E-3</v>
      </c>
      <c r="AK126" s="13">
        <f t="shared" si="43"/>
        <v>3286</v>
      </c>
      <c r="AL126" s="13">
        <f t="shared" si="44"/>
        <v>0.54756250873026957</v>
      </c>
      <c r="AM126" s="13">
        <f t="shared" si="45"/>
        <v>0.54099734599804439</v>
      </c>
      <c r="AN126" s="13">
        <f t="shared" si="46"/>
        <v>6.8120320165246575</v>
      </c>
      <c r="AO126" s="13">
        <f t="shared" si="47"/>
        <v>8.0289105295191714</v>
      </c>
      <c r="AP126" s="13">
        <f t="shared" si="48"/>
        <v>3.6852912417935464</v>
      </c>
      <c r="AQ126" s="13">
        <f t="shared" si="49"/>
        <v>3.1267407747311111</v>
      </c>
      <c r="AR126" s="13">
        <f t="shared" si="50"/>
        <v>1.8484379034340304</v>
      </c>
      <c r="AS126" s="13">
        <v>4.5</v>
      </c>
      <c r="AT126" s="13">
        <v>4.5</v>
      </c>
      <c r="AU126" s="14">
        <v>68.599999999999994</v>
      </c>
      <c r="AV126" s="14">
        <v>116</v>
      </c>
    </row>
    <row r="127" spans="1:48">
      <c r="A127" s="5">
        <v>10380</v>
      </c>
      <c r="B127" s="15">
        <v>53</v>
      </c>
      <c r="C127" s="14">
        <v>64</v>
      </c>
      <c r="D127" s="14">
        <v>122.6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22"/>
      <c r="R127" s="22"/>
      <c r="S127" s="22"/>
      <c r="T127" s="21">
        <f t="shared" si="40"/>
        <v>5448</v>
      </c>
      <c r="U127">
        <v>3.83</v>
      </c>
      <c r="V127" s="2">
        <v>1618</v>
      </c>
      <c r="W127" s="4">
        <v>45.86</v>
      </c>
      <c r="X127" s="4">
        <f t="shared" si="54"/>
        <v>11.973890339425587</v>
      </c>
      <c r="Y127" s="4">
        <v>3822</v>
      </c>
      <c r="Z127" s="13">
        <v>3832</v>
      </c>
      <c r="AA127" s="13">
        <v>25761</v>
      </c>
      <c r="AB127" s="13"/>
      <c r="AC127" s="13"/>
      <c r="AD127" s="13"/>
      <c r="AE127" s="12">
        <f t="shared" si="41"/>
        <v>8.3071309343581388E-3</v>
      </c>
      <c r="AF127" s="4">
        <v>1618</v>
      </c>
      <c r="AG127" s="13">
        <v>1617605</v>
      </c>
      <c r="AH127" s="4">
        <f t="shared" si="58"/>
        <v>1617.605</v>
      </c>
      <c r="AI127" s="13">
        <v>7150</v>
      </c>
      <c r="AJ127" s="13">
        <f t="shared" si="42"/>
        <v>-1.1048951048951049E-2</v>
      </c>
      <c r="AK127" s="13">
        <f t="shared" si="43"/>
        <v>3328</v>
      </c>
      <c r="AL127" s="13">
        <f t="shared" si="44"/>
        <v>0.53594405594405592</v>
      </c>
      <c r="AM127" s="13">
        <f t="shared" si="45"/>
        <v>0.53454545454545455</v>
      </c>
      <c r="AN127" s="13">
        <f t="shared" si="46"/>
        <v>6.7401883830455258</v>
      </c>
      <c r="AO127" s="13">
        <f t="shared" si="47"/>
        <v>7.7406850961538458</v>
      </c>
      <c r="AP127" s="13">
        <f t="shared" si="48"/>
        <v>3.602937062937063</v>
      </c>
      <c r="AQ127" s="13">
        <f t="shared" si="49"/>
        <v>3.1372513201084629</v>
      </c>
      <c r="AR127" s="13">
        <f t="shared" si="50"/>
        <v>1.870748299319728</v>
      </c>
      <c r="AS127" s="13">
        <v>4.75</v>
      </c>
      <c r="AT127" s="13">
        <v>4.5</v>
      </c>
      <c r="AU127" s="14">
        <v>68.5</v>
      </c>
      <c r="AV127" s="14">
        <v>116</v>
      </c>
    </row>
    <row r="128" spans="1:48">
      <c r="A128" s="5">
        <v>10410</v>
      </c>
      <c r="B128" s="15">
        <v>53.3</v>
      </c>
      <c r="C128" s="14">
        <v>64</v>
      </c>
      <c r="D128" s="14">
        <v>120.3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22"/>
      <c r="R128" s="22"/>
      <c r="S128" s="22"/>
      <c r="T128" s="21">
        <f t="shared" si="40"/>
        <v>5472</v>
      </c>
      <c r="U128">
        <v>3.83</v>
      </c>
      <c r="V128" s="2">
        <v>1642</v>
      </c>
      <c r="W128" s="4">
        <v>45.97</v>
      </c>
      <c r="X128" s="4">
        <f t="shared" si="54"/>
        <v>12.002610966057441</v>
      </c>
      <c r="Y128" s="4">
        <v>3826</v>
      </c>
      <c r="Z128" s="13">
        <v>3826</v>
      </c>
      <c r="AA128" s="13">
        <v>25975</v>
      </c>
      <c r="AB128" s="13"/>
      <c r="AC128" s="13"/>
      <c r="AD128" s="13"/>
      <c r="AE128" s="12">
        <f t="shared" si="41"/>
        <v>-6.3907603464870072E-3</v>
      </c>
      <c r="AF128" s="4">
        <v>1642</v>
      </c>
      <c r="AG128" s="13">
        <v>1642226</v>
      </c>
      <c r="AH128" s="4">
        <f t="shared" si="58"/>
        <v>1642.2260000000001</v>
      </c>
      <c r="AI128" s="13">
        <v>7071</v>
      </c>
      <c r="AJ128" s="13">
        <f t="shared" si="42"/>
        <v>2.8284542497525101E-3</v>
      </c>
      <c r="AK128" s="13">
        <f t="shared" si="43"/>
        <v>3245</v>
      </c>
      <c r="AL128" s="13">
        <f t="shared" si="44"/>
        <v>0.5410832979776552</v>
      </c>
      <c r="AM128" s="13">
        <f t="shared" si="45"/>
        <v>0.5410832979776552</v>
      </c>
      <c r="AN128" s="13">
        <f t="shared" si="46"/>
        <v>6.7890747516989025</v>
      </c>
      <c r="AO128" s="13">
        <f t="shared" si="47"/>
        <v>8.0046224961479204</v>
      </c>
      <c r="AP128" s="13">
        <f t="shared" si="48"/>
        <v>3.6734549568660726</v>
      </c>
      <c r="AQ128" s="13">
        <f t="shared" si="49"/>
        <v>3.1156197948328299</v>
      </c>
      <c r="AR128" s="13">
        <f t="shared" si="50"/>
        <v>1.848144276006273</v>
      </c>
      <c r="AS128" s="13">
        <v>5.13</v>
      </c>
      <c r="AT128" s="13">
        <v>5</v>
      </c>
      <c r="AU128" s="14">
        <v>70.3</v>
      </c>
      <c r="AV128" s="14">
        <v>113</v>
      </c>
    </row>
    <row r="129" spans="1:48">
      <c r="A129" s="5">
        <v>10441</v>
      </c>
      <c r="B129" s="15">
        <v>53.4</v>
      </c>
      <c r="C129" s="14">
        <v>64</v>
      </c>
      <c r="D129" s="14">
        <v>118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22"/>
      <c r="R129" s="22"/>
      <c r="S129" s="22"/>
      <c r="T129" s="21">
        <f t="shared" si="40"/>
        <v>5480</v>
      </c>
      <c r="U129">
        <v>3.83</v>
      </c>
      <c r="V129" s="2">
        <v>1650</v>
      </c>
      <c r="W129" s="4">
        <v>45.82</v>
      </c>
      <c r="X129" s="4">
        <f t="shared" si="54"/>
        <v>11.963446475195822</v>
      </c>
      <c r="Y129" s="4">
        <v>3836</v>
      </c>
      <c r="Z129" s="13">
        <v>3831</v>
      </c>
      <c r="AA129" s="13">
        <v>25809</v>
      </c>
      <c r="AB129" s="13"/>
      <c r="AC129" s="13"/>
      <c r="AD129" s="13"/>
      <c r="AE129" s="12">
        <f t="shared" si="41"/>
        <v>8.9891123251578907E-3</v>
      </c>
      <c r="AF129" s="4">
        <v>1650</v>
      </c>
      <c r="AG129" s="13">
        <v>1649836</v>
      </c>
      <c r="AH129" s="4">
        <f t="shared" si="58"/>
        <v>1649.836</v>
      </c>
      <c r="AI129" s="13">
        <v>7091</v>
      </c>
      <c r="AJ129" s="13">
        <f t="shared" si="42"/>
        <v>-3.5255958256945425E-3</v>
      </c>
      <c r="AK129" s="13">
        <f t="shared" si="43"/>
        <v>3255</v>
      </c>
      <c r="AL129" s="13">
        <f t="shared" si="44"/>
        <v>0.54026230432943168</v>
      </c>
      <c r="AM129" s="13">
        <f t="shared" si="45"/>
        <v>0.54096742349457061</v>
      </c>
      <c r="AN129" s="13">
        <f t="shared" si="46"/>
        <v>6.7281021897810218</v>
      </c>
      <c r="AO129" s="13">
        <f t="shared" si="47"/>
        <v>7.9290322580645158</v>
      </c>
      <c r="AP129" s="13">
        <f t="shared" si="48"/>
        <v>3.639684106614018</v>
      </c>
      <c r="AQ129" s="13">
        <f t="shared" si="49"/>
        <v>3.0884180831670038</v>
      </c>
      <c r="AR129" s="13">
        <f t="shared" si="50"/>
        <v>1.8485401459854014</v>
      </c>
      <c r="AS129" s="13">
        <v>5.38</v>
      </c>
      <c r="AT129" s="13">
        <v>5</v>
      </c>
      <c r="AU129" s="14">
        <v>71.099999999999994</v>
      </c>
      <c r="AV129" s="14">
        <v>112</v>
      </c>
    </row>
    <row r="130" spans="1:48">
      <c r="A130" s="5">
        <v>10472</v>
      </c>
      <c r="B130" s="15">
        <v>54</v>
      </c>
      <c r="C130" s="14">
        <v>64</v>
      </c>
      <c r="D130" s="14">
        <v>116.8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22"/>
      <c r="R130" s="22"/>
      <c r="S130" s="22"/>
      <c r="T130" s="21">
        <f t="shared" si="40"/>
        <v>5541</v>
      </c>
      <c r="U130">
        <v>3.84</v>
      </c>
      <c r="V130" s="2">
        <v>1701</v>
      </c>
      <c r="W130" s="4">
        <v>45.98</v>
      </c>
      <c r="X130" s="4">
        <f t="shared" si="54"/>
        <v>11.973958333333332</v>
      </c>
      <c r="Y130" s="4">
        <v>3838</v>
      </c>
      <c r="Z130" s="13">
        <v>3838</v>
      </c>
      <c r="AA130" s="13">
        <v>26041</v>
      </c>
      <c r="AB130" s="13"/>
      <c r="AC130" s="13"/>
      <c r="AD130" s="13"/>
      <c r="AE130" s="12">
        <f t="shared" si="41"/>
        <v>6.4513651549479665E-3</v>
      </c>
      <c r="AF130" s="4">
        <v>1701</v>
      </c>
      <c r="AG130" s="13">
        <v>1701237</v>
      </c>
      <c r="AH130" s="4">
        <f t="shared" si="58"/>
        <v>1701.2370000000001</v>
      </c>
      <c r="AI130" s="13">
        <v>7066</v>
      </c>
      <c r="AJ130" s="13">
        <f t="shared" si="42"/>
        <v>-3.3965468440418909E-3</v>
      </c>
      <c r="AK130" s="13">
        <f t="shared" si="43"/>
        <v>3228</v>
      </c>
      <c r="AL130" s="13">
        <f t="shared" si="44"/>
        <v>0.54316444947636566</v>
      </c>
      <c r="AM130" s="13">
        <f t="shared" si="45"/>
        <v>0.54316444947636566</v>
      </c>
      <c r="AN130" s="13">
        <f t="shared" si="46"/>
        <v>6.7850442939030744</v>
      </c>
      <c r="AO130" s="13">
        <f t="shared" si="47"/>
        <v>8.0672242874845104</v>
      </c>
      <c r="AP130" s="13">
        <f t="shared" si="48"/>
        <v>3.6853948485706201</v>
      </c>
      <c r="AQ130" s="13">
        <f t="shared" si="49"/>
        <v>3.0996494453324543</v>
      </c>
      <c r="AR130" s="13">
        <f t="shared" si="50"/>
        <v>1.8410630536737884</v>
      </c>
      <c r="AS130" s="13">
        <v>5.63</v>
      </c>
      <c r="AT130" s="13">
        <v>5</v>
      </c>
      <c r="AU130" s="14">
        <v>71.900000000000006</v>
      </c>
      <c r="AV130" s="14">
        <v>113</v>
      </c>
    </row>
    <row r="131" spans="1:48">
      <c r="A131" s="5">
        <v>10502</v>
      </c>
      <c r="B131" s="15">
        <v>53</v>
      </c>
      <c r="C131" s="14">
        <v>64.099999999999994</v>
      </c>
      <c r="D131" s="14">
        <v>116.8</v>
      </c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22"/>
      <c r="R131" s="22"/>
      <c r="S131" s="22"/>
      <c r="T131" s="21">
        <f t="shared" ref="T131:T194" si="59">U131*1000+V131</f>
        <v>5575</v>
      </c>
      <c r="U131">
        <v>3.85</v>
      </c>
      <c r="V131" s="2">
        <v>1725</v>
      </c>
      <c r="W131" s="4">
        <v>46.34</v>
      </c>
      <c r="X131" s="4">
        <f t="shared" si="54"/>
        <v>12.036363636363637</v>
      </c>
      <c r="Y131" s="4">
        <v>3855</v>
      </c>
      <c r="Z131" s="13">
        <v>3846</v>
      </c>
      <c r="AA131" s="13">
        <v>26209</v>
      </c>
      <c r="AB131" s="13"/>
      <c r="AC131" s="13"/>
      <c r="AD131" s="13"/>
      <c r="AE131" s="12">
        <f t="shared" ref="AE131:AE192" si="60">(AA132-AA131)/AA131</f>
        <v>7.363882635735816E-3</v>
      </c>
      <c r="AF131" s="4">
        <v>1725</v>
      </c>
      <c r="AG131" s="13">
        <v>1725464</v>
      </c>
      <c r="AH131" s="4">
        <f t="shared" si="58"/>
        <v>1725.4639999999999</v>
      </c>
      <c r="AI131" s="13">
        <v>7042</v>
      </c>
      <c r="AJ131" s="13">
        <f t="shared" ref="AJ131:AJ192" si="61">(AI132-AI131)/AI131</f>
        <v>2.0306731042317522E-2</v>
      </c>
      <c r="AK131" s="13">
        <f t="shared" ref="AK131:AK181" si="62">AI131-Y131</f>
        <v>3187</v>
      </c>
      <c r="AL131" s="13">
        <f t="shared" ref="AL131:AL181" si="63">Z131/AI131</f>
        <v>0.54615166145981253</v>
      </c>
      <c r="AM131" s="13">
        <f t="shared" ref="AM131:AM181" si="64">Y131/AI131</f>
        <v>0.54742970746946895</v>
      </c>
      <c r="AN131" s="13">
        <f t="shared" ref="AN131:AN181" si="65">AA131/Y131</f>
        <v>6.7987029831387806</v>
      </c>
      <c r="AO131" s="13">
        <f t="shared" ref="AO131:AO181" si="66">AA131/AK131</f>
        <v>8.2237213680577348</v>
      </c>
      <c r="AP131" s="13">
        <f t="shared" ref="AP131:AP181" si="67">AA131/AI131</f>
        <v>3.7218119852314682</v>
      </c>
      <c r="AQ131" s="13">
        <f t="shared" ref="AQ131:AQ181" si="68">AN131-AP131</f>
        <v>3.0768909979073125</v>
      </c>
      <c r="AR131" s="13">
        <f t="shared" ref="AR131:AR181" si="69">AI131/Y131</f>
        <v>1.8267185473411154</v>
      </c>
      <c r="AS131" s="13">
        <v>5.5</v>
      </c>
      <c r="AT131" s="13">
        <v>5</v>
      </c>
      <c r="AU131" s="14">
        <v>72.7</v>
      </c>
      <c r="AV131" s="14">
        <v>107</v>
      </c>
    </row>
    <row r="132" spans="1:48">
      <c r="A132" s="5">
        <v>10533</v>
      </c>
      <c r="B132" s="15">
        <v>52.5</v>
      </c>
      <c r="C132" s="14">
        <v>64.099999999999994</v>
      </c>
      <c r="D132" s="14">
        <v>117.9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22"/>
      <c r="R132" s="22"/>
      <c r="S132" s="22"/>
      <c r="T132" s="21">
        <f t="shared" si="59"/>
        <v>5606</v>
      </c>
      <c r="U132">
        <v>3.86</v>
      </c>
      <c r="V132" s="2">
        <v>1746</v>
      </c>
      <c r="W132" s="4">
        <v>46.45</v>
      </c>
      <c r="X132" s="4">
        <f t="shared" si="54"/>
        <v>12.033678756476686</v>
      </c>
      <c r="Y132" s="4">
        <v>3841</v>
      </c>
      <c r="Z132" s="13">
        <v>3864</v>
      </c>
      <c r="AA132" s="13">
        <v>26402</v>
      </c>
      <c r="AB132" s="13"/>
      <c r="AC132" s="13"/>
      <c r="AD132" s="13"/>
      <c r="AE132" s="12">
        <f t="shared" si="60"/>
        <v>1.287781228694796E-3</v>
      </c>
      <c r="AF132" s="4">
        <v>1746</v>
      </c>
      <c r="AG132" s="13">
        <v>1745656</v>
      </c>
      <c r="AH132" s="4">
        <f t="shared" si="58"/>
        <v>1745.6559999999999</v>
      </c>
      <c r="AI132" s="13">
        <v>7185</v>
      </c>
      <c r="AJ132" s="13">
        <f t="shared" si="61"/>
        <v>-9.3249826026443987E-3</v>
      </c>
      <c r="AK132" s="13">
        <f t="shared" si="62"/>
        <v>3344</v>
      </c>
      <c r="AL132" s="13">
        <f t="shared" si="63"/>
        <v>0.53778705636743218</v>
      </c>
      <c r="AM132" s="13">
        <f t="shared" si="64"/>
        <v>0.53458594293667361</v>
      </c>
      <c r="AN132" s="13">
        <f t="shared" si="65"/>
        <v>6.8737307992710228</v>
      </c>
      <c r="AO132" s="13">
        <f t="shared" si="66"/>
        <v>7.8953349282296648</v>
      </c>
      <c r="AP132" s="13">
        <f t="shared" si="67"/>
        <v>3.674599860821155</v>
      </c>
      <c r="AQ132" s="13">
        <f t="shared" si="68"/>
        <v>3.1991309384498678</v>
      </c>
      <c r="AR132" s="13">
        <f t="shared" si="69"/>
        <v>1.870606612861234</v>
      </c>
      <c r="AS132" s="13">
        <v>5.38</v>
      </c>
      <c r="AT132" s="13">
        <v>5</v>
      </c>
      <c r="AU132" s="14">
        <v>72</v>
      </c>
      <c r="AV132" s="14">
        <v>95</v>
      </c>
    </row>
    <row r="133" spans="1:48">
      <c r="A133" s="5">
        <v>10563</v>
      </c>
      <c r="B133" s="15">
        <v>52.5</v>
      </c>
      <c r="C133" s="14">
        <v>64.099999999999994</v>
      </c>
      <c r="D133" s="14">
        <v>117.9</v>
      </c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22"/>
      <c r="R133" s="22"/>
      <c r="S133" s="22"/>
      <c r="T133" s="21">
        <f t="shared" si="59"/>
        <v>5712</v>
      </c>
      <c r="U133">
        <v>3.86</v>
      </c>
      <c r="V133" s="2">
        <v>1852</v>
      </c>
      <c r="W133" s="4">
        <v>46.57</v>
      </c>
      <c r="X133" s="4">
        <f t="shared" si="54"/>
        <v>12.064766839378239</v>
      </c>
      <c r="Y133" s="4">
        <v>3854</v>
      </c>
      <c r="Z133" s="13">
        <v>3855</v>
      </c>
      <c r="AA133" s="13">
        <v>26436</v>
      </c>
      <c r="AB133" s="13"/>
      <c r="AC133" s="13"/>
      <c r="AD133" s="13"/>
      <c r="AE133" s="12">
        <f t="shared" si="60"/>
        <v>-1.2369496141625056E-2</v>
      </c>
      <c r="AF133" s="4">
        <v>1852</v>
      </c>
      <c r="AG133" s="13">
        <v>1851969</v>
      </c>
      <c r="AH133" s="4">
        <f t="shared" si="58"/>
        <v>1851.9690000000001</v>
      </c>
      <c r="AI133" s="13">
        <v>7118</v>
      </c>
      <c r="AJ133" s="13">
        <f t="shared" si="61"/>
        <v>5.1980893509412755E-3</v>
      </c>
      <c r="AK133" s="13">
        <f t="shared" si="62"/>
        <v>3264</v>
      </c>
      <c r="AL133" s="13">
        <f t="shared" si="63"/>
        <v>0.54158471480753023</v>
      </c>
      <c r="AM133" s="13">
        <f t="shared" si="64"/>
        <v>0.54144422590615338</v>
      </c>
      <c r="AN133" s="13">
        <f t="shared" si="65"/>
        <v>6.8593668915412556</v>
      </c>
      <c r="AO133" s="13">
        <f t="shared" si="66"/>
        <v>8.0992647058823533</v>
      </c>
      <c r="AP133" s="13">
        <f t="shared" si="67"/>
        <v>3.7139645967968531</v>
      </c>
      <c r="AQ133" s="13">
        <f t="shared" si="68"/>
        <v>3.1454022947444025</v>
      </c>
      <c r="AR133" s="13">
        <f t="shared" si="69"/>
        <v>1.8469122989102231</v>
      </c>
      <c r="AS133" s="13">
        <v>5.38</v>
      </c>
      <c r="AT133" s="13">
        <v>5</v>
      </c>
      <c r="AU133" s="14">
        <v>72.900000000000006</v>
      </c>
      <c r="AV133" s="14">
        <v>89</v>
      </c>
    </row>
    <row r="134" spans="1:48">
      <c r="A134" s="5">
        <v>10594</v>
      </c>
      <c r="B134" s="15">
        <v>52.5</v>
      </c>
      <c r="C134" s="14">
        <v>64</v>
      </c>
      <c r="D134" s="14">
        <v>117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22"/>
      <c r="R134" s="22"/>
      <c r="S134" s="22"/>
      <c r="T134" s="21">
        <f t="shared" si="59"/>
        <v>5552</v>
      </c>
      <c r="U134">
        <v>3.83</v>
      </c>
      <c r="V134" s="2">
        <v>1722</v>
      </c>
      <c r="W134" s="4">
        <v>46.19</v>
      </c>
      <c r="X134" s="4">
        <f t="shared" si="54"/>
        <v>12.060052219321149</v>
      </c>
      <c r="Y134" s="4">
        <v>3840</v>
      </c>
      <c r="Z134" s="13">
        <v>3828</v>
      </c>
      <c r="AA134" s="13">
        <v>26109</v>
      </c>
      <c r="AB134" s="13"/>
      <c r="AC134" s="13"/>
      <c r="AD134" s="13"/>
      <c r="AE134" s="12">
        <f t="shared" si="60"/>
        <v>5.7068443831628938E-3</v>
      </c>
      <c r="AF134" s="4">
        <v>1722</v>
      </c>
      <c r="AG134" s="13">
        <v>1722118</v>
      </c>
      <c r="AH134" s="4">
        <f t="shared" si="58"/>
        <v>1722.1179999999999</v>
      </c>
      <c r="AI134" s="13">
        <v>7155</v>
      </c>
      <c r="AJ134" s="13">
        <f t="shared" si="61"/>
        <v>-2.2361984626135568E-3</v>
      </c>
      <c r="AK134" s="13">
        <f t="shared" si="62"/>
        <v>3315</v>
      </c>
      <c r="AL134" s="13">
        <f t="shared" si="63"/>
        <v>0.53501048218029346</v>
      </c>
      <c r="AM134" s="13">
        <f t="shared" si="64"/>
        <v>0.5366876310272537</v>
      </c>
      <c r="AN134" s="13">
        <f t="shared" si="65"/>
        <v>6.7992187499999996</v>
      </c>
      <c r="AO134" s="13">
        <f t="shared" si="66"/>
        <v>7.8760180995475118</v>
      </c>
      <c r="AP134" s="13">
        <f t="shared" si="67"/>
        <v>3.6490566037735848</v>
      </c>
      <c r="AQ134" s="13">
        <f t="shared" si="68"/>
        <v>3.1501621462264149</v>
      </c>
      <c r="AR134" s="13">
        <f t="shared" si="69"/>
        <v>1.86328125</v>
      </c>
      <c r="AS134" s="13">
        <v>5.38</v>
      </c>
      <c r="AT134" s="13">
        <v>5</v>
      </c>
      <c r="AU134" s="14">
        <v>74.3</v>
      </c>
      <c r="AV134" s="14">
        <v>92</v>
      </c>
    </row>
    <row r="135" spans="1:48">
      <c r="A135" s="5">
        <v>10625</v>
      </c>
      <c r="B135" s="15">
        <v>52.2</v>
      </c>
      <c r="C135" s="14">
        <v>63.9</v>
      </c>
      <c r="D135" s="14">
        <v>120.1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22"/>
      <c r="R135" s="22"/>
      <c r="S135" s="22"/>
      <c r="T135" s="21">
        <f t="shared" si="59"/>
        <v>5523</v>
      </c>
      <c r="U135">
        <v>3.86</v>
      </c>
      <c r="V135" s="2">
        <v>1663</v>
      </c>
      <c r="W135" s="4">
        <v>46.29</v>
      </c>
      <c r="X135" s="4">
        <f t="shared" si="54"/>
        <v>11.992227979274611</v>
      </c>
      <c r="Y135" s="4">
        <v>3866</v>
      </c>
      <c r="Z135" s="13">
        <v>3856</v>
      </c>
      <c r="AA135" s="13">
        <v>26258</v>
      </c>
      <c r="AB135" s="13"/>
      <c r="AC135" s="13"/>
      <c r="AD135" s="13"/>
      <c r="AE135" s="12">
        <f t="shared" si="60"/>
        <v>1.0663416863432096E-3</v>
      </c>
      <c r="AF135" s="4">
        <v>1663</v>
      </c>
      <c r="AG135" s="13">
        <v>1663492</v>
      </c>
      <c r="AH135" s="4">
        <f t="shared" si="58"/>
        <v>1663.492</v>
      </c>
      <c r="AI135" s="13">
        <v>7139</v>
      </c>
      <c r="AJ135" s="13">
        <f t="shared" si="61"/>
        <v>1.8209833309987392E-3</v>
      </c>
      <c r="AK135" s="13">
        <f t="shared" si="62"/>
        <v>3273</v>
      </c>
      <c r="AL135" s="13">
        <f t="shared" si="63"/>
        <v>0.54013167110239524</v>
      </c>
      <c r="AM135" s="13">
        <f t="shared" si="64"/>
        <v>0.54153242751085584</v>
      </c>
      <c r="AN135" s="13">
        <f t="shared" si="65"/>
        <v>6.7920331091567512</v>
      </c>
      <c r="AO135" s="13">
        <f t="shared" si="66"/>
        <v>8.0226092270088607</v>
      </c>
      <c r="AP135" s="13">
        <f t="shared" si="67"/>
        <v>3.6781061773357613</v>
      </c>
      <c r="AQ135" s="13">
        <f t="shared" si="68"/>
        <v>3.1139269318209899</v>
      </c>
      <c r="AR135" s="13">
        <f t="shared" si="69"/>
        <v>1.846611484738748</v>
      </c>
      <c r="AS135" s="13">
        <v>5.5</v>
      </c>
      <c r="AT135" s="13">
        <v>5</v>
      </c>
      <c r="AU135" s="14">
        <v>74.3</v>
      </c>
      <c r="AV135" s="14">
        <v>97</v>
      </c>
    </row>
    <row r="136" spans="1:48">
      <c r="A136" s="5">
        <v>10653</v>
      </c>
      <c r="B136" s="15">
        <v>52.6</v>
      </c>
      <c r="C136" s="14">
        <v>63.9</v>
      </c>
      <c r="D136" s="14">
        <v>120.5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22"/>
      <c r="R136" s="22"/>
      <c r="S136" s="22"/>
      <c r="T136" s="21">
        <f t="shared" si="59"/>
        <v>5550</v>
      </c>
      <c r="U136">
        <v>3.88</v>
      </c>
      <c r="V136" s="2">
        <v>1670</v>
      </c>
      <c r="W136" s="4">
        <v>46.21</v>
      </c>
      <c r="X136" s="4">
        <f t="shared" si="54"/>
        <v>11.909793814432991</v>
      </c>
      <c r="Y136" s="4">
        <v>3901</v>
      </c>
      <c r="Z136" s="13">
        <v>3879</v>
      </c>
      <c r="AA136" s="13">
        <v>26286</v>
      </c>
      <c r="AB136" s="13"/>
      <c r="AC136" s="13"/>
      <c r="AD136" s="13"/>
      <c r="AE136" s="12">
        <f t="shared" si="60"/>
        <v>2.2825838849577723E-3</v>
      </c>
      <c r="AF136" s="4">
        <v>1670</v>
      </c>
      <c r="AG136" s="13">
        <v>1669759</v>
      </c>
      <c r="AH136" s="4">
        <f t="shared" si="58"/>
        <v>1669.759</v>
      </c>
      <c r="AI136" s="13">
        <v>7152</v>
      </c>
      <c r="AJ136" s="13">
        <f t="shared" si="61"/>
        <v>-1.8596196868008948E-2</v>
      </c>
      <c r="AK136" s="13">
        <f t="shared" si="62"/>
        <v>3251</v>
      </c>
      <c r="AL136" s="13">
        <f t="shared" si="63"/>
        <v>0.54236577181208057</v>
      </c>
      <c r="AM136" s="13">
        <f t="shared" si="64"/>
        <v>0.54544183445190153</v>
      </c>
      <c r="AN136" s="13">
        <f t="shared" si="65"/>
        <v>6.7382722378877213</v>
      </c>
      <c r="AO136" s="13">
        <f t="shared" si="66"/>
        <v>8.0855121501076592</v>
      </c>
      <c r="AP136" s="13">
        <f t="shared" si="67"/>
        <v>3.6753355704697985</v>
      </c>
      <c r="AQ136" s="13">
        <f t="shared" si="68"/>
        <v>3.0629366674179228</v>
      </c>
      <c r="AR136" s="13">
        <f t="shared" si="69"/>
        <v>1.8333760574211742</v>
      </c>
      <c r="AS136" s="13">
        <v>5.88</v>
      </c>
      <c r="AT136" s="13">
        <v>5</v>
      </c>
      <c r="AU136" s="14">
        <v>74.3</v>
      </c>
      <c r="AV136" s="14">
        <v>94</v>
      </c>
    </row>
    <row r="137" spans="1:48">
      <c r="A137" s="5">
        <v>10684</v>
      </c>
      <c r="B137" s="15">
        <v>52.3</v>
      </c>
      <c r="C137" s="14">
        <v>63.8</v>
      </c>
      <c r="D137" s="14">
        <v>116.5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22"/>
      <c r="R137" s="22"/>
      <c r="S137" s="22"/>
      <c r="T137" s="21">
        <f t="shared" si="59"/>
        <v>5611</v>
      </c>
      <c r="U137">
        <v>3.94</v>
      </c>
      <c r="V137" s="2">
        <v>1671</v>
      </c>
      <c r="W137" s="4">
        <v>46.11</v>
      </c>
      <c r="X137" s="4">
        <f t="shared" si="54"/>
        <v>11.703045685279188</v>
      </c>
      <c r="Y137" s="4">
        <v>3973</v>
      </c>
      <c r="Z137" s="13">
        <v>3939</v>
      </c>
      <c r="AA137" s="13">
        <v>26346</v>
      </c>
      <c r="AB137" s="13"/>
      <c r="AC137" s="13"/>
      <c r="AD137" s="13"/>
      <c r="AE137" s="12">
        <f t="shared" si="60"/>
        <v>-1.0627799286419191E-2</v>
      </c>
      <c r="AF137" s="4">
        <v>1671</v>
      </c>
      <c r="AG137" s="13">
        <v>1670904</v>
      </c>
      <c r="AH137" s="4">
        <f t="shared" si="58"/>
        <v>1670.904</v>
      </c>
      <c r="AI137" s="13">
        <v>7019</v>
      </c>
      <c r="AJ137" s="13">
        <f t="shared" si="61"/>
        <v>4.1316426841430404E-3</v>
      </c>
      <c r="AK137" s="13">
        <f t="shared" si="62"/>
        <v>3046</v>
      </c>
      <c r="AL137" s="13">
        <f t="shared" si="63"/>
        <v>0.56119105285653226</v>
      </c>
      <c r="AM137" s="13">
        <f t="shared" si="64"/>
        <v>0.5660350477275965</v>
      </c>
      <c r="AN137" s="13">
        <f t="shared" si="65"/>
        <v>6.6312610118298512</v>
      </c>
      <c r="AO137" s="13">
        <f t="shared" si="66"/>
        <v>8.6493762311227833</v>
      </c>
      <c r="AP137" s="13">
        <f t="shared" si="67"/>
        <v>3.75352614332526</v>
      </c>
      <c r="AQ137" s="13">
        <f t="shared" si="68"/>
        <v>2.8777348685045911</v>
      </c>
      <c r="AR137" s="13">
        <f t="shared" si="69"/>
        <v>1.7666750566322678</v>
      </c>
      <c r="AS137" s="13">
        <v>6</v>
      </c>
      <c r="AT137" s="13">
        <v>5</v>
      </c>
      <c r="AU137" s="14">
        <v>75.900000000000006</v>
      </c>
      <c r="AV137" s="14">
        <v>94</v>
      </c>
    </row>
    <row r="138" spans="1:48">
      <c r="A138" s="5">
        <v>10714</v>
      </c>
      <c r="B138" s="15">
        <v>51.8</v>
      </c>
      <c r="C138" s="14">
        <v>63.7</v>
      </c>
      <c r="D138" s="14">
        <v>113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22"/>
      <c r="R138" s="22"/>
      <c r="S138" s="22"/>
      <c r="T138" s="21">
        <f t="shared" si="59"/>
        <v>5664</v>
      </c>
      <c r="U138">
        <v>4</v>
      </c>
      <c r="V138" s="2">
        <v>1664</v>
      </c>
      <c r="W138" s="4">
        <v>45.81</v>
      </c>
      <c r="X138" s="4">
        <f t="shared" si="54"/>
        <v>11.452500000000001</v>
      </c>
      <c r="Y138" s="4">
        <v>4014</v>
      </c>
      <c r="Z138" s="13">
        <v>4005</v>
      </c>
      <c r="AA138" s="13">
        <v>26066</v>
      </c>
      <c r="AB138" s="13"/>
      <c r="AC138" s="13"/>
      <c r="AD138" s="13"/>
      <c r="AE138" s="12">
        <f t="shared" si="60"/>
        <v>4.7187907619120695E-3</v>
      </c>
      <c r="AF138" s="4">
        <v>1664</v>
      </c>
      <c r="AG138" s="13">
        <v>1663504</v>
      </c>
      <c r="AH138" s="4">
        <f t="shared" si="58"/>
        <v>1663.5039999999999</v>
      </c>
      <c r="AI138" s="13">
        <v>7048</v>
      </c>
      <c r="AJ138" s="13">
        <f t="shared" si="61"/>
        <v>7.6617480136208851E-3</v>
      </c>
      <c r="AK138" s="13">
        <f t="shared" si="62"/>
        <v>3034</v>
      </c>
      <c r="AL138" s="13">
        <f t="shared" si="63"/>
        <v>0.56824631101021561</v>
      </c>
      <c r="AM138" s="13">
        <f t="shared" si="64"/>
        <v>0.56952326901248584</v>
      </c>
      <c r="AN138" s="13">
        <f t="shared" si="65"/>
        <v>6.4937717987045342</v>
      </c>
      <c r="AO138" s="13">
        <f t="shared" si="66"/>
        <v>8.59129861568886</v>
      </c>
      <c r="AP138" s="13">
        <f t="shared" si="67"/>
        <v>3.6983541430192961</v>
      </c>
      <c r="AQ138" s="13">
        <f t="shared" si="68"/>
        <v>2.7954176556852381</v>
      </c>
      <c r="AR138" s="13">
        <f t="shared" si="69"/>
        <v>1.755854509217738</v>
      </c>
      <c r="AS138" s="13">
        <v>6</v>
      </c>
      <c r="AT138" s="13">
        <v>5</v>
      </c>
      <c r="AU138" s="14">
        <v>76.400000000000006</v>
      </c>
      <c r="AV138" s="14">
        <v>90</v>
      </c>
    </row>
    <row r="139" spans="1:48">
      <c r="A139" s="5">
        <v>10745</v>
      </c>
      <c r="B139" s="15">
        <v>52.1</v>
      </c>
      <c r="C139" s="14">
        <v>63.6</v>
      </c>
      <c r="D139" s="14">
        <v>113.1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22"/>
      <c r="R139" s="22"/>
      <c r="S139" s="22"/>
      <c r="T139" s="21">
        <f t="shared" si="59"/>
        <v>5687</v>
      </c>
      <c r="U139">
        <v>4.0199999999999996</v>
      </c>
      <c r="V139" s="2">
        <v>1667</v>
      </c>
      <c r="W139" s="4">
        <v>45.92</v>
      </c>
      <c r="X139" s="4">
        <f t="shared" si="54"/>
        <v>11.422885572139306</v>
      </c>
      <c r="Y139" s="4">
        <v>4037</v>
      </c>
      <c r="Z139" s="13">
        <v>4024</v>
      </c>
      <c r="AA139" s="13">
        <v>26189</v>
      </c>
      <c r="AB139" s="13"/>
      <c r="AC139" s="13"/>
      <c r="AD139" s="13"/>
      <c r="AE139" s="12">
        <f t="shared" si="60"/>
        <v>1.8862881362404063E-2</v>
      </c>
      <c r="AF139" s="4">
        <v>1667</v>
      </c>
      <c r="AG139" s="13">
        <v>1667011</v>
      </c>
      <c r="AH139" s="4">
        <f t="shared" si="58"/>
        <v>1667.011</v>
      </c>
      <c r="AI139" s="13">
        <v>7102</v>
      </c>
      <c r="AJ139" s="13">
        <f t="shared" si="61"/>
        <v>2.9569135454801465E-3</v>
      </c>
      <c r="AK139" s="13">
        <f t="shared" si="62"/>
        <v>3065</v>
      </c>
      <c r="AL139" s="13">
        <f t="shared" si="63"/>
        <v>0.56660095747676709</v>
      </c>
      <c r="AM139" s="13">
        <f t="shared" si="64"/>
        <v>0.5684314277668262</v>
      </c>
      <c r="AN139" s="13">
        <f t="shared" si="65"/>
        <v>6.4872430022293779</v>
      </c>
      <c r="AO139" s="13">
        <f t="shared" si="66"/>
        <v>8.5445350734094614</v>
      </c>
      <c r="AP139" s="13">
        <f t="shared" si="67"/>
        <v>3.6875528020275978</v>
      </c>
      <c r="AQ139" s="13">
        <f t="shared" si="68"/>
        <v>2.7996902002017801</v>
      </c>
      <c r="AR139" s="13">
        <f t="shared" si="69"/>
        <v>1.7592271488729254</v>
      </c>
      <c r="AS139" s="13">
        <v>6</v>
      </c>
      <c r="AT139" s="13">
        <v>5</v>
      </c>
      <c r="AU139" s="14">
        <v>77.8</v>
      </c>
      <c r="AV139" s="14">
        <v>88</v>
      </c>
    </row>
    <row r="140" spans="1:48">
      <c r="A140" s="5">
        <v>10775</v>
      </c>
      <c r="B140" s="15">
        <v>52.8</v>
      </c>
      <c r="C140" s="14">
        <v>63.6</v>
      </c>
      <c r="D140" s="14">
        <v>115.2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22"/>
      <c r="R140" s="22"/>
      <c r="S140" s="22"/>
      <c r="T140" s="21">
        <f t="shared" si="59"/>
        <v>5839</v>
      </c>
      <c r="U140">
        <v>4.05</v>
      </c>
      <c r="V140" s="2">
        <v>1789</v>
      </c>
      <c r="W140" s="4">
        <v>46.4</v>
      </c>
      <c r="X140" s="4">
        <f t="shared" si="54"/>
        <v>11.456790123456789</v>
      </c>
      <c r="Y140" s="4">
        <v>4054</v>
      </c>
      <c r="Z140" s="13">
        <v>4048</v>
      </c>
      <c r="AA140" s="13">
        <v>26683</v>
      </c>
      <c r="AB140" s="13"/>
      <c r="AC140" s="13"/>
      <c r="AD140" s="13"/>
      <c r="AE140" s="12">
        <f t="shared" si="60"/>
        <v>-7.9451336056665291E-3</v>
      </c>
      <c r="AF140" s="4">
        <v>1789</v>
      </c>
      <c r="AG140" s="13">
        <v>1788692</v>
      </c>
      <c r="AH140" s="4">
        <f t="shared" si="58"/>
        <v>1788.692</v>
      </c>
      <c r="AI140" s="13">
        <v>7123</v>
      </c>
      <c r="AJ140" s="13">
        <f t="shared" si="61"/>
        <v>4.492489119752913E-3</v>
      </c>
      <c r="AK140" s="13">
        <f t="shared" si="62"/>
        <v>3069</v>
      </c>
      <c r="AL140" s="13">
        <f t="shared" si="63"/>
        <v>0.56829987364874346</v>
      </c>
      <c r="AM140" s="13">
        <f t="shared" si="64"/>
        <v>0.56914221535869713</v>
      </c>
      <c r="AN140" s="13">
        <f t="shared" si="65"/>
        <v>6.5818944252590033</v>
      </c>
      <c r="AO140" s="13">
        <f t="shared" si="66"/>
        <v>8.694362984685565</v>
      </c>
      <c r="AP140" s="13">
        <f t="shared" si="67"/>
        <v>3.7460339744489684</v>
      </c>
      <c r="AQ140" s="13">
        <f t="shared" si="68"/>
        <v>2.8358604508100349</v>
      </c>
      <c r="AR140" s="13">
        <f t="shared" si="69"/>
        <v>1.7570300937345831</v>
      </c>
      <c r="AS140" s="13">
        <v>6</v>
      </c>
      <c r="AT140" s="13">
        <v>5</v>
      </c>
      <c r="AU140" s="14">
        <v>77.599999999999994</v>
      </c>
      <c r="AV140" s="14">
        <v>81</v>
      </c>
    </row>
    <row r="141" spans="1:48">
      <c r="A141" s="5">
        <v>10806</v>
      </c>
      <c r="B141" s="15">
        <v>52.7</v>
      </c>
      <c r="C141" s="14">
        <v>63.5</v>
      </c>
      <c r="D141" s="14">
        <v>113.9</v>
      </c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22"/>
      <c r="R141" s="22"/>
      <c r="S141" s="22"/>
      <c r="T141" s="21">
        <f t="shared" si="59"/>
        <v>5891</v>
      </c>
      <c r="U141">
        <v>4.0599999999999996</v>
      </c>
      <c r="V141" s="2">
        <v>1831</v>
      </c>
      <c r="W141" s="4">
        <v>46.28</v>
      </c>
      <c r="X141" s="4">
        <f t="shared" si="54"/>
        <v>11.399014778325125</v>
      </c>
      <c r="Y141" s="4">
        <v>4073</v>
      </c>
      <c r="Z141" s="13">
        <v>4064</v>
      </c>
      <c r="AA141" s="13">
        <v>26471</v>
      </c>
      <c r="AB141" s="13"/>
      <c r="AC141" s="13"/>
      <c r="AD141" s="13"/>
      <c r="AE141" s="12">
        <f t="shared" si="60"/>
        <v>-2.1155226474254846E-3</v>
      </c>
      <c r="AF141" s="4">
        <v>1831</v>
      </c>
      <c r="AG141" s="13">
        <v>1831044</v>
      </c>
      <c r="AH141" s="4">
        <f t="shared" si="58"/>
        <v>1831.0440000000001</v>
      </c>
      <c r="AI141" s="13">
        <v>7155</v>
      </c>
      <c r="AJ141" s="13">
        <f t="shared" si="61"/>
        <v>-1.1180992313067784E-2</v>
      </c>
      <c r="AK141" s="13">
        <f t="shared" si="62"/>
        <v>3082</v>
      </c>
      <c r="AL141" s="13">
        <f t="shared" si="63"/>
        <v>0.5679944095038435</v>
      </c>
      <c r="AM141" s="13">
        <f t="shared" si="64"/>
        <v>0.56925227113906363</v>
      </c>
      <c r="AN141" s="13">
        <f t="shared" si="65"/>
        <v>6.4991406825435796</v>
      </c>
      <c r="AO141" s="13">
        <f t="shared" si="66"/>
        <v>8.5889033095392602</v>
      </c>
      <c r="AP141" s="13">
        <f t="shared" si="67"/>
        <v>3.6996505939902167</v>
      </c>
      <c r="AQ141" s="13">
        <f t="shared" si="68"/>
        <v>2.7994900885533629</v>
      </c>
      <c r="AR141" s="13">
        <f t="shared" si="69"/>
        <v>1.7566904001964154</v>
      </c>
      <c r="AS141" s="13">
        <v>6.13</v>
      </c>
      <c r="AT141" s="13">
        <v>6</v>
      </c>
      <c r="AU141" s="14">
        <v>76.2</v>
      </c>
      <c r="AV141" s="14">
        <v>79</v>
      </c>
    </row>
    <row r="142" spans="1:48">
      <c r="A142" s="5">
        <v>10837</v>
      </c>
      <c r="B142" s="15">
        <v>52.6</v>
      </c>
      <c r="C142" s="14">
        <v>63.5</v>
      </c>
      <c r="D142" s="14">
        <v>112.6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22"/>
      <c r="R142" s="22"/>
      <c r="S142" s="22"/>
      <c r="T142" s="21">
        <f t="shared" si="59"/>
        <v>5950</v>
      </c>
      <c r="U142">
        <v>4.08</v>
      </c>
      <c r="V142" s="2">
        <v>1870</v>
      </c>
      <c r="W142" s="4">
        <v>46.33</v>
      </c>
      <c r="X142" s="4">
        <f t="shared" si="54"/>
        <v>11.355392156862745</v>
      </c>
      <c r="Y142" s="4">
        <v>4085</v>
      </c>
      <c r="Z142" s="13">
        <v>4081</v>
      </c>
      <c r="AA142" s="13">
        <v>26415</v>
      </c>
      <c r="AB142" s="13"/>
      <c r="AC142" s="13"/>
      <c r="AD142" s="13"/>
      <c r="AE142" s="12">
        <f t="shared" si="60"/>
        <v>6.9998107136096915E-2</v>
      </c>
      <c r="AF142" s="4">
        <v>1870</v>
      </c>
      <c r="AG142" s="13">
        <v>1869776</v>
      </c>
      <c r="AH142" s="4">
        <f t="shared" si="58"/>
        <v>1869.7760000000001</v>
      </c>
      <c r="AI142" s="13">
        <v>7075</v>
      </c>
      <c r="AJ142" s="13">
        <f t="shared" si="61"/>
        <v>3.8162544169611311E-2</v>
      </c>
      <c r="AK142" s="13">
        <f t="shared" si="62"/>
        <v>2990</v>
      </c>
      <c r="AL142" s="13">
        <f t="shared" si="63"/>
        <v>0.57681978798586575</v>
      </c>
      <c r="AM142" s="13">
        <f t="shared" si="64"/>
        <v>0.57738515901060072</v>
      </c>
      <c r="AN142" s="13">
        <f t="shared" si="65"/>
        <v>6.466340269277846</v>
      </c>
      <c r="AO142" s="13">
        <f t="shared" si="66"/>
        <v>8.8344481605351177</v>
      </c>
      <c r="AP142" s="13">
        <f t="shared" si="67"/>
        <v>3.7335689045936395</v>
      </c>
      <c r="AQ142" s="13">
        <f t="shared" si="68"/>
        <v>2.7327713646842064</v>
      </c>
      <c r="AR142" s="13">
        <f t="shared" si="69"/>
        <v>1.7319461444308446</v>
      </c>
      <c r="AS142" s="13">
        <v>6.25</v>
      </c>
      <c r="AT142" s="13">
        <v>6</v>
      </c>
      <c r="AU142" s="14">
        <v>74.3</v>
      </c>
      <c r="AV142" s="14">
        <v>78</v>
      </c>
    </row>
    <row r="143" spans="1:48">
      <c r="A143" s="5">
        <v>10867</v>
      </c>
      <c r="B143" s="15">
        <v>52</v>
      </c>
      <c r="C143" s="14">
        <v>63.5</v>
      </c>
      <c r="D143" s="14">
        <v>111.1</v>
      </c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22"/>
      <c r="R143" s="22"/>
      <c r="S143" s="22"/>
      <c r="T143" s="21">
        <f t="shared" si="59"/>
        <v>5963</v>
      </c>
      <c r="U143">
        <v>4.09</v>
      </c>
      <c r="V143" s="2">
        <v>1873</v>
      </c>
      <c r="W143" s="4">
        <v>48.16</v>
      </c>
      <c r="X143" s="4">
        <f t="shared" si="54"/>
        <v>11.775061124694377</v>
      </c>
      <c r="Y143" s="4">
        <v>4099</v>
      </c>
      <c r="Z143" s="13">
        <v>4094</v>
      </c>
      <c r="AA143" s="13">
        <v>28264</v>
      </c>
      <c r="AB143" s="13"/>
      <c r="AC143" s="13"/>
      <c r="AD143" s="13"/>
      <c r="AE143" s="12">
        <f t="shared" si="60"/>
        <v>-9.7686102462496469E-2</v>
      </c>
      <c r="AF143" s="4">
        <v>1873</v>
      </c>
      <c r="AG143" s="13">
        <v>1872594</v>
      </c>
      <c r="AH143" s="4">
        <f t="shared" si="58"/>
        <v>1872.5940000000001</v>
      </c>
      <c r="AI143" s="13">
        <v>7345</v>
      </c>
      <c r="AJ143" s="13">
        <f t="shared" si="61"/>
        <v>-2.6276378488767869E-2</v>
      </c>
      <c r="AK143" s="13">
        <f t="shared" si="62"/>
        <v>3246</v>
      </c>
      <c r="AL143" s="13">
        <f t="shared" si="63"/>
        <v>0.55738597685500335</v>
      </c>
      <c r="AM143" s="13">
        <f t="shared" si="64"/>
        <v>0.55806671204901293</v>
      </c>
      <c r="AN143" s="13">
        <f t="shared" si="65"/>
        <v>6.8953403269090021</v>
      </c>
      <c r="AO143" s="13">
        <f t="shared" si="66"/>
        <v>8.7073321010474434</v>
      </c>
      <c r="AP143" s="13">
        <f t="shared" si="67"/>
        <v>3.8480599046970729</v>
      </c>
      <c r="AQ143" s="13">
        <f t="shared" si="68"/>
        <v>3.0472804222119292</v>
      </c>
      <c r="AR143" s="13">
        <f t="shared" si="69"/>
        <v>1.7919004635276896</v>
      </c>
      <c r="AS143" s="13">
        <v>6.25</v>
      </c>
      <c r="AT143" s="13">
        <v>6</v>
      </c>
      <c r="AU143" s="14">
        <v>72.599999999999994</v>
      </c>
      <c r="AV143" s="14">
        <v>73</v>
      </c>
    </row>
    <row r="144" spans="1:48">
      <c r="A144" s="5">
        <v>10898</v>
      </c>
      <c r="B144" s="15">
        <v>51.1</v>
      </c>
      <c r="C144" s="14">
        <v>63.4</v>
      </c>
      <c r="D144" s="14">
        <v>108.3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22"/>
      <c r="R144" s="22"/>
      <c r="S144" s="22"/>
      <c r="T144" s="21">
        <f t="shared" si="59"/>
        <v>6027</v>
      </c>
      <c r="U144">
        <v>4.09</v>
      </c>
      <c r="V144" s="2">
        <v>1937</v>
      </c>
      <c r="W144" s="4">
        <v>45.04</v>
      </c>
      <c r="X144" s="4">
        <f t="shared" si="54"/>
        <v>11.012224938875306</v>
      </c>
      <c r="Y144" s="4">
        <v>4080</v>
      </c>
      <c r="Z144" s="13">
        <v>4087</v>
      </c>
      <c r="AA144" s="13">
        <v>25503</v>
      </c>
      <c r="AB144" s="13"/>
      <c r="AC144" s="13"/>
      <c r="AD144" s="13"/>
      <c r="AE144" s="12">
        <f t="shared" si="60"/>
        <v>3.6505509155785591E-2</v>
      </c>
      <c r="AF144" s="4">
        <v>1937</v>
      </c>
      <c r="AG144" s="13">
        <v>1937418</v>
      </c>
      <c r="AH144" s="4">
        <f t="shared" si="58"/>
        <v>1937.4179999999999</v>
      </c>
      <c r="AI144" s="13">
        <v>7152</v>
      </c>
      <c r="AJ144" s="13">
        <f t="shared" si="61"/>
        <v>-2.4328859060402684E-2</v>
      </c>
      <c r="AK144" s="13">
        <f t="shared" si="62"/>
        <v>3072</v>
      </c>
      <c r="AL144" s="13">
        <f t="shared" si="63"/>
        <v>0.57144854586129756</v>
      </c>
      <c r="AM144" s="13">
        <f t="shared" si="64"/>
        <v>0.57046979865771807</v>
      </c>
      <c r="AN144" s="13">
        <f t="shared" si="65"/>
        <v>6.2507352941176473</v>
      </c>
      <c r="AO144" s="13">
        <f t="shared" si="66"/>
        <v>8.3017578125</v>
      </c>
      <c r="AP144" s="13">
        <f t="shared" si="67"/>
        <v>3.5658557046979866</v>
      </c>
      <c r="AQ144" s="13">
        <f t="shared" si="68"/>
        <v>2.6848795894196607</v>
      </c>
      <c r="AR144" s="13">
        <f t="shared" si="69"/>
        <v>1.7529411764705882</v>
      </c>
      <c r="AS144" s="13">
        <v>5.75</v>
      </c>
      <c r="AT144" s="13">
        <v>5</v>
      </c>
      <c r="AU144" s="14">
        <v>67.2</v>
      </c>
      <c r="AV144" s="14">
        <v>69</v>
      </c>
    </row>
    <row r="145" spans="1:48">
      <c r="A145" s="5">
        <v>10928</v>
      </c>
      <c r="B145" s="15">
        <v>51</v>
      </c>
      <c r="C145" s="14">
        <v>63.4</v>
      </c>
      <c r="D145" s="14">
        <v>108.8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22"/>
      <c r="R145" s="22"/>
      <c r="S145" s="22"/>
      <c r="T145" s="21">
        <f t="shared" si="59"/>
        <v>5986</v>
      </c>
      <c r="U145">
        <v>4.04</v>
      </c>
      <c r="V145" s="2">
        <v>1946</v>
      </c>
      <c r="W145" s="4">
        <v>45.87</v>
      </c>
      <c r="X145" s="4">
        <f t="shared" si="54"/>
        <v>11.353960396039604</v>
      </c>
      <c r="Y145" s="4">
        <v>3997</v>
      </c>
      <c r="Z145" s="13">
        <v>4037</v>
      </c>
      <c r="AA145" s="13">
        <v>26434</v>
      </c>
      <c r="AB145" s="13"/>
      <c r="AC145" s="13"/>
      <c r="AD145" s="13"/>
      <c r="AE145" s="12">
        <f t="shared" si="60"/>
        <v>-2.8637360974502535E-2</v>
      </c>
      <c r="AF145" s="4">
        <v>1946</v>
      </c>
      <c r="AG145" s="13">
        <v>1946402</v>
      </c>
      <c r="AH145" s="4">
        <f t="shared" si="58"/>
        <v>1946.402</v>
      </c>
      <c r="AI145" s="13">
        <v>6978</v>
      </c>
      <c r="AJ145" s="13">
        <f t="shared" si="61"/>
        <v>2.8661507595299513E-4</v>
      </c>
      <c r="AK145" s="13">
        <f t="shared" si="62"/>
        <v>2981</v>
      </c>
      <c r="AL145" s="13">
        <f t="shared" si="63"/>
        <v>0.57853253081112066</v>
      </c>
      <c r="AM145" s="13">
        <f t="shared" si="64"/>
        <v>0.57280022929206076</v>
      </c>
      <c r="AN145" s="13">
        <f t="shared" si="65"/>
        <v>6.6134600950713036</v>
      </c>
      <c r="AO145" s="13">
        <f t="shared" si="66"/>
        <v>8.8674941294867491</v>
      </c>
      <c r="AP145" s="13">
        <f t="shared" si="67"/>
        <v>3.7881914588707364</v>
      </c>
      <c r="AQ145" s="13">
        <f t="shared" si="68"/>
        <v>2.8252686362005672</v>
      </c>
      <c r="AR145" s="13">
        <f t="shared" si="69"/>
        <v>1.7458093570177633</v>
      </c>
      <c r="AS145" s="13">
        <v>5</v>
      </c>
      <c r="AT145" s="13">
        <v>4.5</v>
      </c>
      <c r="AU145" s="14">
        <v>63.7</v>
      </c>
      <c r="AV145" s="14">
        <v>68</v>
      </c>
    </row>
    <row r="146" spans="1:48">
      <c r="A146" s="5">
        <v>10959</v>
      </c>
      <c r="B146" s="15">
        <v>50.6</v>
      </c>
      <c r="C146" s="14">
        <v>63.3</v>
      </c>
      <c r="D146" s="14">
        <v>106.6</v>
      </c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22"/>
      <c r="R146" s="22"/>
      <c r="S146" s="22"/>
      <c r="T146" s="21">
        <f t="shared" si="59"/>
        <v>5797</v>
      </c>
      <c r="U146">
        <v>4</v>
      </c>
      <c r="V146" s="2">
        <v>1797</v>
      </c>
      <c r="W146" s="4">
        <v>45.3</v>
      </c>
      <c r="X146" s="4">
        <f t="shared" si="54"/>
        <v>11.324999999999999</v>
      </c>
      <c r="Y146" s="4">
        <v>4004</v>
      </c>
      <c r="Z146" s="13">
        <v>3996</v>
      </c>
      <c r="AA146" s="13">
        <v>25677</v>
      </c>
      <c r="AB146" s="13"/>
      <c r="AC146" s="13"/>
      <c r="AD146" s="13"/>
      <c r="AE146" s="12">
        <f t="shared" si="60"/>
        <v>1.0164738871363477E-2</v>
      </c>
      <c r="AF146" s="4">
        <v>1797</v>
      </c>
      <c r="AG146" s="13">
        <v>1796883</v>
      </c>
      <c r="AH146" s="4">
        <f t="shared" si="58"/>
        <v>1796.883</v>
      </c>
      <c r="AI146" s="13">
        <v>6980</v>
      </c>
      <c r="AJ146" s="13">
        <f t="shared" si="61"/>
        <v>2.7220630372492838E-3</v>
      </c>
      <c r="AK146" s="13">
        <f t="shared" si="62"/>
        <v>2976</v>
      </c>
      <c r="AL146" s="13">
        <f t="shared" si="63"/>
        <v>0.57249283667621775</v>
      </c>
      <c r="AM146" s="13">
        <f t="shared" si="64"/>
        <v>0.57363896848137541</v>
      </c>
      <c r="AN146" s="13">
        <f t="shared" si="65"/>
        <v>6.412837162837163</v>
      </c>
      <c r="AO146" s="13">
        <f t="shared" si="66"/>
        <v>8.6280241935483879</v>
      </c>
      <c r="AP146" s="13">
        <f t="shared" si="67"/>
        <v>3.6786532951289397</v>
      </c>
      <c r="AQ146" s="13">
        <f t="shared" si="68"/>
        <v>2.7341838677082233</v>
      </c>
      <c r="AR146" s="13">
        <f t="shared" si="69"/>
        <v>1.7432567432567432</v>
      </c>
      <c r="AS146" s="13">
        <v>4.88</v>
      </c>
      <c r="AT146" s="13">
        <v>4.5</v>
      </c>
      <c r="AU146" s="14">
        <v>65.8</v>
      </c>
      <c r="AV146" s="14">
        <v>68</v>
      </c>
    </row>
    <row r="147" spans="1:48">
      <c r="A147" s="5">
        <v>10990</v>
      </c>
      <c r="B147" s="15">
        <v>50</v>
      </c>
      <c r="C147" s="14">
        <v>63.3</v>
      </c>
      <c r="D147" s="14">
        <v>104.8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22"/>
      <c r="R147" s="22"/>
      <c r="S147" s="22"/>
      <c r="T147" s="21">
        <f t="shared" si="59"/>
        <v>5708</v>
      </c>
      <c r="U147">
        <v>4.03</v>
      </c>
      <c r="V147" s="2">
        <v>1678</v>
      </c>
      <c r="W147" s="4">
        <v>45.46</v>
      </c>
      <c r="X147" s="4">
        <f t="shared" si="54"/>
        <v>11.280397022332506</v>
      </c>
      <c r="Y147" s="4">
        <v>4066</v>
      </c>
      <c r="Z147" s="13">
        <v>4030</v>
      </c>
      <c r="AA147" s="13">
        <v>25938</v>
      </c>
      <c r="AB147" s="13"/>
      <c r="AC147" s="13"/>
      <c r="AD147" s="13"/>
      <c r="AE147" s="12">
        <f t="shared" si="60"/>
        <v>1.5344282519855038E-2</v>
      </c>
      <c r="AF147" s="4">
        <v>1678</v>
      </c>
      <c r="AG147" s="13">
        <v>1677809</v>
      </c>
      <c r="AH147" s="4">
        <f t="shared" si="58"/>
        <v>1677.809</v>
      </c>
      <c r="AI147" s="13">
        <v>6999</v>
      </c>
      <c r="AJ147" s="13">
        <f t="shared" si="61"/>
        <v>-5.1435919417059583E-3</v>
      </c>
      <c r="AK147" s="13">
        <f t="shared" si="62"/>
        <v>2933</v>
      </c>
      <c r="AL147" s="13">
        <f t="shared" si="63"/>
        <v>0.57579654236319477</v>
      </c>
      <c r="AM147" s="13">
        <f t="shared" si="64"/>
        <v>0.58094013430490066</v>
      </c>
      <c r="AN147" s="13">
        <f t="shared" si="65"/>
        <v>6.3792424987702905</v>
      </c>
      <c r="AO147" s="13">
        <f t="shared" si="66"/>
        <v>8.8435049437436071</v>
      </c>
      <c r="AP147" s="13">
        <f t="shared" si="67"/>
        <v>3.7059579939991427</v>
      </c>
      <c r="AQ147" s="13">
        <f t="shared" si="68"/>
        <v>2.6732845047711478</v>
      </c>
      <c r="AR147" s="13">
        <f t="shared" si="69"/>
        <v>1.7213477619281849</v>
      </c>
      <c r="AS147" s="13">
        <v>4.75</v>
      </c>
      <c r="AT147" s="13">
        <v>4</v>
      </c>
      <c r="AU147" s="14">
        <v>65.900000000000006</v>
      </c>
      <c r="AV147" s="14">
        <v>73</v>
      </c>
    </row>
    <row r="148" spans="1:48">
      <c r="A148" s="5">
        <v>11018</v>
      </c>
      <c r="B148" s="15">
        <v>49.3</v>
      </c>
      <c r="C148" s="14">
        <v>63.2</v>
      </c>
      <c r="D148" s="14">
        <v>103</v>
      </c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22"/>
      <c r="R148" s="22"/>
      <c r="S148" s="22"/>
      <c r="T148" s="21">
        <f t="shared" si="59"/>
        <v>5726</v>
      </c>
      <c r="U148">
        <v>4.1100000000000003</v>
      </c>
      <c r="V148" s="2">
        <v>1616</v>
      </c>
      <c r="W148" s="4">
        <v>46.15</v>
      </c>
      <c r="X148" s="4">
        <f t="shared" ref="X148:X211" si="70">W148/U148</f>
        <v>11.228710462287104</v>
      </c>
      <c r="Y148" s="4">
        <v>4136</v>
      </c>
      <c r="Z148" s="13">
        <v>4107</v>
      </c>
      <c r="AA148" s="13">
        <v>26336</v>
      </c>
      <c r="AB148" s="13"/>
      <c r="AC148" s="13"/>
      <c r="AD148" s="13"/>
      <c r="AE148" s="12">
        <f t="shared" si="60"/>
        <v>-1.5226306196840827E-2</v>
      </c>
      <c r="AF148" s="4">
        <v>1616</v>
      </c>
      <c r="AG148" s="13">
        <v>1615952</v>
      </c>
      <c r="AH148" s="4">
        <f t="shared" si="58"/>
        <v>1615.952</v>
      </c>
      <c r="AI148" s="13">
        <v>6963</v>
      </c>
      <c r="AJ148" s="13">
        <f t="shared" si="61"/>
        <v>-7.8988941548183249E-3</v>
      </c>
      <c r="AK148" s="13">
        <f t="shared" si="62"/>
        <v>2827</v>
      </c>
      <c r="AL148" s="13">
        <f t="shared" si="63"/>
        <v>0.58983196897888845</v>
      </c>
      <c r="AM148" s="13">
        <f t="shared" si="64"/>
        <v>0.59399684044233803</v>
      </c>
      <c r="AN148" s="13">
        <f t="shared" si="65"/>
        <v>6.3675048355899424</v>
      </c>
      <c r="AO148" s="13">
        <f t="shared" si="66"/>
        <v>9.3158825610187481</v>
      </c>
      <c r="AP148" s="13">
        <f t="shared" si="67"/>
        <v>3.7822777538417349</v>
      </c>
      <c r="AQ148" s="13">
        <f t="shared" si="68"/>
        <v>2.5852270817482075</v>
      </c>
      <c r="AR148" s="13">
        <f t="shared" si="69"/>
        <v>1.6835106382978724</v>
      </c>
      <c r="AS148" s="13">
        <v>4.25</v>
      </c>
      <c r="AT148" s="13">
        <v>3.5</v>
      </c>
      <c r="AU148" s="14">
        <v>63.9</v>
      </c>
      <c r="AV148" s="14">
        <v>77</v>
      </c>
    </row>
    <row r="149" spans="1:48">
      <c r="A149" s="5">
        <v>11049</v>
      </c>
      <c r="B149" s="15">
        <v>49.3</v>
      </c>
      <c r="C149" s="14">
        <v>63.2</v>
      </c>
      <c r="D149" s="14">
        <v>101.5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22"/>
      <c r="R149" s="22"/>
      <c r="S149" s="22"/>
      <c r="T149" s="21">
        <f t="shared" si="59"/>
        <v>5715</v>
      </c>
      <c r="U149">
        <v>4.16</v>
      </c>
      <c r="V149" s="2">
        <v>1555</v>
      </c>
      <c r="W149" s="4">
        <v>45.64</v>
      </c>
      <c r="X149" s="4">
        <f t="shared" si="70"/>
        <v>10.971153846153847</v>
      </c>
      <c r="Y149" s="4">
        <v>4204</v>
      </c>
      <c r="Z149" s="13">
        <v>4156</v>
      </c>
      <c r="AA149" s="13">
        <v>25935</v>
      </c>
      <c r="AB149" s="13"/>
      <c r="AC149" s="13"/>
      <c r="AD149" s="13"/>
      <c r="AE149" s="12">
        <f t="shared" si="60"/>
        <v>-2.3520339309812992E-2</v>
      </c>
      <c r="AF149" s="4">
        <v>1555</v>
      </c>
      <c r="AG149" s="13">
        <v>1554910</v>
      </c>
      <c r="AH149" s="4">
        <f t="shared" si="58"/>
        <v>1554.91</v>
      </c>
      <c r="AI149" s="13">
        <v>6908</v>
      </c>
      <c r="AJ149" s="13">
        <f t="shared" si="61"/>
        <v>-4.3427909669947886E-4</v>
      </c>
      <c r="AK149" s="13">
        <f t="shared" si="62"/>
        <v>2704</v>
      </c>
      <c r="AL149" s="13">
        <f t="shared" si="63"/>
        <v>0.60162130862767804</v>
      </c>
      <c r="AM149" s="13">
        <f t="shared" si="64"/>
        <v>0.60856977417486968</v>
      </c>
      <c r="AN149" s="13">
        <f t="shared" si="65"/>
        <v>6.1691246431969553</v>
      </c>
      <c r="AO149" s="13">
        <f t="shared" si="66"/>
        <v>9.5913461538461533</v>
      </c>
      <c r="AP149" s="13">
        <f t="shared" si="67"/>
        <v>3.7543427909669949</v>
      </c>
      <c r="AQ149" s="13">
        <f t="shared" si="68"/>
        <v>2.4147818522299604</v>
      </c>
      <c r="AR149" s="13">
        <f t="shared" si="69"/>
        <v>1.6431969552806851</v>
      </c>
      <c r="AS149" s="13">
        <v>3.88</v>
      </c>
      <c r="AT149" s="13">
        <v>3.5</v>
      </c>
      <c r="AU149" s="14">
        <v>65.8</v>
      </c>
      <c r="AV149" s="14">
        <v>78</v>
      </c>
    </row>
    <row r="150" spans="1:48">
      <c r="A150" s="5">
        <v>11079</v>
      </c>
      <c r="B150" s="15">
        <v>48.6</v>
      </c>
      <c r="C150" s="14">
        <v>63.1</v>
      </c>
      <c r="D150" s="14">
        <v>98.8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22"/>
      <c r="R150" s="22"/>
      <c r="S150" s="22"/>
      <c r="T150" s="21">
        <f t="shared" si="59"/>
        <v>5706</v>
      </c>
      <c r="U150">
        <v>4.22</v>
      </c>
      <c r="V150" s="2">
        <v>1486</v>
      </c>
      <c r="W150" s="4">
        <v>45.17</v>
      </c>
      <c r="X150" s="4">
        <f t="shared" si="70"/>
        <v>10.703791469194314</v>
      </c>
      <c r="Y150" s="4">
        <v>4230</v>
      </c>
      <c r="Z150" s="13">
        <v>4218</v>
      </c>
      <c r="AA150" s="13">
        <v>25325</v>
      </c>
      <c r="AB150" s="13"/>
      <c r="AC150" s="13"/>
      <c r="AD150" s="13"/>
      <c r="AE150" s="12">
        <f t="shared" si="60"/>
        <v>-1.2635735439289241E-3</v>
      </c>
      <c r="AF150" s="4">
        <v>1486</v>
      </c>
      <c r="AG150" s="13">
        <v>1485509</v>
      </c>
      <c r="AH150" s="4">
        <f t="shared" si="58"/>
        <v>1485.509</v>
      </c>
      <c r="AI150" s="13">
        <v>6905</v>
      </c>
      <c r="AJ150" s="13">
        <f t="shared" si="61"/>
        <v>4.3446777697320784E-4</v>
      </c>
      <c r="AK150" s="13">
        <f t="shared" si="62"/>
        <v>2675</v>
      </c>
      <c r="AL150" s="13">
        <f t="shared" si="63"/>
        <v>0.61086169442433025</v>
      </c>
      <c r="AM150" s="13">
        <f t="shared" si="64"/>
        <v>0.61259956553222306</v>
      </c>
      <c r="AN150" s="13">
        <f t="shared" si="65"/>
        <v>5.9869976359338057</v>
      </c>
      <c r="AO150" s="13">
        <f t="shared" si="66"/>
        <v>9.4672897196261676</v>
      </c>
      <c r="AP150" s="13">
        <f t="shared" si="67"/>
        <v>3.6676321506154959</v>
      </c>
      <c r="AQ150" s="13">
        <f t="shared" si="68"/>
        <v>2.3193654853183099</v>
      </c>
      <c r="AR150" s="13">
        <f t="shared" si="69"/>
        <v>1.6323877068557919</v>
      </c>
      <c r="AS150" s="13">
        <v>3.75</v>
      </c>
      <c r="AT150" s="13">
        <v>3</v>
      </c>
      <c r="AU150" s="14">
        <v>65</v>
      </c>
      <c r="AV150" s="14">
        <v>76</v>
      </c>
    </row>
    <row r="151" spans="1:48">
      <c r="A151" s="5">
        <v>11110</v>
      </c>
      <c r="B151" s="15">
        <v>47.5</v>
      </c>
      <c r="C151" s="14">
        <v>63</v>
      </c>
      <c r="D151" s="14">
        <v>95.8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22"/>
      <c r="R151" s="22"/>
      <c r="S151" s="22"/>
      <c r="T151" s="21">
        <f t="shared" si="59"/>
        <v>5681</v>
      </c>
      <c r="U151">
        <v>4.24</v>
      </c>
      <c r="V151" s="2">
        <v>1441</v>
      </c>
      <c r="W151" s="4">
        <v>45.3</v>
      </c>
      <c r="X151" s="4">
        <f t="shared" si="70"/>
        <v>10.683962264150942</v>
      </c>
      <c r="Y151" s="4">
        <v>4248</v>
      </c>
      <c r="Z151" s="13">
        <v>4241</v>
      </c>
      <c r="AA151" s="13">
        <v>25293</v>
      </c>
      <c r="AB151" s="13"/>
      <c r="AC151" s="13"/>
      <c r="AD151" s="13"/>
      <c r="AE151" s="12">
        <f t="shared" si="60"/>
        <v>4.2304194836516032E-3</v>
      </c>
      <c r="AF151" s="4">
        <v>1441</v>
      </c>
      <c r="AG151" s="13">
        <v>1441303</v>
      </c>
      <c r="AH151" s="4">
        <f t="shared" si="58"/>
        <v>1441.3030000000001</v>
      </c>
      <c r="AI151" s="13">
        <v>6908</v>
      </c>
      <c r="AJ151" s="13">
        <f t="shared" si="61"/>
        <v>2.4609148812970469E-3</v>
      </c>
      <c r="AK151" s="13">
        <f t="shared" si="62"/>
        <v>2660</v>
      </c>
      <c r="AL151" s="13">
        <f t="shared" si="63"/>
        <v>0.61392588303416329</v>
      </c>
      <c r="AM151" s="13">
        <f t="shared" si="64"/>
        <v>0.61493920092646204</v>
      </c>
      <c r="AN151" s="13">
        <f t="shared" si="65"/>
        <v>5.9540960451977405</v>
      </c>
      <c r="AO151" s="13">
        <f t="shared" si="66"/>
        <v>9.5086466165413537</v>
      </c>
      <c r="AP151" s="13">
        <f t="shared" si="67"/>
        <v>3.6614070642733063</v>
      </c>
      <c r="AQ151" s="13">
        <f t="shared" si="68"/>
        <v>2.2926889809244342</v>
      </c>
      <c r="AR151" s="13">
        <f t="shared" si="69"/>
        <v>1.6261770244821092</v>
      </c>
      <c r="AS151" s="13">
        <v>3.5</v>
      </c>
      <c r="AT151" s="13">
        <v>2.5</v>
      </c>
      <c r="AU151" s="14">
        <v>63.2</v>
      </c>
      <c r="AV151" s="14">
        <v>73</v>
      </c>
    </row>
    <row r="152" spans="1:48">
      <c r="A152" s="5">
        <v>11140</v>
      </c>
      <c r="B152" s="15">
        <v>46.1</v>
      </c>
      <c r="C152" s="14">
        <v>62.9</v>
      </c>
      <c r="D152" s="14">
        <v>94.4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22"/>
      <c r="R152" s="22"/>
      <c r="S152" s="22"/>
      <c r="T152" s="21">
        <f t="shared" si="59"/>
        <v>5630</v>
      </c>
      <c r="U152">
        <v>4.24</v>
      </c>
      <c r="V152" s="2">
        <v>1390</v>
      </c>
      <c r="W152" s="4">
        <v>45.34</v>
      </c>
      <c r="X152" s="4">
        <f t="shared" si="70"/>
        <v>10.693396226415095</v>
      </c>
      <c r="Y152" s="4">
        <v>4230</v>
      </c>
      <c r="Z152" s="13">
        <v>4245</v>
      </c>
      <c r="AA152" s="13">
        <v>25400</v>
      </c>
      <c r="AB152" s="13"/>
      <c r="AC152" s="13"/>
      <c r="AD152" s="13"/>
      <c r="AE152" s="12">
        <f t="shared" si="60"/>
        <v>-1.3346456692913386E-2</v>
      </c>
      <c r="AF152" s="4">
        <v>1390</v>
      </c>
      <c r="AG152" s="13">
        <v>1390267</v>
      </c>
      <c r="AH152" s="4">
        <f t="shared" si="58"/>
        <v>1390.2670000000001</v>
      </c>
      <c r="AI152" s="13">
        <v>6925</v>
      </c>
      <c r="AJ152" s="13">
        <f t="shared" si="61"/>
        <v>4.0433212996389889E-3</v>
      </c>
      <c r="AK152" s="13">
        <f t="shared" si="62"/>
        <v>2695</v>
      </c>
      <c r="AL152" s="13">
        <f t="shared" si="63"/>
        <v>0.6129963898916968</v>
      </c>
      <c r="AM152" s="13">
        <f t="shared" si="64"/>
        <v>0.61083032490974731</v>
      </c>
      <c r="AN152" s="13">
        <f t="shared" si="65"/>
        <v>6.0047281323877071</v>
      </c>
      <c r="AO152" s="13">
        <f t="shared" si="66"/>
        <v>9.424860853432282</v>
      </c>
      <c r="AP152" s="13">
        <f t="shared" si="67"/>
        <v>3.6678700361010832</v>
      </c>
      <c r="AQ152" s="13">
        <f t="shared" si="68"/>
        <v>2.3368580962866239</v>
      </c>
      <c r="AR152" s="13">
        <f t="shared" si="69"/>
        <v>1.6371158392434988</v>
      </c>
      <c r="AS152" s="13">
        <v>3.25</v>
      </c>
      <c r="AT152" s="13">
        <v>2.5</v>
      </c>
      <c r="AU152" s="14">
        <v>60.7</v>
      </c>
      <c r="AV152" s="14">
        <v>76</v>
      </c>
    </row>
    <row r="153" spans="1:48">
      <c r="A153" s="5">
        <v>11171</v>
      </c>
      <c r="B153" s="15">
        <v>46.1</v>
      </c>
      <c r="C153" s="14">
        <v>62.7</v>
      </c>
      <c r="D153" s="14">
        <v>92.2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22"/>
      <c r="R153" s="22"/>
      <c r="S153" s="22"/>
      <c r="T153" s="21">
        <f t="shared" si="59"/>
        <v>5557</v>
      </c>
      <c r="U153">
        <v>4.21</v>
      </c>
      <c r="V153" s="2">
        <v>1347</v>
      </c>
      <c r="W153" s="4">
        <v>45.09</v>
      </c>
      <c r="X153" s="4">
        <f t="shared" si="70"/>
        <v>10.710213776722091</v>
      </c>
      <c r="Y153" s="4">
        <v>4214</v>
      </c>
      <c r="Z153" s="13">
        <v>4209</v>
      </c>
      <c r="AA153" s="13">
        <v>25061</v>
      </c>
      <c r="AB153" s="13"/>
      <c r="AC153" s="13"/>
      <c r="AD153" s="13"/>
      <c r="AE153" s="12">
        <f t="shared" si="60"/>
        <v>-7.5815011372251705E-4</v>
      </c>
      <c r="AF153" s="4">
        <v>1347</v>
      </c>
      <c r="AG153" s="13">
        <v>1347058</v>
      </c>
      <c r="AH153" s="4">
        <f t="shared" si="58"/>
        <v>1347.058</v>
      </c>
      <c r="AI153" s="13">
        <v>6953</v>
      </c>
      <c r="AJ153" s="13">
        <f t="shared" si="61"/>
        <v>-1.7834028476916439E-2</v>
      </c>
      <c r="AK153" s="13">
        <f t="shared" si="62"/>
        <v>2739</v>
      </c>
      <c r="AL153" s="13">
        <f t="shared" si="63"/>
        <v>0.60535020854307497</v>
      </c>
      <c r="AM153" s="13">
        <f t="shared" si="64"/>
        <v>0.60606932259456348</v>
      </c>
      <c r="AN153" s="13">
        <f t="shared" si="65"/>
        <v>5.9470811580446128</v>
      </c>
      <c r="AO153" s="13">
        <f t="shared" si="66"/>
        <v>9.1496896677619564</v>
      </c>
      <c r="AP153" s="13">
        <f t="shared" si="67"/>
        <v>3.6043434488709911</v>
      </c>
      <c r="AQ153" s="13">
        <f t="shared" si="68"/>
        <v>2.3427377091736217</v>
      </c>
      <c r="AR153" s="13">
        <f t="shared" si="69"/>
        <v>1.6499762695775986</v>
      </c>
      <c r="AS153" s="13">
        <v>3</v>
      </c>
      <c r="AT153" s="13">
        <v>2.5</v>
      </c>
      <c r="AU153" s="14">
        <v>58.8</v>
      </c>
      <c r="AV153" s="14">
        <v>71</v>
      </c>
    </row>
    <row r="154" spans="1:48">
      <c r="A154" s="5">
        <v>11202</v>
      </c>
      <c r="B154" s="15">
        <v>46.2</v>
      </c>
      <c r="C154" s="14">
        <v>62.6</v>
      </c>
      <c r="D154" s="14">
        <v>90.8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22"/>
      <c r="R154" s="22"/>
      <c r="S154" s="22"/>
      <c r="T154" s="21">
        <f t="shared" si="59"/>
        <v>5586</v>
      </c>
      <c r="U154">
        <v>4.22</v>
      </c>
      <c r="V154" s="2">
        <v>1366</v>
      </c>
      <c r="W154" s="4">
        <v>45.08</v>
      </c>
      <c r="X154" s="4">
        <f t="shared" si="70"/>
        <v>10.682464454976303</v>
      </c>
      <c r="Y154" s="4">
        <v>4224</v>
      </c>
      <c r="Z154" s="13">
        <v>4216</v>
      </c>
      <c r="AA154" s="13">
        <v>25042</v>
      </c>
      <c r="AB154" s="13"/>
      <c r="AC154" s="13"/>
      <c r="AD154" s="13"/>
      <c r="AE154" s="12">
        <f t="shared" si="60"/>
        <v>-2.2362431115725582E-3</v>
      </c>
      <c r="AF154" s="4">
        <v>1366</v>
      </c>
      <c r="AG154" s="13">
        <v>1366074</v>
      </c>
      <c r="AH154" s="4">
        <f t="shared" si="58"/>
        <v>1366.0740000000001</v>
      </c>
      <c r="AI154" s="13">
        <v>6829</v>
      </c>
      <c r="AJ154" s="13">
        <f t="shared" si="61"/>
        <v>-1.7572118904671254E-3</v>
      </c>
      <c r="AK154" s="13">
        <f t="shared" si="62"/>
        <v>2605</v>
      </c>
      <c r="AL154" s="13">
        <f t="shared" si="63"/>
        <v>0.61736711085078344</v>
      </c>
      <c r="AM154" s="13">
        <f t="shared" si="64"/>
        <v>0.61853858544442819</v>
      </c>
      <c r="AN154" s="13">
        <f t="shared" si="65"/>
        <v>5.9285037878787881</v>
      </c>
      <c r="AO154" s="13">
        <f t="shared" si="66"/>
        <v>9.613051823416507</v>
      </c>
      <c r="AP154" s="13">
        <f t="shared" si="67"/>
        <v>3.6670083467564796</v>
      </c>
      <c r="AQ154" s="13">
        <f t="shared" si="68"/>
        <v>2.2614954411223085</v>
      </c>
      <c r="AR154" s="13">
        <f t="shared" si="69"/>
        <v>1.6167140151515151</v>
      </c>
      <c r="AS154" s="13">
        <v>3</v>
      </c>
      <c r="AT154" s="13">
        <v>2.5</v>
      </c>
      <c r="AU154" s="14">
        <v>58.2</v>
      </c>
      <c r="AV154" s="14">
        <v>69</v>
      </c>
    </row>
    <row r="155" spans="1:48">
      <c r="A155" s="5">
        <v>11232</v>
      </c>
      <c r="B155" s="15">
        <v>45.4</v>
      </c>
      <c r="C155" s="14">
        <v>62.4</v>
      </c>
      <c r="D155" s="14">
        <v>90.4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22"/>
      <c r="R155" s="22"/>
      <c r="S155" s="22"/>
      <c r="T155" s="21">
        <f t="shared" si="59"/>
        <v>5611</v>
      </c>
      <c r="U155">
        <v>4.2300000000000004</v>
      </c>
      <c r="V155" s="2">
        <v>1381</v>
      </c>
      <c r="W155" s="4">
        <v>45.05</v>
      </c>
      <c r="X155" s="4">
        <f t="shared" si="70"/>
        <v>10.650118203309692</v>
      </c>
      <c r="Y155" s="4">
        <v>4248</v>
      </c>
      <c r="Z155" s="13">
        <v>4233</v>
      </c>
      <c r="AA155" s="13">
        <v>24986</v>
      </c>
      <c r="AB155" s="13"/>
      <c r="AC155" s="13"/>
      <c r="AD155" s="13"/>
      <c r="AE155" s="12">
        <f t="shared" si="60"/>
        <v>1.6409189145921716E-3</v>
      </c>
      <c r="AF155" s="4">
        <v>1381</v>
      </c>
      <c r="AG155" s="13">
        <v>1380781</v>
      </c>
      <c r="AH155" s="4">
        <f t="shared" si="58"/>
        <v>1380.7809999999999</v>
      </c>
      <c r="AI155" s="13">
        <v>6817</v>
      </c>
      <c r="AJ155" s="13">
        <f t="shared" si="61"/>
        <v>1.7309667008948218E-2</v>
      </c>
      <c r="AK155" s="13">
        <f t="shared" si="62"/>
        <v>2569</v>
      </c>
      <c r="AL155" s="13">
        <f t="shared" si="63"/>
        <v>0.62094763092269323</v>
      </c>
      <c r="AM155" s="13">
        <f t="shared" si="64"/>
        <v>0.62314801232213579</v>
      </c>
      <c r="AN155" s="13">
        <f t="shared" si="65"/>
        <v>5.8818267419962336</v>
      </c>
      <c r="AO155" s="13">
        <f t="shared" si="66"/>
        <v>9.7259634098871164</v>
      </c>
      <c r="AP155" s="13">
        <f t="shared" si="67"/>
        <v>3.665248643098137</v>
      </c>
      <c r="AQ155" s="13">
        <f t="shared" si="68"/>
        <v>2.2165780988980965</v>
      </c>
      <c r="AR155" s="13">
        <f t="shared" si="69"/>
        <v>1.6047551789077212</v>
      </c>
      <c r="AS155" s="13">
        <v>3</v>
      </c>
      <c r="AT155" s="13">
        <v>2.5</v>
      </c>
      <c r="AU155" s="14">
        <v>55.6</v>
      </c>
      <c r="AV155" s="14">
        <v>60</v>
      </c>
    </row>
    <row r="156" spans="1:48">
      <c r="A156" s="5">
        <v>11263</v>
      </c>
      <c r="B156" s="15">
        <v>44.5</v>
      </c>
      <c r="C156" s="14">
        <v>62.3</v>
      </c>
      <c r="D156" s="14">
        <v>88.6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22"/>
      <c r="R156" s="22"/>
      <c r="S156" s="22"/>
      <c r="T156" s="21">
        <f t="shared" si="59"/>
        <v>5664</v>
      </c>
      <c r="U156">
        <v>4.2699999999999996</v>
      </c>
      <c r="V156" s="2">
        <v>1394</v>
      </c>
      <c r="W156" s="4">
        <v>44.74</v>
      </c>
      <c r="X156" s="4">
        <f t="shared" si="70"/>
        <v>10.477751756440282</v>
      </c>
      <c r="Y156" s="4">
        <v>4284</v>
      </c>
      <c r="Z156" s="13">
        <v>4266</v>
      </c>
      <c r="AA156" s="13">
        <v>25027</v>
      </c>
      <c r="AB156" s="13"/>
      <c r="AC156" s="13"/>
      <c r="AD156" s="13"/>
      <c r="AE156" s="12">
        <f t="shared" si="60"/>
        <v>-4.1954688935949176E-3</v>
      </c>
      <c r="AF156" s="4">
        <v>1394</v>
      </c>
      <c r="AG156" s="13">
        <v>1394342</v>
      </c>
      <c r="AH156" s="4">
        <f t="shared" si="58"/>
        <v>1394.3420000000001</v>
      </c>
      <c r="AI156" s="13">
        <v>6935</v>
      </c>
      <c r="AJ156" s="13">
        <f t="shared" si="61"/>
        <v>2.7397260273972601E-2</v>
      </c>
      <c r="AK156" s="13">
        <f t="shared" si="62"/>
        <v>2651</v>
      </c>
      <c r="AL156" s="13">
        <f t="shared" si="63"/>
        <v>0.61514059120403752</v>
      </c>
      <c r="AM156" s="13">
        <f t="shared" si="64"/>
        <v>0.61773612112472964</v>
      </c>
      <c r="AN156" s="13">
        <f t="shared" si="65"/>
        <v>5.8419701213818858</v>
      </c>
      <c r="AO156" s="13">
        <f t="shared" si="66"/>
        <v>9.4405884571859673</v>
      </c>
      <c r="AP156" s="13">
        <f t="shared" si="67"/>
        <v>3.6087959625090122</v>
      </c>
      <c r="AQ156" s="13">
        <f t="shared" si="68"/>
        <v>2.2331741588728735</v>
      </c>
      <c r="AR156" s="13">
        <f t="shared" si="69"/>
        <v>1.6188141923436041</v>
      </c>
      <c r="AS156" s="13">
        <v>2.88</v>
      </c>
      <c r="AT156" s="13">
        <v>2.5</v>
      </c>
      <c r="AU156" s="14">
        <v>54.7</v>
      </c>
      <c r="AV156" s="14">
        <v>61</v>
      </c>
    </row>
    <row r="157" spans="1:48">
      <c r="A157" s="5">
        <v>11293</v>
      </c>
      <c r="B157" s="15">
        <v>43.5</v>
      </c>
      <c r="C157" s="14">
        <v>62.1</v>
      </c>
      <c r="D157" s="14">
        <v>86.9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22"/>
      <c r="R157" s="22"/>
      <c r="S157" s="22"/>
      <c r="T157" s="21">
        <f t="shared" si="59"/>
        <v>5887</v>
      </c>
      <c r="U157">
        <v>4.3</v>
      </c>
      <c r="V157" s="2">
        <v>1587</v>
      </c>
      <c r="W157" s="4">
        <v>44.05</v>
      </c>
      <c r="X157" s="4">
        <f t="shared" si="70"/>
        <v>10.244186046511627</v>
      </c>
      <c r="Y157" s="4">
        <v>4306</v>
      </c>
      <c r="Z157" s="13">
        <v>4296</v>
      </c>
      <c r="AA157" s="13">
        <v>24922</v>
      </c>
      <c r="AB157" s="13"/>
      <c r="AC157" s="13"/>
      <c r="AD157" s="13"/>
      <c r="AE157" s="12">
        <f t="shared" si="60"/>
        <v>-1.4485193804670572E-2</v>
      </c>
      <c r="AF157" s="4">
        <v>1587</v>
      </c>
      <c r="AG157" s="13">
        <v>1587050</v>
      </c>
      <c r="AH157" s="4">
        <f t="shared" ref="AH157:AH181" si="71">AG157/1000</f>
        <v>1587.05</v>
      </c>
      <c r="AI157" s="13">
        <v>7125</v>
      </c>
      <c r="AJ157" s="13">
        <f t="shared" si="61"/>
        <v>3.7894736842105261E-3</v>
      </c>
      <c r="AK157" s="13">
        <f t="shared" si="62"/>
        <v>2819</v>
      </c>
      <c r="AL157" s="13">
        <f t="shared" si="63"/>
        <v>0.60294736842105268</v>
      </c>
      <c r="AM157" s="13">
        <f t="shared" si="64"/>
        <v>0.60435087719298242</v>
      </c>
      <c r="AN157" s="13">
        <f t="shared" si="65"/>
        <v>5.7877380399442639</v>
      </c>
      <c r="AO157" s="13">
        <f t="shared" si="66"/>
        <v>8.8407236608726496</v>
      </c>
      <c r="AP157" s="13">
        <f t="shared" si="67"/>
        <v>3.4978245614035086</v>
      </c>
      <c r="AQ157" s="13">
        <f t="shared" si="68"/>
        <v>2.2899134785407553</v>
      </c>
      <c r="AR157" s="13">
        <f t="shared" si="69"/>
        <v>1.6546679052484905</v>
      </c>
      <c r="AS157" s="13">
        <v>2.88</v>
      </c>
      <c r="AT157" s="13">
        <v>2</v>
      </c>
      <c r="AU157" s="14">
        <v>54.7</v>
      </c>
    </row>
    <row r="158" spans="1:48">
      <c r="A158" s="5">
        <v>11324</v>
      </c>
      <c r="B158" s="15">
        <v>42.8</v>
      </c>
      <c r="C158" s="14">
        <v>61.8</v>
      </c>
      <c r="D158" s="14">
        <v>85.7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22"/>
      <c r="R158" s="22"/>
      <c r="S158" s="22"/>
      <c r="T158" s="21">
        <f t="shared" si="59"/>
        <v>5906</v>
      </c>
      <c r="U158">
        <v>4.34</v>
      </c>
      <c r="V158" s="2">
        <v>1566</v>
      </c>
      <c r="W158" s="4">
        <v>43.65</v>
      </c>
      <c r="X158" s="4">
        <f t="shared" si="70"/>
        <v>10.057603686635945</v>
      </c>
      <c r="Y158" s="4">
        <v>4356</v>
      </c>
      <c r="Z158" s="13">
        <v>4335</v>
      </c>
      <c r="AA158" s="13">
        <v>24561</v>
      </c>
      <c r="AB158" s="13"/>
      <c r="AC158" s="13"/>
      <c r="AD158" s="13"/>
      <c r="AE158" s="12">
        <f t="shared" si="60"/>
        <v>6.1886730996294943E-3</v>
      </c>
      <c r="AF158" s="4">
        <v>1566</v>
      </c>
      <c r="AG158" s="13">
        <v>1565642</v>
      </c>
      <c r="AH158" s="4">
        <f t="shared" si="71"/>
        <v>1565.6420000000001</v>
      </c>
      <c r="AI158" s="13">
        <v>7152</v>
      </c>
      <c r="AJ158" s="13">
        <f t="shared" si="61"/>
        <v>-1.0626398210290829E-2</v>
      </c>
      <c r="AK158" s="13">
        <f t="shared" si="62"/>
        <v>2796</v>
      </c>
      <c r="AL158" s="13">
        <f t="shared" si="63"/>
        <v>0.6061241610738255</v>
      </c>
      <c r="AM158" s="13">
        <f t="shared" si="64"/>
        <v>0.60906040268456374</v>
      </c>
      <c r="AN158" s="13">
        <f t="shared" si="65"/>
        <v>5.6384297520661155</v>
      </c>
      <c r="AO158" s="13">
        <f t="shared" si="66"/>
        <v>8.7843347639484985</v>
      </c>
      <c r="AP158" s="13">
        <f t="shared" si="67"/>
        <v>3.4341442953020134</v>
      </c>
      <c r="AQ158" s="13">
        <f t="shared" si="68"/>
        <v>2.2042854567641021</v>
      </c>
      <c r="AR158" s="13">
        <f t="shared" si="69"/>
        <v>1.6418732782369145</v>
      </c>
      <c r="AS158" s="13"/>
      <c r="AT158" s="13"/>
      <c r="AU158" s="14">
        <v>53.2</v>
      </c>
    </row>
    <row r="159" spans="1:48">
      <c r="A159" s="5">
        <v>11355</v>
      </c>
      <c r="B159" s="15">
        <v>42</v>
      </c>
      <c r="C159" s="14">
        <v>61.5</v>
      </c>
      <c r="D159" s="14">
        <v>85.5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22"/>
      <c r="R159" s="22"/>
      <c r="S159" s="22"/>
      <c r="T159" s="21">
        <f t="shared" si="59"/>
        <v>5842</v>
      </c>
      <c r="U159">
        <v>4.37</v>
      </c>
      <c r="V159" s="2">
        <v>1472</v>
      </c>
      <c r="W159" s="4">
        <v>43.94</v>
      </c>
      <c r="X159" s="4">
        <f t="shared" si="70"/>
        <v>10.054919908466818</v>
      </c>
      <c r="Y159" s="4">
        <v>4378</v>
      </c>
      <c r="Z159" s="13">
        <v>4369</v>
      </c>
      <c r="AA159" s="13">
        <v>24713</v>
      </c>
      <c r="AB159" s="13"/>
      <c r="AC159" s="13"/>
      <c r="AD159" s="13"/>
      <c r="AE159" s="12">
        <f t="shared" si="60"/>
        <v>1.8209039776635779E-3</v>
      </c>
      <c r="AF159" s="4">
        <v>1472</v>
      </c>
      <c r="AG159" s="13">
        <v>1471516</v>
      </c>
      <c r="AH159" s="4">
        <f t="shared" si="71"/>
        <v>1471.5160000000001</v>
      </c>
      <c r="AI159" s="13">
        <v>7076</v>
      </c>
      <c r="AJ159" s="13">
        <f t="shared" si="61"/>
        <v>1.978518937252685E-3</v>
      </c>
      <c r="AK159" s="13">
        <f t="shared" si="62"/>
        <v>2698</v>
      </c>
      <c r="AL159" s="13">
        <f t="shared" si="63"/>
        <v>0.61743923120407007</v>
      </c>
      <c r="AM159" s="13">
        <f t="shared" si="64"/>
        <v>0.61871113623516116</v>
      </c>
      <c r="AN159" s="13">
        <f t="shared" si="65"/>
        <v>5.6448149840109636</v>
      </c>
      <c r="AO159" s="13">
        <f t="shared" si="66"/>
        <v>9.1597479614529274</v>
      </c>
      <c r="AP159" s="13">
        <f t="shared" si="67"/>
        <v>3.4925098925946862</v>
      </c>
      <c r="AQ159" s="13">
        <f t="shared" si="68"/>
        <v>2.1523050914162773</v>
      </c>
      <c r="AR159" s="13">
        <f t="shared" si="69"/>
        <v>1.6162631338510736</v>
      </c>
      <c r="AS159" s="13"/>
      <c r="AT159" s="13"/>
      <c r="AU159" s="14">
        <v>53.9</v>
      </c>
    </row>
    <row r="160" spans="1:48">
      <c r="A160" s="5">
        <v>11383</v>
      </c>
      <c r="B160" s="15">
        <v>41.6</v>
      </c>
      <c r="C160" s="14">
        <v>61.2</v>
      </c>
      <c r="D160" s="14">
        <v>85.5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22"/>
      <c r="R160" s="22"/>
      <c r="S160" s="22"/>
      <c r="T160" s="21">
        <f t="shared" si="59"/>
        <v>5860</v>
      </c>
      <c r="U160">
        <v>4.4000000000000004</v>
      </c>
      <c r="V160" s="2">
        <v>1460</v>
      </c>
      <c r="W160" s="4">
        <v>43.88</v>
      </c>
      <c r="X160" s="4">
        <f t="shared" si="70"/>
        <v>9.9727272727272727</v>
      </c>
      <c r="Y160" s="4">
        <v>4410</v>
      </c>
      <c r="Z160" s="13">
        <v>4395</v>
      </c>
      <c r="AA160" s="13">
        <v>24758</v>
      </c>
      <c r="AB160" s="13"/>
      <c r="AC160" s="13"/>
      <c r="AD160" s="13"/>
      <c r="AE160" s="12">
        <f t="shared" si="60"/>
        <v>-2.0518620243961547E-2</v>
      </c>
      <c r="AF160" s="4">
        <v>1460</v>
      </c>
      <c r="AG160" s="13">
        <v>1460082</v>
      </c>
      <c r="AH160" s="4">
        <f t="shared" si="71"/>
        <v>1460.0820000000001</v>
      </c>
      <c r="AI160" s="13">
        <v>7090</v>
      </c>
      <c r="AJ160" s="13">
        <f t="shared" si="61"/>
        <v>4.0902679830747534E-3</v>
      </c>
      <c r="AK160" s="13">
        <f t="shared" si="62"/>
        <v>2680</v>
      </c>
      <c r="AL160" s="13">
        <f t="shared" si="63"/>
        <v>0.61988716502115659</v>
      </c>
      <c r="AM160" s="13">
        <f t="shared" si="64"/>
        <v>0.62200282087447112</v>
      </c>
      <c r="AN160" s="13">
        <f t="shared" si="65"/>
        <v>5.6140589569161001</v>
      </c>
      <c r="AO160" s="13">
        <f t="shared" si="66"/>
        <v>9.2380597014925367</v>
      </c>
      <c r="AP160" s="13">
        <f t="shared" si="67"/>
        <v>3.4919605077574047</v>
      </c>
      <c r="AQ160" s="13">
        <f t="shared" si="68"/>
        <v>2.1220984491586954</v>
      </c>
      <c r="AR160" s="13">
        <f t="shared" si="69"/>
        <v>1.6077097505668934</v>
      </c>
      <c r="AS160" s="13"/>
      <c r="AT160" s="13"/>
      <c r="AU160" s="14">
        <v>55.4</v>
      </c>
    </row>
    <row r="161" spans="1:47">
      <c r="A161" s="5">
        <v>11414</v>
      </c>
      <c r="B161" s="15">
        <v>40.9</v>
      </c>
      <c r="C161" s="14">
        <v>60.9</v>
      </c>
      <c r="D161" s="14">
        <v>84.4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22"/>
      <c r="R161" s="22"/>
      <c r="S161" s="22"/>
      <c r="T161" s="21">
        <f t="shared" si="59"/>
        <v>5947</v>
      </c>
      <c r="U161">
        <v>4.42</v>
      </c>
      <c r="V161" s="2">
        <v>1527</v>
      </c>
      <c r="W161" s="4">
        <v>43.46</v>
      </c>
      <c r="X161" s="4">
        <f t="shared" si="70"/>
        <v>9.8325791855203626</v>
      </c>
      <c r="Y161" s="4">
        <v>4439</v>
      </c>
      <c r="Z161" s="13">
        <v>4424</v>
      </c>
      <c r="AA161" s="13">
        <v>24250</v>
      </c>
      <c r="AB161" s="13"/>
      <c r="AC161" s="13"/>
      <c r="AD161" s="13"/>
      <c r="AE161" s="12">
        <f t="shared" si="60"/>
        <v>-1.4845360824742268E-2</v>
      </c>
      <c r="AF161" s="4">
        <v>1527</v>
      </c>
      <c r="AG161" s="13">
        <v>1527028</v>
      </c>
      <c r="AH161" s="4">
        <f t="shared" si="71"/>
        <v>1527.028</v>
      </c>
      <c r="AI161" s="13">
        <v>7119</v>
      </c>
      <c r="AJ161" s="13">
        <f t="shared" si="61"/>
        <v>1.5451608371962354E-3</v>
      </c>
      <c r="AK161" s="13">
        <f t="shared" si="62"/>
        <v>2680</v>
      </c>
      <c r="AL161" s="13">
        <f t="shared" si="63"/>
        <v>0.62143559488692235</v>
      </c>
      <c r="AM161" s="13">
        <f t="shared" si="64"/>
        <v>0.62354263239218988</v>
      </c>
      <c r="AN161" s="13">
        <f t="shared" si="65"/>
        <v>5.462942104077495</v>
      </c>
      <c r="AO161" s="13">
        <f t="shared" si="66"/>
        <v>9.0485074626865671</v>
      </c>
      <c r="AP161" s="13">
        <f t="shared" si="67"/>
        <v>3.4063773001826099</v>
      </c>
      <c r="AQ161" s="13">
        <f t="shared" si="68"/>
        <v>2.0565648038948852</v>
      </c>
      <c r="AR161" s="13">
        <f t="shared" si="69"/>
        <v>1.6037395809867088</v>
      </c>
      <c r="AS161" s="13"/>
      <c r="AT161" s="13"/>
      <c r="AU161" s="14">
        <v>56.9</v>
      </c>
    </row>
    <row r="162" spans="1:47">
      <c r="A162" s="5">
        <v>11444</v>
      </c>
      <c r="B162" s="15">
        <v>40.1</v>
      </c>
      <c r="C162" s="14">
        <v>60.6</v>
      </c>
      <c r="D162" s="14">
        <v>82.2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22"/>
      <c r="R162" s="22"/>
      <c r="S162" s="22"/>
      <c r="T162" s="21">
        <f t="shared" si="59"/>
        <v>6037</v>
      </c>
      <c r="U162">
        <v>4.4800000000000004</v>
      </c>
      <c r="V162" s="2">
        <v>1557</v>
      </c>
      <c r="W162" s="4">
        <v>42.92</v>
      </c>
      <c r="X162" s="4">
        <f t="shared" si="70"/>
        <v>9.5803571428571423</v>
      </c>
      <c r="Y162" s="4">
        <v>4511</v>
      </c>
      <c r="Z162" s="13">
        <v>4480</v>
      </c>
      <c r="AA162" s="13">
        <v>23890</v>
      </c>
      <c r="AB162" s="13"/>
      <c r="AC162" s="13"/>
      <c r="AD162" s="13"/>
      <c r="AE162" s="12">
        <f t="shared" si="60"/>
        <v>-2.9300962745918796E-4</v>
      </c>
      <c r="AF162" s="4">
        <v>1557</v>
      </c>
      <c r="AG162" s="13">
        <v>1557356</v>
      </c>
      <c r="AH162" s="4">
        <f t="shared" si="71"/>
        <v>1557.356</v>
      </c>
      <c r="AI162" s="13">
        <v>7130</v>
      </c>
      <c r="AJ162" s="13">
        <f t="shared" si="61"/>
        <v>2.4123422159887799E-2</v>
      </c>
      <c r="AK162" s="13">
        <f t="shared" si="62"/>
        <v>2619</v>
      </c>
      <c r="AL162" s="13">
        <f t="shared" si="63"/>
        <v>0.62833099579242635</v>
      </c>
      <c r="AM162" s="13">
        <f t="shared" si="64"/>
        <v>0.63267882187938285</v>
      </c>
      <c r="AN162" s="13">
        <f t="shared" si="65"/>
        <v>5.2959432498337398</v>
      </c>
      <c r="AO162" s="13">
        <f t="shared" si="66"/>
        <v>9.1218022145857205</v>
      </c>
      <c r="AP162" s="13">
        <f t="shared" si="67"/>
        <v>3.3506311360448806</v>
      </c>
      <c r="AQ162" s="13">
        <f t="shared" si="68"/>
        <v>1.9453121137888592</v>
      </c>
      <c r="AR162" s="13">
        <f t="shared" si="69"/>
        <v>1.5805808024828198</v>
      </c>
      <c r="AS162" s="13"/>
      <c r="AT162" s="13"/>
      <c r="AU162" s="14">
        <v>56.9</v>
      </c>
    </row>
    <row r="163" spans="1:47">
      <c r="A163" s="5">
        <v>11475</v>
      </c>
      <c r="B163" s="15">
        <v>39.5</v>
      </c>
      <c r="C163" s="14">
        <v>60.3</v>
      </c>
      <c r="D163" s="14">
        <v>82.6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22"/>
      <c r="R163" s="22"/>
      <c r="S163" s="22"/>
      <c r="T163" s="21">
        <f t="shared" si="59"/>
        <v>6236</v>
      </c>
      <c r="U163">
        <v>4.58</v>
      </c>
      <c r="V163" s="2">
        <v>1656</v>
      </c>
      <c r="W163" s="4">
        <v>42.6</v>
      </c>
      <c r="X163" s="4">
        <f t="shared" si="70"/>
        <v>9.3013100436681224</v>
      </c>
      <c r="Y163" s="4">
        <v>4669</v>
      </c>
      <c r="Z163" s="13">
        <v>4578</v>
      </c>
      <c r="AA163" s="13">
        <v>23883</v>
      </c>
      <c r="AB163" s="13"/>
      <c r="AC163" s="13"/>
      <c r="AD163" s="13"/>
      <c r="AE163" s="12">
        <f t="shared" si="60"/>
        <v>-3.3915337269187287E-3</v>
      </c>
      <c r="AF163" s="4">
        <v>1656</v>
      </c>
      <c r="AG163" s="13">
        <v>1656271</v>
      </c>
      <c r="AH163" s="4">
        <f t="shared" si="71"/>
        <v>1656.271</v>
      </c>
      <c r="AI163" s="13">
        <v>7302</v>
      </c>
      <c r="AJ163" s="13">
        <f t="shared" si="61"/>
        <v>2.6020268419611066E-3</v>
      </c>
      <c r="AK163" s="13">
        <f t="shared" si="62"/>
        <v>2633</v>
      </c>
      <c r="AL163" s="13">
        <f t="shared" si="63"/>
        <v>0.62695152013147082</v>
      </c>
      <c r="AM163" s="13">
        <f t="shared" si="64"/>
        <v>0.63941385921665295</v>
      </c>
      <c r="AN163" s="13">
        <f t="shared" si="65"/>
        <v>5.1152281002355968</v>
      </c>
      <c r="AO163" s="13">
        <f t="shared" si="66"/>
        <v>9.0706418533991648</v>
      </c>
      <c r="AP163" s="13">
        <f t="shared" si="67"/>
        <v>3.2707477403451111</v>
      </c>
      <c r="AQ163" s="13">
        <f t="shared" si="68"/>
        <v>1.8444803598904858</v>
      </c>
      <c r="AR163" s="13">
        <f t="shared" si="69"/>
        <v>1.5639323195545085</v>
      </c>
      <c r="AS163" s="13"/>
      <c r="AT163" s="13"/>
      <c r="AU163" s="14">
        <v>54.9</v>
      </c>
    </row>
    <row r="164" spans="1:47">
      <c r="A164" s="5">
        <v>11505</v>
      </c>
      <c r="B164" s="15">
        <v>39.4</v>
      </c>
      <c r="C164" s="14">
        <v>60</v>
      </c>
      <c r="D164" s="14">
        <v>80.2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22"/>
      <c r="R164" s="22"/>
      <c r="S164" s="22"/>
      <c r="T164" s="21">
        <f t="shared" si="59"/>
        <v>6412</v>
      </c>
      <c r="U164">
        <v>4.67</v>
      </c>
      <c r="V164" s="2">
        <v>1742</v>
      </c>
      <c r="W164" s="4">
        <v>42.31</v>
      </c>
      <c r="X164" s="4">
        <f t="shared" si="70"/>
        <v>9.0599571734475379</v>
      </c>
      <c r="Y164" s="4">
        <v>4662</v>
      </c>
      <c r="Z164" s="13">
        <v>4671</v>
      </c>
      <c r="AA164" s="13">
        <v>23802</v>
      </c>
      <c r="AB164" s="13"/>
      <c r="AC164" s="13"/>
      <c r="AD164" s="13"/>
      <c r="AE164" s="12">
        <f t="shared" si="60"/>
        <v>-1.5670952020838586E-2</v>
      </c>
      <c r="AF164" s="4">
        <v>1742</v>
      </c>
      <c r="AG164" s="13">
        <v>1741720</v>
      </c>
      <c r="AH164" s="4">
        <f t="shared" si="71"/>
        <v>1741.72</v>
      </c>
      <c r="AI164" s="13">
        <v>7321</v>
      </c>
      <c r="AJ164" s="13">
        <f t="shared" si="61"/>
        <v>7.3760415243819153E-3</v>
      </c>
      <c r="AK164" s="13">
        <f t="shared" si="62"/>
        <v>2659</v>
      </c>
      <c r="AL164" s="13">
        <f t="shared" si="63"/>
        <v>0.63802759185903568</v>
      </c>
      <c r="AM164" s="13">
        <f t="shared" si="64"/>
        <v>0.63679825160497194</v>
      </c>
      <c r="AN164" s="13">
        <f t="shared" si="65"/>
        <v>5.1055341055341055</v>
      </c>
      <c r="AO164" s="13">
        <f t="shared" si="66"/>
        <v>8.9514855208725077</v>
      </c>
      <c r="AP164" s="13">
        <f t="shared" si="67"/>
        <v>3.251195191913673</v>
      </c>
      <c r="AQ164" s="13">
        <f t="shared" si="68"/>
        <v>1.8543389136204325</v>
      </c>
      <c r="AR164" s="13">
        <f t="shared" si="69"/>
        <v>1.5703560703560704</v>
      </c>
      <c r="AS164" s="13"/>
      <c r="AT164" s="13"/>
      <c r="AU164" s="14">
        <v>55.6</v>
      </c>
    </row>
    <row r="165" spans="1:47">
      <c r="A165" s="5">
        <v>11536</v>
      </c>
      <c r="B165" s="15">
        <v>39.5</v>
      </c>
      <c r="C165" s="14">
        <v>59.7</v>
      </c>
      <c r="D165" s="14">
        <v>79.099999999999994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22"/>
      <c r="R165" s="22"/>
      <c r="S165" s="22"/>
      <c r="T165" s="21">
        <f t="shared" si="59"/>
        <v>6566</v>
      </c>
      <c r="U165">
        <v>4.6900000000000004</v>
      </c>
      <c r="V165" s="2">
        <v>1876</v>
      </c>
      <c r="W165" s="4">
        <v>41.57</v>
      </c>
      <c r="X165" s="4">
        <f t="shared" si="70"/>
        <v>8.863539445628998</v>
      </c>
      <c r="Y165" s="4">
        <v>4708</v>
      </c>
      <c r="Z165" s="13">
        <v>4688</v>
      </c>
      <c r="AA165" s="13">
        <v>23429</v>
      </c>
      <c r="AB165" s="13"/>
      <c r="AC165" s="13"/>
      <c r="AD165" s="13"/>
      <c r="AE165" s="12">
        <f t="shared" si="60"/>
        <v>-2.5609287634982287E-3</v>
      </c>
      <c r="AF165" s="4">
        <v>1876</v>
      </c>
      <c r="AG165" s="13">
        <v>1845760</v>
      </c>
      <c r="AH165" s="4">
        <f t="shared" si="71"/>
        <v>1845.76</v>
      </c>
      <c r="AI165" s="13">
        <v>7375</v>
      </c>
      <c r="AJ165" s="13">
        <f t="shared" si="61"/>
        <v>1.6677966101694915E-2</v>
      </c>
      <c r="AK165" s="13">
        <f t="shared" si="62"/>
        <v>2667</v>
      </c>
      <c r="AL165" s="13">
        <f t="shared" si="63"/>
        <v>0.63566101694915256</v>
      </c>
      <c r="AM165" s="13">
        <f t="shared" si="64"/>
        <v>0.63837288135593218</v>
      </c>
      <c r="AN165" s="13">
        <f t="shared" si="65"/>
        <v>4.9764231096006801</v>
      </c>
      <c r="AO165" s="13">
        <f t="shared" si="66"/>
        <v>8.7847769028871383</v>
      </c>
      <c r="AP165" s="13">
        <f t="shared" si="67"/>
        <v>3.1768135593220337</v>
      </c>
      <c r="AQ165" s="13">
        <f t="shared" si="68"/>
        <v>1.7996095502786464</v>
      </c>
      <c r="AR165" s="13">
        <f t="shared" si="69"/>
        <v>1.5664825828377231</v>
      </c>
      <c r="AS165" s="13"/>
      <c r="AT165" s="13"/>
      <c r="AU165" s="14">
        <v>51.6</v>
      </c>
    </row>
    <row r="166" spans="1:47">
      <c r="A166" s="5">
        <v>11567</v>
      </c>
      <c r="B166" s="15">
        <v>39</v>
      </c>
      <c r="C166" s="14">
        <v>59.4</v>
      </c>
      <c r="D166" s="14">
        <v>80.7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22"/>
      <c r="R166" s="22"/>
      <c r="S166" s="22"/>
      <c r="T166" s="21">
        <f t="shared" si="59"/>
        <v>6685</v>
      </c>
      <c r="U166">
        <v>4.66</v>
      </c>
      <c r="V166" s="2">
        <v>2025</v>
      </c>
      <c r="W166" s="4">
        <v>40.93</v>
      </c>
      <c r="X166" s="4">
        <f t="shared" si="70"/>
        <v>8.7832618025751064</v>
      </c>
      <c r="Y166" s="4">
        <v>4454</v>
      </c>
      <c r="Z166" s="13">
        <v>4661</v>
      </c>
      <c r="AA166" s="13">
        <v>23369</v>
      </c>
      <c r="AB166" s="13"/>
      <c r="AC166" s="13"/>
      <c r="AD166" s="13"/>
      <c r="AE166" s="12">
        <f t="shared" si="60"/>
        <v>-2.8199751807950705E-2</v>
      </c>
      <c r="AF166" s="4">
        <v>2025</v>
      </c>
      <c r="AG166" s="13">
        <v>2025287</v>
      </c>
      <c r="AH166" s="4">
        <f t="shared" si="71"/>
        <v>2025.287</v>
      </c>
      <c r="AI166" s="13">
        <v>7498</v>
      </c>
      <c r="AJ166" s="13">
        <f t="shared" si="61"/>
        <v>9.6025606828487597E-3</v>
      </c>
      <c r="AK166" s="13">
        <f t="shared" si="62"/>
        <v>3044</v>
      </c>
      <c r="AL166" s="13">
        <f t="shared" si="63"/>
        <v>0.62163243531608425</v>
      </c>
      <c r="AM166" s="13">
        <f t="shared" si="64"/>
        <v>0.59402507335289412</v>
      </c>
      <c r="AN166" s="13">
        <f t="shared" si="65"/>
        <v>5.2467444993264483</v>
      </c>
      <c r="AO166" s="13">
        <f t="shared" si="66"/>
        <v>7.6770696452036793</v>
      </c>
      <c r="AP166" s="13">
        <f t="shared" si="67"/>
        <v>3.116697786076287</v>
      </c>
      <c r="AQ166" s="13">
        <f t="shared" si="68"/>
        <v>2.1300467132501613</v>
      </c>
      <c r="AR166" s="13">
        <f t="shared" si="69"/>
        <v>1.6834306241580601</v>
      </c>
      <c r="AS166" s="13"/>
      <c r="AT166" s="13"/>
      <c r="AU166" s="14">
        <v>49.3</v>
      </c>
    </row>
    <row r="167" spans="1:47">
      <c r="A167" s="5">
        <v>11597</v>
      </c>
      <c r="B167" s="15">
        <v>38.5</v>
      </c>
      <c r="C167" s="14">
        <v>59.1</v>
      </c>
      <c r="D167" s="14">
        <v>82.3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22"/>
      <c r="R167" s="22"/>
      <c r="S167" s="22"/>
      <c r="T167" s="21">
        <f t="shared" si="59"/>
        <v>6491</v>
      </c>
      <c r="U167">
        <v>4.16</v>
      </c>
      <c r="V167" s="2">
        <v>2331</v>
      </c>
      <c r="W167" s="4">
        <v>39.36</v>
      </c>
      <c r="X167" s="4">
        <f t="shared" si="70"/>
        <v>9.4615384615384617</v>
      </c>
      <c r="Y167" s="4">
        <v>4005</v>
      </c>
      <c r="Z167" s="13">
        <v>4160</v>
      </c>
      <c r="AA167" s="13">
        <v>22710</v>
      </c>
      <c r="AB167" s="13"/>
      <c r="AC167" s="13"/>
      <c r="AD167" s="13"/>
      <c r="AE167" s="12">
        <f t="shared" si="60"/>
        <v>-1.5631880228974021E-2</v>
      </c>
      <c r="AF167" s="4">
        <v>2331</v>
      </c>
      <c r="AG167" s="13">
        <v>2330936</v>
      </c>
      <c r="AH167" s="4">
        <f t="shared" si="71"/>
        <v>2330.9360000000001</v>
      </c>
      <c r="AI167" s="13">
        <v>7570</v>
      </c>
      <c r="AJ167" s="13">
        <f t="shared" si="61"/>
        <v>-1.4795244385733158E-2</v>
      </c>
      <c r="AK167" s="13">
        <f t="shared" si="62"/>
        <v>3565</v>
      </c>
      <c r="AL167" s="13">
        <f t="shared" si="63"/>
        <v>0.54953764861294585</v>
      </c>
      <c r="AM167" s="13">
        <f t="shared" si="64"/>
        <v>0.52906208718626158</v>
      </c>
      <c r="AN167" s="13">
        <f t="shared" si="65"/>
        <v>5.6704119850187267</v>
      </c>
      <c r="AO167" s="13">
        <f t="shared" si="66"/>
        <v>6.3702664796633943</v>
      </c>
      <c r="AP167" s="13">
        <f t="shared" si="67"/>
        <v>3</v>
      </c>
      <c r="AQ167" s="13">
        <f t="shared" si="68"/>
        <v>2.6704119850187267</v>
      </c>
      <c r="AR167" s="13">
        <f t="shared" si="69"/>
        <v>1.8901373283395755</v>
      </c>
      <c r="AS167" s="13"/>
      <c r="AT167" s="13"/>
      <c r="AU167" s="14">
        <v>47.2</v>
      </c>
    </row>
    <row r="168" spans="1:47">
      <c r="A168" s="5">
        <v>11628</v>
      </c>
      <c r="B168" s="15">
        <v>38.4</v>
      </c>
      <c r="C168" s="14">
        <v>58.9</v>
      </c>
      <c r="D168" s="14">
        <v>83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22"/>
      <c r="R168" s="22"/>
      <c r="S168" s="22"/>
      <c r="T168" s="21">
        <f t="shared" si="59"/>
        <v>6533</v>
      </c>
      <c r="U168">
        <v>4.08</v>
      </c>
      <c r="V168" s="2">
        <v>2453</v>
      </c>
      <c r="W168" s="4">
        <v>38.450000000000003</v>
      </c>
      <c r="X168" s="4">
        <f t="shared" si="70"/>
        <v>9.4240196078431371</v>
      </c>
      <c r="Y168" s="4">
        <v>4127</v>
      </c>
      <c r="Z168" s="13">
        <v>4076</v>
      </c>
      <c r="AA168" s="13">
        <v>22355</v>
      </c>
      <c r="AB168" s="13"/>
      <c r="AC168" s="13"/>
      <c r="AD168" s="13"/>
      <c r="AE168" s="12">
        <f t="shared" si="60"/>
        <v>-2.0621784835607247E-2</v>
      </c>
      <c r="AF168" s="4">
        <v>2453</v>
      </c>
      <c r="AG168" s="13">
        <v>2453400</v>
      </c>
      <c r="AH168" s="4">
        <f t="shared" si="71"/>
        <v>2453.4</v>
      </c>
      <c r="AI168" s="13">
        <v>7458</v>
      </c>
      <c r="AJ168" s="13">
        <f t="shared" si="61"/>
        <v>3.7141324751944219E-2</v>
      </c>
      <c r="AK168" s="13">
        <f t="shared" si="62"/>
        <v>3331</v>
      </c>
      <c r="AL168" s="13">
        <f t="shared" si="63"/>
        <v>0.54652721909359081</v>
      </c>
      <c r="AM168" s="13">
        <f t="shared" si="64"/>
        <v>0.55336551354250474</v>
      </c>
      <c r="AN168" s="13">
        <f t="shared" si="65"/>
        <v>5.4167676278168164</v>
      </c>
      <c r="AO168" s="13">
        <f t="shared" si="66"/>
        <v>6.7111978384869406</v>
      </c>
      <c r="AP168" s="13">
        <f t="shared" si="67"/>
        <v>2.9974524001072673</v>
      </c>
      <c r="AQ168" s="13">
        <f t="shared" si="68"/>
        <v>2.4193152277095491</v>
      </c>
      <c r="AR168" s="13">
        <f t="shared" si="69"/>
        <v>1.8071238187545433</v>
      </c>
      <c r="AS168" s="13"/>
      <c r="AT168" s="13"/>
      <c r="AU168" s="14">
        <v>46.7</v>
      </c>
    </row>
    <row r="169" spans="1:47">
      <c r="A169" s="5">
        <v>11658</v>
      </c>
      <c r="B169" s="15">
        <v>37.6</v>
      </c>
      <c r="C169" s="14">
        <v>58.6</v>
      </c>
      <c r="D169" s="14">
        <v>85.4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22"/>
      <c r="R169" s="22"/>
      <c r="S169" s="22"/>
      <c r="T169" s="21">
        <f t="shared" si="59"/>
        <v>6724</v>
      </c>
      <c r="U169">
        <v>4.16</v>
      </c>
      <c r="V169" s="2">
        <v>2564</v>
      </c>
      <c r="W169" s="4">
        <v>37.340000000000003</v>
      </c>
      <c r="X169" s="4">
        <f t="shared" si="70"/>
        <v>8.9759615384615383</v>
      </c>
      <c r="Y169" s="4">
        <v>4173</v>
      </c>
      <c r="Z169" s="13">
        <v>4163</v>
      </c>
      <c r="AA169" s="13">
        <v>21894</v>
      </c>
      <c r="AB169" s="13"/>
      <c r="AC169" s="13"/>
      <c r="AD169" s="13"/>
      <c r="AE169" s="12">
        <f t="shared" si="60"/>
        <v>-1.7676075637160865E-2</v>
      </c>
      <c r="AF169" s="4">
        <v>2564</v>
      </c>
      <c r="AG169" s="13">
        <v>2563837</v>
      </c>
      <c r="AH169" s="4">
        <f t="shared" si="71"/>
        <v>2563.837</v>
      </c>
      <c r="AI169" s="13">
        <v>7735</v>
      </c>
      <c r="AJ169" s="13">
        <f t="shared" si="61"/>
        <v>-4.0077569489334192E-3</v>
      </c>
      <c r="AK169" s="13">
        <f t="shared" si="62"/>
        <v>3562</v>
      </c>
      <c r="AL169" s="13">
        <f t="shared" si="63"/>
        <v>0.53820297349709112</v>
      </c>
      <c r="AM169" s="13">
        <f t="shared" si="64"/>
        <v>0.5394957983193277</v>
      </c>
      <c r="AN169" s="13">
        <f t="shared" si="65"/>
        <v>5.2465851905104239</v>
      </c>
      <c r="AO169" s="13">
        <f t="shared" si="66"/>
        <v>6.1465468837731612</v>
      </c>
      <c r="AP169" s="13">
        <f t="shared" si="67"/>
        <v>2.8305106658047836</v>
      </c>
      <c r="AQ169" s="13">
        <f t="shared" si="68"/>
        <v>2.4160745247056403</v>
      </c>
      <c r="AR169" s="13">
        <f t="shared" si="69"/>
        <v>1.8535825545171341</v>
      </c>
      <c r="AS169" s="13"/>
      <c r="AT169" s="13"/>
      <c r="AU169" s="14">
        <v>47.9</v>
      </c>
    </row>
    <row r="170" spans="1:47">
      <c r="A170" s="5">
        <v>11689</v>
      </c>
      <c r="B170" s="15">
        <v>36.9</v>
      </c>
      <c r="C170" s="14">
        <v>58.2</v>
      </c>
      <c r="D170" s="14">
        <v>84.7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22"/>
      <c r="R170" s="22"/>
      <c r="S170" s="22"/>
      <c r="T170" s="21">
        <f t="shared" si="59"/>
        <v>6812</v>
      </c>
      <c r="U170">
        <v>4.16</v>
      </c>
      <c r="V170" s="2">
        <v>2652</v>
      </c>
      <c r="W170" s="4">
        <v>36.57</v>
      </c>
      <c r="X170" s="4">
        <f t="shared" si="70"/>
        <v>8.790865384615385</v>
      </c>
      <c r="Y170" s="4">
        <v>4129</v>
      </c>
      <c r="Z170" s="13">
        <v>4165</v>
      </c>
      <c r="AA170" s="13">
        <v>21507</v>
      </c>
      <c r="AB170" s="13"/>
      <c r="AC170" s="13"/>
      <c r="AD170" s="13"/>
      <c r="AE170" s="12">
        <f t="shared" si="60"/>
        <v>-9.1598084344631982E-3</v>
      </c>
      <c r="AF170" s="4">
        <v>2652</v>
      </c>
      <c r="AG170" s="13">
        <v>2652235</v>
      </c>
      <c r="AH170" s="4">
        <f t="shared" si="71"/>
        <v>2652.2350000000001</v>
      </c>
      <c r="AI170" s="13">
        <v>7704</v>
      </c>
      <c r="AJ170" s="13">
        <f t="shared" si="61"/>
        <v>-2.1677050882658359E-2</v>
      </c>
      <c r="AK170" s="13">
        <f t="shared" si="62"/>
        <v>3575</v>
      </c>
      <c r="AL170" s="13">
        <f t="shared" si="63"/>
        <v>0.5406282450674974</v>
      </c>
      <c r="AM170" s="13">
        <f t="shared" si="64"/>
        <v>0.53595534787123578</v>
      </c>
      <c r="AN170" s="13">
        <f t="shared" si="65"/>
        <v>5.2087672559941876</v>
      </c>
      <c r="AO170" s="13">
        <f t="shared" si="66"/>
        <v>6.0159440559440558</v>
      </c>
      <c r="AP170" s="13">
        <f t="shared" si="67"/>
        <v>2.7916666666666665</v>
      </c>
      <c r="AQ170" s="13">
        <f t="shared" si="68"/>
        <v>2.417100589327521</v>
      </c>
      <c r="AR170" s="13">
        <f t="shared" si="69"/>
        <v>1.8658270767740373</v>
      </c>
      <c r="AS170" s="13"/>
      <c r="AT170" s="13"/>
      <c r="AU170" s="14">
        <v>45.9</v>
      </c>
    </row>
    <row r="171" spans="1:47">
      <c r="A171" s="5">
        <v>11720</v>
      </c>
      <c r="B171" s="15">
        <v>36.299999999999997</v>
      </c>
      <c r="C171" s="14">
        <v>57.7</v>
      </c>
      <c r="D171" s="14">
        <v>86.7</v>
      </c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22"/>
      <c r="R171" s="22"/>
      <c r="S171" s="22"/>
      <c r="T171" s="21">
        <f t="shared" si="59"/>
        <v>6764</v>
      </c>
      <c r="U171">
        <v>4.0999999999999996</v>
      </c>
      <c r="V171" s="2">
        <v>2664</v>
      </c>
      <c r="W171" s="4">
        <v>36.11</v>
      </c>
      <c r="X171" s="4">
        <f t="shared" si="70"/>
        <v>8.8073170731707329</v>
      </c>
      <c r="Y171" s="4">
        <v>4067</v>
      </c>
      <c r="Z171" s="13">
        <v>4097</v>
      </c>
      <c r="AA171" s="13">
        <v>21310</v>
      </c>
      <c r="AB171" s="13"/>
      <c r="AC171" s="13"/>
      <c r="AD171" s="13"/>
      <c r="AE171" s="12">
        <f t="shared" si="60"/>
        <v>-9.385265133740028E-3</v>
      </c>
      <c r="AF171" s="4">
        <v>2664</v>
      </c>
      <c r="AG171" s="13">
        <v>2663844</v>
      </c>
      <c r="AH171" s="4">
        <f t="shared" si="71"/>
        <v>2663.8440000000001</v>
      </c>
      <c r="AI171" s="13">
        <v>7537</v>
      </c>
      <c r="AJ171" s="13">
        <f t="shared" si="61"/>
        <v>2.6535756932466497E-4</v>
      </c>
      <c r="AK171" s="13">
        <f t="shared" si="62"/>
        <v>3470</v>
      </c>
      <c r="AL171" s="13">
        <f t="shared" si="63"/>
        <v>0.54358498076157624</v>
      </c>
      <c r="AM171" s="13">
        <f t="shared" si="64"/>
        <v>0.53960461722170627</v>
      </c>
      <c r="AN171" s="13">
        <f t="shared" si="65"/>
        <v>5.2397344479960655</v>
      </c>
      <c r="AO171" s="13">
        <f t="shared" si="66"/>
        <v>6.141210374639769</v>
      </c>
      <c r="AP171" s="13">
        <f t="shared" si="67"/>
        <v>2.8273849011543053</v>
      </c>
      <c r="AQ171" s="13">
        <f t="shared" si="68"/>
        <v>2.4123495468417602</v>
      </c>
      <c r="AR171" s="13">
        <f t="shared" si="69"/>
        <v>1.8532087533808703</v>
      </c>
      <c r="AS171" s="13"/>
      <c r="AT171" s="13"/>
      <c r="AU171" s="14">
        <v>45.1</v>
      </c>
    </row>
    <row r="172" spans="1:47">
      <c r="A172" s="5">
        <v>11749</v>
      </c>
      <c r="B172" s="15">
        <v>36.1</v>
      </c>
      <c r="C172" s="14">
        <v>57.3</v>
      </c>
      <c r="D172" s="14">
        <v>84.1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22"/>
      <c r="R172" s="22"/>
      <c r="S172" s="22"/>
      <c r="T172" s="21">
        <f t="shared" si="59"/>
        <v>6685</v>
      </c>
      <c r="U172">
        <v>4.08</v>
      </c>
      <c r="V172" s="2">
        <v>2605</v>
      </c>
      <c r="W172" s="4">
        <v>35.76</v>
      </c>
      <c r="X172" s="4">
        <f t="shared" si="70"/>
        <v>8.7647058823529402</v>
      </c>
      <c r="Y172" s="4">
        <v>4103</v>
      </c>
      <c r="Z172" s="13">
        <v>4085</v>
      </c>
      <c r="AA172" s="13">
        <v>21110</v>
      </c>
      <c r="AB172" s="13"/>
      <c r="AC172" s="13"/>
      <c r="AD172" s="13"/>
      <c r="AE172" s="12">
        <f t="shared" si="60"/>
        <v>-1.0800568450971104E-2</v>
      </c>
      <c r="AF172" s="4">
        <v>2605</v>
      </c>
      <c r="AG172" s="13">
        <v>2605484</v>
      </c>
      <c r="AH172" s="4">
        <f t="shared" si="71"/>
        <v>2605.4839999999999</v>
      </c>
      <c r="AI172" s="13">
        <v>7539</v>
      </c>
      <c r="AJ172" s="13">
        <f t="shared" si="61"/>
        <v>1.3927576601671309E-2</v>
      </c>
      <c r="AK172" s="13">
        <f t="shared" si="62"/>
        <v>3436</v>
      </c>
      <c r="AL172" s="13">
        <f t="shared" si="63"/>
        <v>0.54184905159835517</v>
      </c>
      <c r="AM172" s="13">
        <f t="shared" si="64"/>
        <v>0.54423663615864171</v>
      </c>
      <c r="AN172" s="13">
        <f t="shared" si="65"/>
        <v>5.1450158420667806</v>
      </c>
      <c r="AO172" s="13">
        <f t="shared" si="66"/>
        <v>6.1437718277066358</v>
      </c>
      <c r="AP172" s="13">
        <f t="shared" si="67"/>
        <v>2.800106114869346</v>
      </c>
      <c r="AQ172" s="13">
        <f t="shared" si="68"/>
        <v>2.3449097271974346</v>
      </c>
      <c r="AR172" s="13">
        <f t="shared" si="69"/>
        <v>1.8374360224226176</v>
      </c>
      <c r="AS172" s="13"/>
      <c r="AT172" s="13"/>
      <c r="AU172" s="14">
        <v>43.1</v>
      </c>
    </row>
    <row r="173" spans="1:47">
      <c r="A173" s="5">
        <v>11780</v>
      </c>
      <c r="B173" s="15">
        <v>35.9</v>
      </c>
      <c r="C173" s="14">
        <v>56.9</v>
      </c>
      <c r="D173" s="14">
        <v>82.5</v>
      </c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22"/>
      <c r="R173" s="22"/>
      <c r="S173" s="22"/>
      <c r="T173" s="21">
        <f t="shared" si="59"/>
        <v>6648</v>
      </c>
      <c r="U173">
        <v>4.09</v>
      </c>
      <c r="V173" s="2">
        <v>2558</v>
      </c>
      <c r="W173" s="4">
        <v>35.42</v>
      </c>
      <c r="X173" s="4">
        <f t="shared" si="70"/>
        <v>8.6601466992665053</v>
      </c>
      <c r="Y173" s="4">
        <v>4080</v>
      </c>
      <c r="Z173" s="13">
        <v>4094</v>
      </c>
      <c r="AA173" s="13">
        <v>20882</v>
      </c>
      <c r="AB173" s="13"/>
      <c r="AC173" s="13"/>
      <c r="AD173" s="13"/>
      <c r="AE173" s="12">
        <f t="shared" si="60"/>
        <v>-1.6808734795517671E-2</v>
      </c>
      <c r="AF173" s="4">
        <v>2558</v>
      </c>
      <c r="AG173" s="13">
        <v>2557789</v>
      </c>
      <c r="AH173" s="4">
        <f t="shared" si="71"/>
        <v>2557.7890000000002</v>
      </c>
      <c r="AI173" s="13">
        <v>7644</v>
      </c>
      <c r="AJ173" s="13">
        <f t="shared" si="61"/>
        <v>8.634222919937205E-3</v>
      </c>
      <c r="AK173" s="13">
        <f t="shared" si="62"/>
        <v>3564</v>
      </c>
      <c r="AL173" s="13">
        <f t="shared" si="63"/>
        <v>0.53558346415489277</v>
      </c>
      <c r="AM173" s="13">
        <f t="shared" si="64"/>
        <v>0.53375196232339095</v>
      </c>
      <c r="AN173" s="13">
        <f t="shared" si="65"/>
        <v>5.1181372549019608</v>
      </c>
      <c r="AO173" s="13">
        <f t="shared" si="66"/>
        <v>5.8591470258136926</v>
      </c>
      <c r="AP173" s="13">
        <f t="shared" si="67"/>
        <v>2.7318158032443747</v>
      </c>
      <c r="AQ173" s="13">
        <f t="shared" si="68"/>
        <v>2.3863214516575861</v>
      </c>
      <c r="AR173" s="13">
        <f t="shared" si="69"/>
        <v>1.8735294117647059</v>
      </c>
      <c r="AS173" s="13"/>
      <c r="AT173" s="13"/>
      <c r="AU173" s="14">
        <v>41.9</v>
      </c>
    </row>
    <row r="174" spans="1:47">
      <c r="A174" s="5">
        <v>11810</v>
      </c>
      <c r="B174" s="15">
        <v>35.299999999999997</v>
      </c>
      <c r="C174" s="14">
        <v>56.5</v>
      </c>
      <c r="D174" s="14">
        <v>80.2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22"/>
      <c r="R174" s="22"/>
      <c r="S174" s="22"/>
      <c r="T174" s="21">
        <f t="shared" si="59"/>
        <v>6552</v>
      </c>
      <c r="U174">
        <v>3.99</v>
      </c>
      <c r="V174" s="2">
        <v>2562</v>
      </c>
      <c r="W174" s="4">
        <v>34.89</v>
      </c>
      <c r="X174" s="4">
        <f t="shared" si="70"/>
        <v>8.7443609022556394</v>
      </c>
      <c r="Y174" s="4">
        <v>3865</v>
      </c>
      <c r="Z174" s="13">
        <v>3986</v>
      </c>
      <c r="AA174" s="13">
        <v>20531</v>
      </c>
      <c r="AB174" s="13"/>
      <c r="AC174" s="13"/>
      <c r="AD174" s="13"/>
      <c r="AE174" s="12">
        <f t="shared" si="60"/>
        <v>-3.9939603526374752E-3</v>
      </c>
      <c r="AF174" s="4">
        <v>2562</v>
      </c>
      <c r="AG174" s="13">
        <v>2562152</v>
      </c>
      <c r="AH174" s="4">
        <f t="shared" si="71"/>
        <v>2562.152</v>
      </c>
      <c r="AI174" s="13">
        <v>7710</v>
      </c>
      <c r="AJ174" s="13">
        <f t="shared" si="61"/>
        <v>1.0116731517509728E-2</v>
      </c>
      <c r="AK174" s="13">
        <f t="shared" si="62"/>
        <v>3845</v>
      </c>
      <c r="AL174" s="13">
        <f t="shared" si="63"/>
        <v>0.51699092088197152</v>
      </c>
      <c r="AM174" s="13">
        <f t="shared" si="64"/>
        <v>0.50129701686121919</v>
      </c>
      <c r="AN174" s="13">
        <f t="shared" si="65"/>
        <v>5.3120310478654593</v>
      </c>
      <c r="AO174" s="13">
        <f t="shared" si="66"/>
        <v>5.3396618985695712</v>
      </c>
      <c r="AP174" s="13">
        <f t="shared" si="67"/>
        <v>2.6629053177691309</v>
      </c>
      <c r="AQ174" s="13">
        <f t="shared" si="68"/>
        <v>2.6491257300963285</v>
      </c>
      <c r="AR174" s="13">
        <f t="shared" si="69"/>
        <v>1.9948253557567917</v>
      </c>
      <c r="AS174" s="13"/>
      <c r="AT174" s="13"/>
      <c r="AU174" s="14">
        <v>40.6</v>
      </c>
    </row>
    <row r="175" spans="1:47">
      <c r="A175" s="5">
        <v>11841</v>
      </c>
      <c r="B175" s="15">
        <v>35</v>
      </c>
      <c r="C175" s="14">
        <v>56.1</v>
      </c>
      <c r="D175" s="14">
        <v>77</v>
      </c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22"/>
      <c r="R175" s="22"/>
      <c r="S175" s="22"/>
      <c r="T175" s="21">
        <f t="shared" si="59"/>
        <v>6300</v>
      </c>
      <c r="U175">
        <v>3.67</v>
      </c>
      <c r="V175" s="2">
        <v>2630</v>
      </c>
      <c r="W175" s="4">
        <v>34.479999999999997</v>
      </c>
      <c r="X175" s="4">
        <f t="shared" si="70"/>
        <v>9.3950953678474107</v>
      </c>
      <c r="Y175" s="4">
        <v>3632</v>
      </c>
      <c r="Z175" s="13">
        <v>3669</v>
      </c>
      <c r="AA175" s="13">
        <v>20449</v>
      </c>
      <c r="AB175" s="13"/>
      <c r="AC175" s="13"/>
      <c r="AD175" s="13"/>
      <c r="AE175" s="12">
        <f t="shared" si="60"/>
        <v>-1.4523937600860678E-2</v>
      </c>
      <c r="AF175" s="4">
        <v>2630</v>
      </c>
      <c r="AG175" s="13">
        <v>2630151</v>
      </c>
      <c r="AH175" s="4">
        <f t="shared" si="71"/>
        <v>2630.1509999999998</v>
      </c>
      <c r="AI175" s="13">
        <v>7788</v>
      </c>
      <c r="AJ175" s="13">
        <f t="shared" si="61"/>
        <v>8.9881869542886485E-3</v>
      </c>
      <c r="AK175" s="13">
        <f t="shared" si="62"/>
        <v>4156</v>
      </c>
      <c r="AL175" s="13">
        <f t="shared" si="63"/>
        <v>0.47110939907550076</v>
      </c>
      <c r="AM175" s="13">
        <f t="shared" si="64"/>
        <v>0.46635850025680536</v>
      </c>
      <c r="AN175" s="13">
        <f t="shared" si="65"/>
        <v>5.6302312775330394</v>
      </c>
      <c r="AO175" s="13">
        <f t="shared" si="66"/>
        <v>4.9203561116458134</v>
      </c>
      <c r="AP175" s="13">
        <f t="shared" si="67"/>
        <v>2.6257062146892656</v>
      </c>
      <c r="AQ175" s="13">
        <f t="shared" si="68"/>
        <v>3.0045250628437739</v>
      </c>
      <c r="AR175" s="13">
        <f t="shared" si="69"/>
        <v>2.144273127753304</v>
      </c>
      <c r="AS175" s="13"/>
      <c r="AT175" s="13"/>
      <c r="AU175" s="14">
        <v>39.9</v>
      </c>
    </row>
    <row r="176" spans="1:47">
      <c r="A176" s="5">
        <v>11871</v>
      </c>
      <c r="B176" s="15">
        <v>35.299999999999997</v>
      </c>
      <c r="C176" s="14">
        <v>55.7</v>
      </c>
      <c r="D176" s="14">
        <v>78.900000000000006</v>
      </c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22"/>
      <c r="R176" s="22"/>
      <c r="S176" s="22"/>
      <c r="T176" s="21">
        <f t="shared" si="59"/>
        <v>6513</v>
      </c>
      <c r="U176">
        <v>3.65</v>
      </c>
      <c r="V176" s="2">
        <v>2863</v>
      </c>
      <c r="W176" s="4">
        <v>34.130000000000003</v>
      </c>
      <c r="X176" s="4">
        <f t="shared" si="70"/>
        <v>9.3506849315068497</v>
      </c>
      <c r="Y176" s="4">
        <v>3687</v>
      </c>
      <c r="Z176" s="13">
        <v>3654</v>
      </c>
      <c r="AA176" s="13">
        <v>20152</v>
      </c>
      <c r="AB176" s="13"/>
      <c r="AC176" s="13"/>
      <c r="AD176" s="13"/>
      <c r="AE176" s="12">
        <f t="shared" si="60"/>
        <v>1.8360460500198492E-3</v>
      </c>
      <c r="AF176" s="4">
        <v>2863</v>
      </c>
      <c r="AG176" s="13">
        <v>2862633</v>
      </c>
      <c r="AH176" s="4">
        <f t="shared" si="71"/>
        <v>2862.6329999999998</v>
      </c>
      <c r="AI176" s="13">
        <v>7858</v>
      </c>
      <c r="AJ176" s="13">
        <f t="shared" si="61"/>
        <v>-1.0180707559175363E-3</v>
      </c>
      <c r="AK176" s="13">
        <f t="shared" si="62"/>
        <v>4171</v>
      </c>
      <c r="AL176" s="13">
        <f t="shared" si="63"/>
        <v>0.46500381776533467</v>
      </c>
      <c r="AM176" s="13">
        <f t="shared" si="64"/>
        <v>0.46920335963349452</v>
      </c>
      <c r="AN176" s="13">
        <f t="shared" si="65"/>
        <v>5.4656902630865201</v>
      </c>
      <c r="AO176" s="13">
        <f t="shared" si="66"/>
        <v>4.8314552865020381</v>
      </c>
      <c r="AP176" s="13">
        <f t="shared" si="67"/>
        <v>2.5645202341562738</v>
      </c>
      <c r="AQ176" s="13">
        <f t="shared" si="68"/>
        <v>2.9011700289302462</v>
      </c>
      <c r="AR176" s="13">
        <f t="shared" si="69"/>
        <v>2.1312720368863576</v>
      </c>
      <c r="AS176" s="13"/>
      <c r="AT176" s="13"/>
      <c r="AU176" s="14">
        <v>38.299999999999997</v>
      </c>
    </row>
    <row r="177" spans="1:47">
      <c r="A177" s="5">
        <v>11902</v>
      </c>
      <c r="B177" s="15">
        <v>35.6</v>
      </c>
      <c r="C177" s="14">
        <v>55.3</v>
      </c>
      <c r="D177" s="14">
        <v>80.7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22"/>
      <c r="R177" s="22"/>
      <c r="S177" s="22"/>
      <c r="T177" s="21">
        <f t="shared" si="59"/>
        <v>6587</v>
      </c>
      <c r="U177">
        <v>3.74</v>
      </c>
      <c r="V177" s="2">
        <v>2847</v>
      </c>
      <c r="W177" s="4">
        <v>34.04</v>
      </c>
      <c r="X177" s="4">
        <f t="shared" si="70"/>
        <v>9.1016042780748663</v>
      </c>
      <c r="Y177" s="4">
        <v>3801</v>
      </c>
      <c r="Z177" s="13">
        <v>3743</v>
      </c>
      <c r="AA177" s="13">
        <v>20189</v>
      </c>
      <c r="AB177" s="13"/>
      <c r="AC177" s="13"/>
      <c r="AD177" s="13"/>
      <c r="AE177" s="12">
        <f t="shared" si="60"/>
        <v>1.0897023131408192E-3</v>
      </c>
      <c r="AF177" s="4">
        <v>2847</v>
      </c>
      <c r="AG177" s="13">
        <v>2847296</v>
      </c>
      <c r="AH177" s="4">
        <f t="shared" si="71"/>
        <v>2847.2959999999998</v>
      </c>
      <c r="AI177" s="13">
        <v>7850</v>
      </c>
      <c r="AJ177" s="13">
        <f t="shared" si="61"/>
        <v>5.9872611464968153E-3</v>
      </c>
      <c r="AK177" s="13">
        <f t="shared" si="62"/>
        <v>4049</v>
      </c>
      <c r="AL177" s="13">
        <f t="shared" si="63"/>
        <v>0.4768152866242038</v>
      </c>
      <c r="AM177" s="13">
        <f t="shared" si="64"/>
        <v>0.48420382165605097</v>
      </c>
      <c r="AN177" s="13">
        <f t="shared" si="65"/>
        <v>5.3114969744803995</v>
      </c>
      <c r="AO177" s="13">
        <f t="shared" si="66"/>
        <v>4.9861694245492716</v>
      </c>
      <c r="AP177" s="13">
        <f t="shared" si="67"/>
        <v>2.5718471337579616</v>
      </c>
      <c r="AQ177" s="13">
        <f t="shared" si="68"/>
        <v>2.7396498407224379</v>
      </c>
      <c r="AR177" s="13">
        <f t="shared" si="69"/>
        <v>2.0652459878979217</v>
      </c>
      <c r="AS177" s="13"/>
      <c r="AT177" s="13"/>
      <c r="AU177" s="14">
        <v>38.700000000000003</v>
      </c>
    </row>
    <row r="178" spans="1:47">
      <c r="A178" s="5">
        <v>11933</v>
      </c>
      <c r="B178" s="15">
        <v>35.799999999999997</v>
      </c>
      <c r="C178" s="14">
        <v>55</v>
      </c>
      <c r="D178" s="14">
        <v>80.400000000000006</v>
      </c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22"/>
      <c r="R178" s="22"/>
      <c r="S178" s="22"/>
      <c r="T178" s="21">
        <f t="shared" si="59"/>
        <v>6645</v>
      </c>
      <c r="U178">
        <v>3.85</v>
      </c>
      <c r="V178" s="2">
        <v>2795</v>
      </c>
      <c r="W178" s="4">
        <v>33.96</v>
      </c>
      <c r="X178" s="4">
        <f t="shared" si="70"/>
        <v>8.8207792207792206</v>
      </c>
      <c r="Y178" s="4">
        <v>3906</v>
      </c>
      <c r="Z178" s="13">
        <v>3853</v>
      </c>
      <c r="AA178" s="13">
        <v>20211</v>
      </c>
      <c r="AB178" s="13"/>
      <c r="AC178" s="13"/>
      <c r="AD178" s="13"/>
      <c r="AE178" s="12">
        <f t="shared" si="60"/>
        <v>2.226510316164465E-3</v>
      </c>
      <c r="AF178" s="4">
        <v>2795</v>
      </c>
      <c r="AG178" s="13">
        <v>2794624</v>
      </c>
      <c r="AH178" s="4">
        <f t="shared" si="71"/>
        <v>2794.6239999999998</v>
      </c>
      <c r="AI178" s="13">
        <v>7897</v>
      </c>
      <c r="AJ178" s="13">
        <f t="shared" si="61"/>
        <v>-1.2663036596175764E-4</v>
      </c>
      <c r="AK178" s="13">
        <f t="shared" si="62"/>
        <v>3991</v>
      </c>
      <c r="AL178" s="13">
        <f t="shared" si="63"/>
        <v>0.48790680005065212</v>
      </c>
      <c r="AM178" s="13">
        <f t="shared" si="64"/>
        <v>0.49461820944662532</v>
      </c>
      <c r="AN178" s="13">
        <f t="shared" si="65"/>
        <v>5.1743471582181257</v>
      </c>
      <c r="AO178" s="13">
        <f t="shared" si="66"/>
        <v>5.0641443247306439</v>
      </c>
      <c r="AP178" s="13">
        <f t="shared" si="67"/>
        <v>2.5593263264530837</v>
      </c>
      <c r="AQ178" s="13">
        <f t="shared" si="68"/>
        <v>2.6150208317650421</v>
      </c>
      <c r="AR178" s="13">
        <f t="shared" si="69"/>
        <v>2.0217613927291347</v>
      </c>
      <c r="AS178" s="13"/>
      <c r="AT178" s="13"/>
      <c r="AU178" s="14">
        <v>41.4</v>
      </c>
    </row>
    <row r="179" spans="1:47">
      <c r="A179" s="5">
        <v>11963</v>
      </c>
      <c r="B179" s="15">
        <v>35.299999999999997</v>
      </c>
      <c r="C179" s="14">
        <v>54.6</v>
      </c>
      <c r="D179" s="14">
        <v>77.8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22"/>
      <c r="R179" s="22"/>
      <c r="S179" s="22"/>
      <c r="T179" s="21">
        <f t="shared" si="59"/>
        <v>6672</v>
      </c>
      <c r="U179">
        <v>3.94</v>
      </c>
      <c r="V179" s="2">
        <v>2732</v>
      </c>
      <c r="W179" s="4">
        <v>34.1</v>
      </c>
      <c r="X179" s="4">
        <f t="shared" si="70"/>
        <v>8.654822335025381</v>
      </c>
      <c r="Y179" s="4">
        <v>3977</v>
      </c>
      <c r="Z179" s="13">
        <v>3939</v>
      </c>
      <c r="AA179" s="13">
        <v>20256</v>
      </c>
      <c r="AB179" s="13"/>
      <c r="AC179" s="13"/>
      <c r="AD179" s="13"/>
      <c r="AE179" s="12">
        <f t="shared" si="60"/>
        <v>1.4761058451816746E-2</v>
      </c>
      <c r="AF179" s="4">
        <v>2732</v>
      </c>
      <c r="AG179" s="13">
        <v>2732350</v>
      </c>
      <c r="AH179" s="4">
        <f t="shared" si="71"/>
        <v>2732.35</v>
      </c>
      <c r="AI179" s="13">
        <v>7896</v>
      </c>
      <c r="AJ179" s="13">
        <f t="shared" si="61"/>
        <v>1.0385005065856131E-2</v>
      </c>
      <c r="AK179" s="13">
        <f t="shared" si="62"/>
        <v>3919</v>
      </c>
      <c r="AL179" s="13">
        <f t="shared" si="63"/>
        <v>0.49886018237082069</v>
      </c>
      <c r="AM179" s="13">
        <f t="shared" si="64"/>
        <v>0.50367274569402232</v>
      </c>
      <c r="AN179" s="13">
        <f t="shared" si="65"/>
        <v>5.0932863967814939</v>
      </c>
      <c r="AO179" s="13">
        <f t="shared" si="66"/>
        <v>5.1686654758867059</v>
      </c>
      <c r="AP179" s="13">
        <f t="shared" si="67"/>
        <v>2.5653495440729484</v>
      </c>
      <c r="AQ179" s="13">
        <f t="shared" si="68"/>
        <v>2.5279368527085455</v>
      </c>
      <c r="AR179" s="13">
        <f t="shared" si="69"/>
        <v>1.985416142821222</v>
      </c>
      <c r="AS179" s="13"/>
      <c r="AT179" s="13"/>
      <c r="AU179" s="14">
        <v>41.1</v>
      </c>
    </row>
    <row r="180" spans="1:47">
      <c r="A180" s="5">
        <v>11994</v>
      </c>
      <c r="B180" s="15">
        <v>34.9</v>
      </c>
      <c r="C180" s="14">
        <v>54.2</v>
      </c>
      <c r="D180" s="14">
        <v>77.900000000000006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22"/>
      <c r="R180" s="22"/>
      <c r="S180" s="22"/>
      <c r="T180" s="21">
        <f t="shared" si="59"/>
        <v>6707</v>
      </c>
      <c r="U180">
        <v>4</v>
      </c>
      <c r="V180" s="2">
        <v>2707</v>
      </c>
      <c r="W180" s="4">
        <v>34.31</v>
      </c>
      <c r="X180" s="4">
        <f t="shared" si="70"/>
        <v>8.5775000000000006</v>
      </c>
      <c r="Y180" s="4">
        <v>4053</v>
      </c>
      <c r="Z180" s="13">
        <v>4005</v>
      </c>
      <c r="AA180" s="13">
        <v>20555</v>
      </c>
      <c r="AB180" s="13"/>
      <c r="AC180" s="13"/>
      <c r="AD180" s="13"/>
      <c r="AE180" s="12">
        <f t="shared" si="60"/>
        <v>-1.0411092191680855E-2</v>
      </c>
      <c r="AF180" s="4">
        <v>2707</v>
      </c>
      <c r="AG180" s="13">
        <v>2707400</v>
      </c>
      <c r="AH180" s="4">
        <f t="shared" si="71"/>
        <v>2707.4</v>
      </c>
      <c r="AI180" s="13">
        <v>7978</v>
      </c>
      <c r="AJ180" s="13">
        <f t="shared" si="61"/>
        <v>6.2672348959639012E-3</v>
      </c>
      <c r="AK180" s="13">
        <f t="shared" si="62"/>
        <v>3925</v>
      </c>
      <c r="AL180" s="13">
        <f t="shared" si="63"/>
        <v>0.50200551516670844</v>
      </c>
      <c r="AM180" s="13">
        <f t="shared" si="64"/>
        <v>0.50802206066683375</v>
      </c>
      <c r="AN180" s="13">
        <f t="shared" si="65"/>
        <v>5.0715519368369106</v>
      </c>
      <c r="AO180" s="13">
        <f t="shared" si="66"/>
        <v>5.2369426751592361</v>
      </c>
      <c r="AP180" s="13">
        <f t="shared" si="67"/>
        <v>2.5764602657307596</v>
      </c>
      <c r="AQ180" s="13">
        <f t="shared" si="68"/>
        <v>2.495091671106151</v>
      </c>
      <c r="AR180" s="13">
        <f t="shared" si="69"/>
        <v>1.9684184554650876</v>
      </c>
      <c r="AS180" s="13"/>
      <c r="AT180" s="13"/>
      <c r="AU180" s="14">
        <v>40.6</v>
      </c>
    </row>
    <row r="181" spans="1:47">
      <c r="A181" s="5">
        <v>12024</v>
      </c>
      <c r="B181" s="15">
        <v>34.299999999999997</v>
      </c>
      <c r="C181" s="14">
        <v>53.9</v>
      </c>
      <c r="D181" s="14">
        <v>77.7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22"/>
      <c r="R181" s="22"/>
      <c r="S181" s="22"/>
      <c r="T181" s="21">
        <f t="shared" si="59"/>
        <v>6880</v>
      </c>
      <c r="U181">
        <v>4.1399999999999997</v>
      </c>
      <c r="V181" s="2">
        <v>2740</v>
      </c>
      <c r="W181" s="4">
        <v>34.03</v>
      </c>
      <c r="X181" s="4">
        <f t="shared" si="70"/>
        <v>8.2198067632850247</v>
      </c>
      <c r="Y181" s="4">
        <v>4226</v>
      </c>
      <c r="Z181" s="13">
        <v>4142</v>
      </c>
      <c r="AA181" s="13">
        <v>20341</v>
      </c>
      <c r="AB181" s="13"/>
      <c r="AC181" s="13"/>
      <c r="AD181" s="13"/>
      <c r="AE181" s="12">
        <f t="shared" si="60"/>
        <v>1.4060272356324665E-2</v>
      </c>
      <c r="AF181" s="4">
        <v>2740</v>
      </c>
      <c r="AG181" s="13">
        <v>2740096</v>
      </c>
      <c r="AH181" s="4">
        <f t="shared" si="71"/>
        <v>2740.096</v>
      </c>
      <c r="AI181" s="13">
        <v>8028</v>
      </c>
      <c r="AJ181" s="13">
        <f t="shared" si="61"/>
        <v>3.0393622321873443E-2</v>
      </c>
      <c r="AK181" s="13">
        <f t="shared" si="62"/>
        <v>3802</v>
      </c>
      <c r="AL181" s="13">
        <f t="shared" si="63"/>
        <v>0.51594419531639257</v>
      </c>
      <c r="AM181" s="13">
        <f t="shared" si="64"/>
        <v>0.52640757349277534</v>
      </c>
      <c r="AN181" s="13">
        <f t="shared" si="65"/>
        <v>4.8132986275437766</v>
      </c>
      <c r="AO181" s="13">
        <f t="shared" si="66"/>
        <v>5.3500789058390321</v>
      </c>
      <c r="AP181" s="13">
        <f t="shared" si="67"/>
        <v>2.5337568510214252</v>
      </c>
      <c r="AQ181" s="13">
        <f t="shared" si="68"/>
        <v>2.2795417765223513</v>
      </c>
      <c r="AR181" s="13">
        <f t="shared" si="69"/>
        <v>1.8996687174633222</v>
      </c>
      <c r="AS181" s="13"/>
      <c r="AT181" s="13"/>
      <c r="AU181" s="14">
        <v>40.6</v>
      </c>
    </row>
    <row r="182" spans="1:47">
      <c r="A182" s="5">
        <v>12055</v>
      </c>
      <c r="B182" s="15">
        <v>33.299999999999997</v>
      </c>
      <c r="C182" s="14">
        <v>53.5</v>
      </c>
      <c r="D182" s="14">
        <v>77.8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22"/>
      <c r="R182" s="22"/>
      <c r="S182" s="22"/>
      <c r="T182" s="21">
        <f t="shared" si="59"/>
        <v>6975</v>
      </c>
      <c r="U182">
        <v>4.26</v>
      </c>
      <c r="V182" s="2">
        <v>2715</v>
      </c>
      <c r="W182" s="4">
        <v>34.15</v>
      </c>
      <c r="X182" s="4">
        <f t="shared" si="70"/>
        <v>8.0164319248826299</v>
      </c>
      <c r="AA182" s="13">
        <v>20627</v>
      </c>
      <c r="AB182" s="13"/>
      <c r="AC182" s="13"/>
      <c r="AD182" s="13"/>
      <c r="AE182" s="12">
        <f t="shared" si="60"/>
        <v>-3.1269695059872982E-2</v>
      </c>
      <c r="AF182" s="4">
        <v>2715</v>
      </c>
      <c r="AI182" s="13">
        <v>8272</v>
      </c>
      <c r="AJ182" s="13">
        <f t="shared" si="61"/>
        <v>6.4676015473887821E-2</v>
      </c>
      <c r="AK182" s="13"/>
      <c r="AL182" s="13"/>
      <c r="AM182" s="13"/>
      <c r="AQ182" s="3"/>
      <c r="AS182" s="13"/>
      <c r="AT182" s="13"/>
      <c r="AU182" s="14">
        <v>40</v>
      </c>
    </row>
    <row r="183" spans="1:47">
      <c r="A183" s="5">
        <v>12086</v>
      </c>
      <c r="B183" s="15">
        <v>32.700000000000003</v>
      </c>
      <c r="C183" s="14">
        <v>53.1</v>
      </c>
      <c r="D183" s="14">
        <v>77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22"/>
      <c r="R183" s="22"/>
      <c r="S183" s="22"/>
      <c r="T183" s="21">
        <f t="shared" si="59"/>
        <v>7119</v>
      </c>
      <c r="U183">
        <v>4.2</v>
      </c>
      <c r="V183" s="2">
        <v>2919</v>
      </c>
      <c r="W183" s="4">
        <v>32.61</v>
      </c>
      <c r="X183" s="4">
        <f t="shared" si="70"/>
        <v>7.7642857142857142</v>
      </c>
      <c r="AA183" s="13">
        <v>19982</v>
      </c>
      <c r="AB183" s="13"/>
      <c r="AC183" s="13"/>
      <c r="AD183" s="13"/>
      <c r="AE183" s="12">
        <f t="shared" si="60"/>
        <v>-4.6541887698929037E-2</v>
      </c>
      <c r="AF183" s="4">
        <v>2919</v>
      </c>
      <c r="AI183" s="13">
        <v>8807</v>
      </c>
      <c r="AJ183" s="13">
        <f t="shared" si="61"/>
        <v>-4.4623594867718858E-2</v>
      </c>
      <c r="AK183" s="13"/>
      <c r="AL183" s="13"/>
      <c r="AM183" s="13"/>
      <c r="AQ183" s="3"/>
      <c r="AS183" s="13"/>
      <c r="AT183" s="13"/>
      <c r="AU183" s="14">
        <v>39.299999999999997</v>
      </c>
    </row>
    <row r="184" spans="1:47">
      <c r="A184" s="5">
        <v>12114</v>
      </c>
      <c r="B184" s="15">
        <v>32.9</v>
      </c>
      <c r="C184" s="14">
        <v>52.8</v>
      </c>
      <c r="D184" s="14">
        <v>77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22"/>
      <c r="R184" s="22"/>
      <c r="S184" s="22"/>
      <c r="T184" s="21">
        <f t="shared" si="59"/>
        <v>8012</v>
      </c>
      <c r="U184">
        <v>3.97</v>
      </c>
      <c r="V184" s="2">
        <v>4042</v>
      </c>
      <c r="W184" s="4">
        <v>29.97</v>
      </c>
      <c r="X184" s="4">
        <f t="shared" si="70"/>
        <v>7.5491183879093189</v>
      </c>
      <c r="AA184" s="13">
        <v>19052</v>
      </c>
      <c r="AB184" s="13"/>
      <c r="AC184" s="13"/>
      <c r="AD184" s="13"/>
      <c r="AE184" s="12">
        <f t="shared" si="60"/>
        <v>-6.8234306109594793E-4</v>
      </c>
      <c r="AF184" s="4">
        <v>4042</v>
      </c>
      <c r="AI184" s="13">
        <v>8414</v>
      </c>
      <c r="AJ184" s="13">
        <f t="shared" si="61"/>
        <v>-4.0408842405514615E-2</v>
      </c>
      <c r="AK184" s="13"/>
      <c r="AL184" s="13"/>
      <c r="AM184" s="13"/>
      <c r="AQ184" s="3"/>
      <c r="AS184" s="13"/>
      <c r="AT184" s="13"/>
      <c r="AU184" s="14">
        <v>37.200000000000003</v>
      </c>
    </row>
    <row r="185" spans="1:47">
      <c r="A185" s="5">
        <v>12145</v>
      </c>
      <c r="B185" s="15">
        <v>33</v>
      </c>
      <c r="C185" s="14">
        <v>52.4</v>
      </c>
      <c r="D185" s="14">
        <v>78.5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22"/>
      <c r="R185" s="22"/>
      <c r="S185" s="22"/>
      <c r="T185" s="21">
        <f t="shared" si="59"/>
        <v>7545</v>
      </c>
      <c r="U185">
        <v>4.01</v>
      </c>
      <c r="V185" s="2">
        <v>3535</v>
      </c>
      <c r="W185" s="4">
        <v>29.75</v>
      </c>
      <c r="X185" s="4">
        <f t="shared" si="70"/>
        <v>7.4189526184538659</v>
      </c>
      <c r="AA185" s="13">
        <v>19039</v>
      </c>
      <c r="AB185" s="13"/>
      <c r="AC185" s="13"/>
      <c r="AD185" s="13"/>
      <c r="AE185" s="12">
        <f t="shared" si="60"/>
        <v>2.1534744471873524E-2</v>
      </c>
      <c r="AF185" s="4">
        <v>3535</v>
      </c>
      <c r="AI185" s="13">
        <v>8074</v>
      </c>
      <c r="AJ185" s="13">
        <f t="shared" si="61"/>
        <v>-1.9692841218726779E-2</v>
      </c>
      <c r="AK185" s="13"/>
      <c r="AL185" s="13"/>
      <c r="AM185" s="13"/>
      <c r="AQ185" s="3"/>
      <c r="AS185" s="13"/>
      <c r="AT185" s="13"/>
      <c r="AU185" s="14">
        <v>41.4</v>
      </c>
    </row>
    <row r="186" spans="1:47">
      <c r="A186" s="5">
        <v>12175</v>
      </c>
      <c r="B186" s="15">
        <v>34.4</v>
      </c>
      <c r="C186" s="14">
        <v>52</v>
      </c>
      <c r="D186" s="14">
        <v>80.900000000000006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22"/>
      <c r="R186" s="22"/>
      <c r="S186" s="22"/>
      <c r="T186" s="21">
        <f t="shared" si="59"/>
        <v>7335</v>
      </c>
      <c r="U186">
        <v>4.03</v>
      </c>
      <c r="V186" s="2">
        <v>3305</v>
      </c>
      <c r="W186" s="4">
        <v>30.1</v>
      </c>
      <c r="X186" s="4">
        <f t="shared" si="70"/>
        <v>7.4689826302729525</v>
      </c>
      <c r="AA186" s="13">
        <v>19449</v>
      </c>
      <c r="AB186" s="13"/>
      <c r="AC186" s="13"/>
      <c r="AD186" s="13"/>
      <c r="AE186" s="12">
        <f t="shared" si="60"/>
        <v>-1.1157385983855211E-2</v>
      </c>
      <c r="AF186" s="4">
        <v>3305</v>
      </c>
      <c r="AI186" s="13">
        <v>7915</v>
      </c>
      <c r="AJ186" s="13">
        <f t="shared" si="61"/>
        <v>3.6639292482627921E-3</v>
      </c>
      <c r="AK186" s="13"/>
      <c r="AL186" s="13"/>
      <c r="AM186" s="13"/>
      <c r="AQ186" s="3"/>
      <c r="AS186" s="13"/>
      <c r="AT186" s="13"/>
      <c r="AU186" s="14">
        <v>47.8</v>
      </c>
    </row>
    <row r="187" spans="1:47">
      <c r="A187" s="5">
        <v>12206</v>
      </c>
      <c r="B187" s="15">
        <v>35.5</v>
      </c>
      <c r="C187" s="14">
        <v>51.7</v>
      </c>
      <c r="D187" s="14">
        <v>81.3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22"/>
      <c r="R187" s="22"/>
      <c r="S187" s="22"/>
      <c r="T187" s="21">
        <f t="shared" si="59"/>
        <v>7158</v>
      </c>
      <c r="U187">
        <v>4.03</v>
      </c>
      <c r="V187" s="2">
        <v>3128</v>
      </c>
      <c r="W187" s="4">
        <v>30.09</v>
      </c>
      <c r="X187" s="4">
        <f t="shared" si="70"/>
        <v>7.4665012406947886</v>
      </c>
      <c r="AA187" s="13">
        <v>19232</v>
      </c>
      <c r="AB187" s="13"/>
      <c r="AC187" s="13"/>
      <c r="AD187" s="13"/>
      <c r="AE187" s="12">
        <f t="shared" si="60"/>
        <v>-7.5395174708818638E-3</v>
      </c>
      <c r="AF187" s="4">
        <v>3128</v>
      </c>
      <c r="AI187" s="13">
        <v>7944</v>
      </c>
      <c r="AJ187" s="13">
        <f t="shared" si="61"/>
        <v>-6.671701913393756E-3</v>
      </c>
      <c r="AK187" s="13"/>
      <c r="AL187" s="13"/>
      <c r="AM187" s="13"/>
      <c r="AQ187" s="3"/>
      <c r="AS187" s="13"/>
      <c r="AT187" s="13"/>
      <c r="AU187" s="14">
        <v>53.9</v>
      </c>
    </row>
    <row r="188" spans="1:47">
      <c r="A188" s="5">
        <v>12236</v>
      </c>
      <c r="B188" s="15">
        <v>37.700000000000003</v>
      </c>
      <c r="C188" s="14">
        <v>51.8</v>
      </c>
      <c r="D188" s="14">
        <v>81.7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22"/>
      <c r="R188" s="22"/>
      <c r="S188" s="22"/>
      <c r="T188" s="21">
        <f t="shared" si="59"/>
        <v>7092</v>
      </c>
      <c r="U188">
        <v>4.03</v>
      </c>
      <c r="V188" s="2">
        <v>3062</v>
      </c>
      <c r="W188" s="4">
        <v>30.16</v>
      </c>
      <c r="X188" s="4">
        <f t="shared" si="70"/>
        <v>7.4838709677419351</v>
      </c>
      <c r="AA188" s="13">
        <v>19087</v>
      </c>
      <c r="AB188" s="13"/>
      <c r="AC188" s="13"/>
      <c r="AD188" s="13"/>
      <c r="AE188" s="12">
        <f t="shared" si="60"/>
        <v>1.4669670456331535E-3</v>
      </c>
      <c r="AF188" s="4">
        <v>3062</v>
      </c>
      <c r="AI188" s="13">
        <v>7891</v>
      </c>
      <c r="AJ188" s="13">
        <f t="shared" si="61"/>
        <v>8.8708655430236975E-3</v>
      </c>
      <c r="AK188" s="13"/>
      <c r="AL188" s="13"/>
      <c r="AM188" s="13"/>
      <c r="AQ188" s="3"/>
      <c r="AS188" s="13"/>
      <c r="AT188" s="13"/>
      <c r="AU188" s="14">
        <v>56.7</v>
      </c>
    </row>
    <row r="189" spans="1:47">
      <c r="A189" s="5">
        <v>12267</v>
      </c>
      <c r="B189" s="15">
        <v>38.1</v>
      </c>
      <c r="C189" s="14">
        <v>52</v>
      </c>
      <c r="D189" s="14">
        <v>81.2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22"/>
      <c r="R189" s="22"/>
      <c r="S189" s="22"/>
      <c r="T189" s="21">
        <f t="shared" si="59"/>
        <v>7039</v>
      </c>
      <c r="U189">
        <v>4.04</v>
      </c>
      <c r="V189" s="2">
        <v>2999</v>
      </c>
      <c r="W189" s="4">
        <v>30.19</v>
      </c>
      <c r="X189" s="4">
        <f t="shared" si="70"/>
        <v>7.4727722772277234</v>
      </c>
      <c r="AA189" s="13">
        <v>19115</v>
      </c>
      <c r="AB189" s="13"/>
      <c r="AC189" s="13"/>
      <c r="AD189" s="13"/>
      <c r="AE189" s="12">
        <f t="shared" si="60"/>
        <v>2.9296364111953961E-3</v>
      </c>
      <c r="AF189" s="4">
        <v>2999</v>
      </c>
      <c r="AI189" s="13">
        <v>7961</v>
      </c>
      <c r="AJ189" s="13">
        <f t="shared" si="61"/>
        <v>1.60783821127999E-2</v>
      </c>
      <c r="AK189" s="13"/>
      <c r="AL189" s="13"/>
      <c r="AM189" s="13"/>
      <c r="AQ189" s="3"/>
      <c r="AS189" s="13"/>
      <c r="AT189" s="13"/>
      <c r="AU189" s="14">
        <v>51.7</v>
      </c>
    </row>
    <row r="190" spans="1:47">
      <c r="A190" s="5">
        <v>12298</v>
      </c>
      <c r="B190" s="15">
        <v>38.700000000000003</v>
      </c>
      <c r="C190" s="14">
        <v>52.2</v>
      </c>
      <c r="D190" s="14">
        <v>80.7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22"/>
      <c r="R190" s="22"/>
      <c r="S190" s="22"/>
      <c r="T190" s="21">
        <f t="shared" si="59"/>
        <v>7041</v>
      </c>
      <c r="U190">
        <v>4.04</v>
      </c>
      <c r="V190" s="2">
        <v>3001</v>
      </c>
      <c r="W190" s="4">
        <v>30.26</v>
      </c>
      <c r="X190" s="4">
        <f t="shared" si="70"/>
        <v>7.4900990099009901</v>
      </c>
      <c r="AA190" s="13">
        <v>19171</v>
      </c>
      <c r="AB190" s="13"/>
      <c r="AC190" s="13"/>
      <c r="AD190" s="13"/>
      <c r="AE190" s="12">
        <f t="shared" si="60"/>
        <v>7.4070210213343073E-3</v>
      </c>
      <c r="AF190" s="4">
        <v>3001</v>
      </c>
      <c r="AI190" s="13">
        <v>8089</v>
      </c>
      <c r="AJ190" s="13">
        <f t="shared" si="61"/>
        <v>3.3378662381011249E-3</v>
      </c>
      <c r="AK190" s="13"/>
      <c r="AL190" s="13"/>
      <c r="AM190" s="13"/>
      <c r="AQ190" s="3"/>
      <c r="AS190" s="13"/>
      <c r="AT190" s="13"/>
      <c r="AU190" s="14">
        <v>47.8</v>
      </c>
    </row>
    <row r="191" spans="1:47">
      <c r="A191" s="5">
        <v>12328</v>
      </c>
      <c r="B191" s="15">
        <v>39</v>
      </c>
      <c r="C191" s="14">
        <v>52.3</v>
      </c>
      <c r="D191" s="14">
        <v>80.5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22"/>
      <c r="R191" s="22"/>
      <c r="S191" s="22"/>
      <c r="T191" s="21">
        <f t="shared" si="59"/>
        <v>7035</v>
      </c>
      <c r="U191">
        <v>4.04</v>
      </c>
      <c r="V191" s="2">
        <v>2995</v>
      </c>
      <c r="W191" s="4">
        <v>30.39</v>
      </c>
      <c r="X191" s="4">
        <f t="shared" si="70"/>
        <v>7.5222772277227721</v>
      </c>
      <c r="AA191" s="13">
        <v>19313</v>
      </c>
      <c r="AB191" s="13"/>
      <c r="AC191" s="13"/>
      <c r="AD191" s="13"/>
      <c r="AE191" s="12">
        <f t="shared" si="60"/>
        <v>1.2685755708590069E-2</v>
      </c>
      <c r="AF191" s="4">
        <v>2995</v>
      </c>
      <c r="AI191" s="13">
        <v>8116</v>
      </c>
      <c r="AJ191" s="13">
        <f t="shared" si="61"/>
        <v>6.0374568753080336E-3</v>
      </c>
      <c r="AK191" s="13"/>
      <c r="AL191" s="13"/>
      <c r="AM191" s="13"/>
      <c r="AQ191" s="3"/>
      <c r="AS191" s="13"/>
      <c r="AT191" s="13"/>
      <c r="AU191" s="14">
        <v>44.6</v>
      </c>
    </row>
    <row r="192" spans="1:47">
      <c r="A192" s="5">
        <v>12359</v>
      </c>
      <c r="B192" s="15">
        <v>38.9</v>
      </c>
      <c r="C192" s="14">
        <v>52.5</v>
      </c>
      <c r="D192" s="14">
        <v>79.3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22"/>
      <c r="R192" s="22"/>
      <c r="S192" s="22"/>
      <c r="T192" s="21">
        <f t="shared" si="59"/>
        <v>7029</v>
      </c>
      <c r="U192">
        <v>4.04</v>
      </c>
      <c r="V192" s="2">
        <v>2989</v>
      </c>
      <c r="W192" s="4">
        <v>30.56</v>
      </c>
      <c r="X192" s="4">
        <f t="shared" si="70"/>
        <v>7.564356435643564</v>
      </c>
      <c r="AA192" s="13">
        <v>19558</v>
      </c>
      <c r="AB192" s="13"/>
      <c r="AC192" s="13"/>
      <c r="AD192" s="13"/>
      <c r="AE192" s="12">
        <f t="shared" si="60"/>
        <v>1.0277124450352797E-2</v>
      </c>
      <c r="AF192" s="4">
        <v>2989</v>
      </c>
      <c r="AI192" s="13">
        <v>8165</v>
      </c>
      <c r="AJ192" s="13">
        <f t="shared" si="61"/>
        <v>1.677893447642376E-2</v>
      </c>
      <c r="AK192" s="13"/>
      <c r="AL192" s="13"/>
      <c r="AM192" s="13"/>
      <c r="AQ192" s="3"/>
      <c r="AS192" s="13"/>
      <c r="AT192" s="13"/>
      <c r="AU192" s="14">
        <v>42.7</v>
      </c>
    </row>
    <row r="193" spans="1:47">
      <c r="A193" s="5">
        <v>12389</v>
      </c>
      <c r="B193" s="15">
        <v>38.700000000000003</v>
      </c>
      <c r="C193" s="14">
        <v>52.6</v>
      </c>
      <c r="D193" s="14">
        <v>80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22"/>
      <c r="R193" s="22"/>
      <c r="S193" s="22"/>
      <c r="T193" s="21">
        <f t="shared" si="59"/>
        <v>7112</v>
      </c>
      <c r="U193">
        <v>4.04</v>
      </c>
      <c r="V193" s="2">
        <v>3072</v>
      </c>
      <c r="W193" s="4">
        <v>30.81</v>
      </c>
      <c r="X193" s="4">
        <f t="shared" si="70"/>
        <v>7.6262376237623757</v>
      </c>
      <c r="AA193" s="13">
        <v>19759</v>
      </c>
      <c r="AB193" s="13"/>
      <c r="AC193" s="13"/>
      <c r="AD193" s="13"/>
      <c r="AF193" s="4">
        <v>3072</v>
      </c>
      <c r="AI193" s="13">
        <v>8302</v>
      </c>
      <c r="AJ193" s="13"/>
      <c r="AK193" s="13"/>
      <c r="AL193" s="13"/>
      <c r="AM193" s="13"/>
      <c r="AQ193" s="3"/>
      <c r="AS193" s="13"/>
      <c r="AT193" s="13"/>
      <c r="AU193" s="14">
        <v>42.9</v>
      </c>
    </row>
    <row r="194" spans="1:47">
      <c r="A194" s="5">
        <v>12420</v>
      </c>
      <c r="B194" s="15">
        <v>39.5</v>
      </c>
      <c r="C194" s="14">
        <v>52.6</v>
      </c>
      <c r="D194" s="14">
        <v>82.5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22"/>
      <c r="R194" s="22"/>
      <c r="S194" s="22"/>
      <c r="T194" s="21">
        <f t="shared" si="59"/>
        <v>7024</v>
      </c>
      <c r="U194">
        <v>4.04</v>
      </c>
      <c r="V194" s="2">
        <v>2984</v>
      </c>
      <c r="W194" s="4">
        <v>30.95</v>
      </c>
      <c r="X194" s="4">
        <f t="shared" si="70"/>
        <v>7.6608910891089108</v>
      </c>
      <c r="AF194" s="4">
        <v>2984</v>
      </c>
      <c r="AQ194" s="3"/>
      <c r="AS194" s="13"/>
      <c r="AT194" s="13"/>
      <c r="AU194" s="14">
        <v>46.3</v>
      </c>
    </row>
    <row r="195" spans="1:47">
      <c r="A195" s="5">
        <v>12451</v>
      </c>
      <c r="B195" s="15">
        <v>40.200000000000003</v>
      </c>
      <c r="C195" s="14">
        <v>52.5</v>
      </c>
      <c r="D195" s="14">
        <v>82.5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22"/>
      <c r="R195" s="22"/>
      <c r="S195" s="22"/>
      <c r="T195" s="21">
        <f t="shared" ref="T195:T258" si="72">U195*1000+V195</f>
        <v>10103</v>
      </c>
      <c r="U195">
        <v>7.14</v>
      </c>
      <c r="V195" s="2">
        <v>2963</v>
      </c>
      <c r="W195" s="4">
        <v>31.61</v>
      </c>
      <c r="X195" s="4">
        <f t="shared" si="70"/>
        <v>4.4271708683473392</v>
      </c>
      <c r="AF195" s="4">
        <v>2963</v>
      </c>
      <c r="AQ195" s="3"/>
      <c r="AS195" s="13"/>
      <c r="AT195" s="13"/>
      <c r="AU195" s="14">
        <v>49.4</v>
      </c>
    </row>
    <row r="196" spans="1:47">
      <c r="A196" s="5">
        <v>12479</v>
      </c>
      <c r="B196" s="15">
        <v>40.299999999999997</v>
      </c>
      <c r="C196" s="14">
        <v>52.5</v>
      </c>
      <c r="D196" s="14">
        <v>82.2</v>
      </c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22"/>
      <c r="R196" s="22"/>
      <c r="S196" s="22"/>
      <c r="T196" s="21">
        <f t="shared" si="72"/>
        <v>10604</v>
      </c>
      <c r="U196">
        <v>7.6</v>
      </c>
      <c r="V196" s="2">
        <v>3004</v>
      </c>
      <c r="W196" s="4">
        <v>32.24</v>
      </c>
      <c r="X196" s="4">
        <f t="shared" si="70"/>
        <v>4.242105263157895</v>
      </c>
      <c r="AF196" s="4">
        <v>3004</v>
      </c>
      <c r="AQ196" s="3"/>
      <c r="AS196" s="13"/>
      <c r="AT196" s="13"/>
      <c r="AU196" s="14">
        <v>51.7</v>
      </c>
    </row>
    <row r="197" spans="1:47">
      <c r="A197" s="5">
        <v>12510</v>
      </c>
      <c r="B197" s="15">
        <v>40.200000000000003</v>
      </c>
      <c r="C197" s="14">
        <v>52.5</v>
      </c>
      <c r="D197" s="14">
        <v>81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22"/>
      <c r="R197" s="22"/>
      <c r="S197" s="22"/>
      <c r="T197" s="21">
        <f t="shared" si="72"/>
        <v>10782</v>
      </c>
      <c r="U197">
        <v>7.74</v>
      </c>
      <c r="V197" s="2">
        <v>3042</v>
      </c>
      <c r="W197" s="4">
        <v>32.57</v>
      </c>
      <c r="X197" s="4">
        <f t="shared" si="70"/>
        <v>4.2080103359173124</v>
      </c>
      <c r="AF197" s="4">
        <v>3042</v>
      </c>
      <c r="AQ197" s="3"/>
      <c r="AS197" s="13"/>
      <c r="AT197" s="13"/>
      <c r="AU197" s="14">
        <v>52.5</v>
      </c>
    </row>
    <row r="198" spans="1:47">
      <c r="A198" s="5">
        <v>12540</v>
      </c>
      <c r="B198" s="15">
        <v>40.299999999999997</v>
      </c>
      <c r="C198" s="14">
        <v>52.4</v>
      </c>
      <c r="D198" s="14">
        <v>81.099999999999994</v>
      </c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22"/>
      <c r="R198" s="22"/>
      <c r="S198" s="22"/>
      <c r="T198" s="21">
        <f t="shared" si="72"/>
        <v>10821</v>
      </c>
      <c r="U198">
        <v>7.76</v>
      </c>
      <c r="V198" s="2">
        <v>3061</v>
      </c>
      <c r="W198" s="4">
        <v>32.799999999999997</v>
      </c>
      <c r="X198" s="4">
        <f t="shared" si="70"/>
        <v>4.2268041237113403</v>
      </c>
      <c r="AF198" s="4">
        <v>3061</v>
      </c>
      <c r="AQ198" s="3"/>
      <c r="AS198" s="13"/>
      <c r="AT198" s="13"/>
      <c r="AU198" s="14">
        <v>53.6</v>
      </c>
    </row>
    <row r="199" spans="1:47">
      <c r="A199" s="5">
        <v>12571</v>
      </c>
      <c r="B199" s="15">
        <v>40.799999999999997</v>
      </c>
      <c r="C199" s="14">
        <v>52.4</v>
      </c>
      <c r="D199" s="14">
        <v>80.7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22"/>
      <c r="R199" s="22"/>
      <c r="S199" s="22"/>
      <c r="T199" s="21">
        <f t="shared" si="72"/>
        <v>10892</v>
      </c>
      <c r="U199">
        <v>7.82</v>
      </c>
      <c r="V199" s="2">
        <v>3072</v>
      </c>
      <c r="W199" s="4">
        <v>33.07</v>
      </c>
      <c r="X199" s="4">
        <f t="shared" si="70"/>
        <v>4.2289002557544757</v>
      </c>
      <c r="AF199" s="4">
        <v>3072</v>
      </c>
      <c r="AQ199" s="3"/>
      <c r="AS199" s="13"/>
      <c r="AT199" s="13"/>
      <c r="AU199" s="14">
        <v>52.2</v>
      </c>
    </row>
    <row r="200" spans="1:47">
      <c r="A200" s="5">
        <v>12601</v>
      </c>
      <c r="B200" s="15">
        <v>40.9</v>
      </c>
      <c r="C200" s="14">
        <v>52.4</v>
      </c>
      <c r="D200" s="14">
        <v>82.4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22"/>
      <c r="R200" s="22"/>
      <c r="S200" s="22"/>
      <c r="T200" s="21">
        <f t="shared" si="72"/>
        <v>10987</v>
      </c>
      <c r="U200">
        <v>7.89</v>
      </c>
      <c r="V200" s="2">
        <v>3097</v>
      </c>
      <c r="W200" s="4">
        <v>33.57</v>
      </c>
      <c r="X200" s="4">
        <f t="shared" si="70"/>
        <v>4.2547528517110269</v>
      </c>
      <c r="AF200" s="4">
        <v>3097</v>
      </c>
      <c r="AQ200" s="3"/>
      <c r="AS200" s="13"/>
      <c r="AT200" s="13"/>
      <c r="AU200" s="14">
        <v>49.1</v>
      </c>
    </row>
    <row r="201" spans="1:47">
      <c r="A201" s="5">
        <v>12632</v>
      </c>
      <c r="B201" s="15">
        <v>41.8</v>
      </c>
      <c r="C201" s="14">
        <v>52.4</v>
      </c>
      <c r="D201" s="14">
        <v>83.4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22"/>
      <c r="R201" s="22"/>
      <c r="S201" s="22"/>
      <c r="T201" s="21">
        <f t="shared" si="72"/>
        <v>11080</v>
      </c>
      <c r="U201">
        <v>7.97</v>
      </c>
      <c r="V201" s="2">
        <v>3110</v>
      </c>
      <c r="W201" s="4">
        <v>34.229999999999997</v>
      </c>
      <c r="X201" s="4">
        <f t="shared" si="70"/>
        <v>4.2948557089084058</v>
      </c>
      <c r="AF201" s="4">
        <v>3110</v>
      </c>
      <c r="AQ201" s="3"/>
      <c r="AS201" s="13"/>
      <c r="AT201" s="13"/>
      <c r="AU201" s="14">
        <v>46.9</v>
      </c>
    </row>
    <row r="202" spans="1:47">
      <c r="A202" s="5">
        <v>12663</v>
      </c>
      <c r="B202" s="15">
        <v>42.4</v>
      </c>
      <c r="C202" s="14">
        <v>52.4</v>
      </c>
      <c r="D202" s="14">
        <v>82.1</v>
      </c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22"/>
      <c r="R202" s="22"/>
      <c r="S202" s="22"/>
      <c r="T202" s="21">
        <f t="shared" si="72"/>
        <v>11126</v>
      </c>
      <c r="U202">
        <v>7.97</v>
      </c>
      <c r="V202" s="2">
        <v>3156</v>
      </c>
      <c r="W202" s="4">
        <v>34.1</v>
      </c>
      <c r="X202" s="4">
        <f t="shared" si="70"/>
        <v>4.2785445420326225</v>
      </c>
      <c r="AF202" s="4">
        <v>3156</v>
      </c>
      <c r="AQ202" s="3"/>
      <c r="AS202" s="13"/>
      <c r="AT202" s="13"/>
      <c r="AU202" s="14">
        <v>44.3</v>
      </c>
    </row>
    <row r="203" spans="1:47">
      <c r="A203" s="5">
        <v>12693</v>
      </c>
      <c r="B203" s="15">
        <v>41.8</v>
      </c>
      <c r="C203" s="14">
        <v>52.4</v>
      </c>
      <c r="D203" s="14">
        <v>81.099999999999994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22"/>
      <c r="R203" s="22"/>
      <c r="S203" s="22"/>
      <c r="T203" s="21">
        <f t="shared" si="72"/>
        <v>11169</v>
      </c>
      <c r="U203">
        <v>7.99</v>
      </c>
      <c r="V203" s="2">
        <v>3179</v>
      </c>
      <c r="W203" s="4">
        <v>34.74</v>
      </c>
      <c r="X203" s="4">
        <f t="shared" si="70"/>
        <v>4.3479349186483107</v>
      </c>
      <c r="AF203" s="4">
        <v>3179</v>
      </c>
      <c r="AQ203" s="3"/>
      <c r="AS203" s="13"/>
      <c r="AT203" s="13"/>
      <c r="AU203" s="14">
        <v>44.9</v>
      </c>
    </row>
    <row r="204" spans="1:47">
      <c r="A204" s="5">
        <v>12724</v>
      </c>
      <c r="B204" s="15">
        <v>41.9</v>
      </c>
      <c r="C204" s="14">
        <v>52.4</v>
      </c>
      <c r="D204" s="14">
        <v>81</v>
      </c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22"/>
      <c r="R204" s="22"/>
      <c r="S204" s="22"/>
      <c r="T204" s="21">
        <f t="shared" si="72"/>
        <v>11232</v>
      </c>
      <c r="U204">
        <v>8.0500000000000007</v>
      </c>
      <c r="V204" s="2">
        <v>3182</v>
      </c>
      <c r="W204" s="4">
        <v>35.18</v>
      </c>
      <c r="X204" s="4">
        <f t="shared" si="70"/>
        <v>4.3701863354037265</v>
      </c>
      <c r="AF204" s="4">
        <v>3182</v>
      </c>
      <c r="AQ204" s="3"/>
      <c r="AS204" s="13"/>
      <c r="AT204" s="13"/>
      <c r="AU204" s="14">
        <v>45.1</v>
      </c>
    </row>
    <row r="205" spans="1:47">
      <c r="A205" s="5">
        <v>12754</v>
      </c>
      <c r="B205" s="15">
        <v>42.1</v>
      </c>
      <c r="C205" s="14">
        <v>52.4</v>
      </c>
      <c r="D205" s="14">
        <v>82.8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22"/>
      <c r="R205" s="22"/>
      <c r="S205" s="22"/>
      <c r="T205" s="21">
        <f t="shared" si="72"/>
        <v>11421</v>
      </c>
      <c r="U205">
        <v>8.19</v>
      </c>
      <c r="V205" s="2">
        <v>3231</v>
      </c>
      <c r="W205" s="4">
        <v>35.06</v>
      </c>
      <c r="X205" s="4">
        <f t="shared" si="70"/>
        <v>4.2808302808302816</v>
      </c>
      <c r="AF205" s="4">
        <v>3231</v>
      </c>
      <c r="AQ205" s="3"/>
      <c r="AS205" s="13"/>
      <c r="AT205" s="13"/>
      <c r="AU205" s="14">
        <v>50.2</v>
      </c>
    </row>
    <row r="206" spans="1:47">
      <c r="A206" s="5">
        <v>12785</v>
      </c>
      <c r="B206" s="15">
        <v>43.1</v>
      </c>
      <c r="C206" s="14">
        <v>52.4</v>
      </c>
      <c r="D206" s="14">
        <v>83.6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22"/>
      <c r="R206" s="22"/>
      <c r="S206" s="22"/>
      <c r="T206" s="21">
        <f t="shared" si="72"/>
        <v>11399</v>
      </c>
      <c r="U206">
        <v>8.2799999999999994</v>
      </c>
      <c r="V206" s="2">
        <v>3119</v>
      </c>
      <c r="W206" s="4">
        <v>36.04</v>
      </c>
      <c r="X206" s="4">
        <f t="shared" si="70"/>
        <v>4.3526570048309177</v>
      </c>
      <c r="AF206" s="4">
        <v>3119</v>
      </c>
      <c r="AQ206" s="3"/>
      <c r="AS206" s="13"/>
      <c r="AT206" s="13"/>
      <c r="AU206" s="14">
        <v>52.7</v>
      </c>
    </row>
    <row r="207" spans="1:47">
      <c r="A207" s="5">
        <v>12816</v>
      </c>
      <c r="B207" s="15">
        <v>43.5</v>
      </c>
      <c r="C207" s="14">
        <v>52.5</v>
      </c>
      <c r="D207" s="14">
        <v>83.4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22"/>
      <c r="R207" s="22"/>
      <c r="S207" s="22"/>
      <c r="T207" s="21">
        <f t="shared" si="72"/>
        <v>11584</v>
      </c>
      <c r="U207">
        <v>8.4600000000000009</v>
      </c>
      <c r="V207" s="2">
        <v>3124</v>
      </c>
      <c r="W207" s="4">
        <v>36.76</v>
      </c>
      <c r="X207" s="4">
        <f t="shared" si="70"/>
        <v>4.3451536643025994</v>
      </c>
      <c r="AF207" s="4">
        <v>3124</v>
      </c>
      <c r="AQ207" s="3"/>
      <c r="AS207" s="13"/>
      <c r="AT207" s="13"/>
      <c r="AU207" s="14">
        <v>53.2</v>
      </c>
    </row>
    <row r="208" spans="1:47">
      <c r="A208" s="5">
        <v>12844</v>
      </c>
      <c r="B208" s="15">
        <v>43.4</v>
      </c>
      <c r="C208" s="14">
        <v>52.5</v>
      </c>
      <c r="D208" s="14">
        <v>82.9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22"/>
      <c r="R208" s="22"/>
      <c r="S208" s="22"/>
      <c r="T208" s="21">
        <f t="shared" si="72"/>
        <v>11705</v>
      </c>
      <c r="U208">
        <v>8.5500000000000007</v>
      </c>
      <c r="V208" s="2">
        <v>3155</v>
      </c>
      <c r="W208" s="4">
        <v>36.82</v>
      </c>
      <c r="X208" s="4">
        <f t="shared" si="70"/>
        <v>4.3064327485380112</v>
      </c>
      <c r="AF208" s="4">
        <v>3155</v>
      </c>
      <c r="AQ208" s="3"/>
      <c r="AS208" s="13"/>
      <c r="AT208" s="13"/>
      <c r="AU208" s="14">
        <v>53.2</v>
      </c>
    </row>
    <row r="209" spans="1:47">
      <c r="A209" s="5">
        <v>12875</v>
      </c>
      <c r="B209" s="15">
        <v>43.8</v>
      </c>
      <c r="C209" s="14">
        <v>52.5</v>
      </c>
      <c r="D209" s="14">
        <v>84.1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22"/>
      <c r="R209" s="22"/>
      <c r="S209" s="22"/>
      <c r="T209" s="21">
        <f t="shared" si="72"/>
        <v>11812</v>
      </c>
      <c r="U209">
        <v>8.64</v>
      </c>
      <c r="V209" s="2">
        <v>3172</v>
      </c>
      <c r="W209" s="4">
        <v>37.380000000000003</v>
      </c>
      <c r="X209" s="4">
        <f t="shared" si="70"/>
        <v>4.3263888888888893</v>
      </c>
      <c r="AF209" s="4">
        <v>3172</v>
      </c>
      <c r="AQ209" s="3"/>
      <c r="AS209" s="13"/>
      <c r="AT209" s="13"/>
      <c r="AU209" s="14">
        <v>52.8</v>
      </c>
    </row>
    <row r="210" spans="1:47">
      <c r="A210" s="5">
        <v>12905</v>
      </c>
      <c r="B210" s="15">
        <v>43.9</v>
      </c>
      <c r="C210" s="14">
        <v>52.4</v>
      </c>
      <c r="D210" s="14">
        <v>85.2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22"/>
      <c r="R210" s="22"/>
      <c r="S210" s="22"/>
      <c r="T210" s="21">
        <f t="shared" si="72"/>
        <v>11925</v>
      </c>
      <c r="U210">
        <v>8.76</v>
      </c>
      <c r="V210" s="2">
        <v>3165</v>
      </c>
      <c r="W210" s="4">
        <v>37.58</v>
      </c>
      <c r="X210" s="4">
        <f t="shared" si="70"/>
        <v>4.2899543378995437</v>
      </c>
      <c r="AF210" s="4">
        <v>3165</v>
      </c>
      <c r="AQ210" s="3"/>
      <c r="AS210" s="13"/>
      <c r="AT210" s="13"/>
      <c r="AU210" s="14">
        <v>52.2</v>
      </c>
    </row>
    <row r="211" spans="1:47">
      <c r="A211" s="5">
        <v>12936</v>
      </c>
      <c r="B211" s="15">
        <v>43.7</v>
      </c>
      <c r="C211" s="14">
        <v>52.4</v>
      </c>
      <c r="D211" s="14">
        <v>83.7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22"/>
      <c r="R211" s="22"/>
      <c r="S211" s="22"/>
      <c r="T211" s="21">
        <f t="shared" si="72"/>
        <v>12221</v>
      </c>
      <c r="U211">
        <v>9.02</v>
      </c>
      <c r="V211" s="2">
        <v>3201</v>
      </c>
      <c r="W211" s="4">
        <v>38.049999999999997</v>
      </c>
      <c r="X211" s="4">
        <f t="shared" si="70"/>
        <v>4.2184035476718407</v>
      </c>
      <c r="AF211" s="4">
        <v>3201</v>
      </c>
      <c r="AQ211" s="3"/>
      <c r="AS211" s="13"/>
      <c r="AT211" s="13"/>
      <c r="AU211" s="14">
        <v>53.5</v>
      </c>
    </row>
    <row r="212" spans="1:47">
      <c r="A212" s="5">
        <v>12966</v>
      </c>
      <c r="B212" s="15">
        <v>43.4</v>
      </c>
      <c r="C212" s="14">
        <v>52.4</v>
      </c>
      <c r="D212" s="14">
        <v>84.3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22"/>
      <c r="R212" s="22"/>
      <c r="S212" s="22"/>
      <c r="T212" s="21">
        <f t="shared" si="72"/>
        <v>12398</v>
      </c>
      <c r="U212">
        <v>9.1300000000000008</v>
      </c>
      <c r="V212" s="2">
        <v>3268</v>
      </c>
      <c r="W212" s="4">
        <v>38.299999999999997</v>
      </c>
      <c r="X212" s="4">
        <f t="shared" ref="X212:X275" si="73">W212/U212</f>
        <v>4.1949616648411823</v>
      </c>
      <c r="AF212" s="4">
        <v>3268</v>
      </c>
      <c r="AQ212" s="3"/>
      <c r="AS212" s="13"/>
      <c r="AT212" s="13"/>
      <c r="AU212" s="14">
        <v>53.5</v>
      </c>
    </row>
    <row r="213" spans="1:47">
      <c r="A213" s="5">
        <v>12997</v>
      </c>
      <c r="B213" s="15">
        <v>44</v>
      </c>
      <c r="C213" s="14">
        <v>52.4</v>
      </c>
      <c r="D213" s="14">
        <v>84.1</v>
      </c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22"/>
      <c r="R213" s="22"/>
      <c r="S213" s="22"/>
      <c r="T213" s="21">
        <f t="shared" si="72"/>
        <v>12514</v>
      </c>
      <c r="U213">
        <v>9.18</v>
      </c>
      <c r="V213" s="2">
        <v>3334</v>
      </c>
      <c r="W213" s="4">
        <v>39.659999999999997</v>
      </c>
      <c r="X213" s="4">
        <f t="shared" si="73"/>
        <v>4.3202614379084965</v>
      </c>
      <c r="AF213" s="4">
        <v>3334</v>
      </c>
      <c r="AQ213" s="3"/>
      <c r="AS213" s="13"/>
      <c r="AT213" s="13"/>
      <c r="AU213" s="14">
        <v>52.1</v>
      </c>
    </row>
    <row r="214" spans="1:47">
      <c r="A214" s="5">
        <v>13028</v>
      </c>
      <c r="B214" s="15">
        <v>44.1</v>
      </c>
      <c r="C214" s="14">
        <v>52.4</v>
      </c>
      <c r="D214" s="14">
        <v>85.1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22"/>
      <c r="R214" s="22"/>
      <c r="S214" s="22"/>
      <c r="T214" s="21">
        <f t="shared" si="72"/>
        <v>12684</v>
      </c>
      <c r="U214">
        <v>9.25</v>
      </c>
      <c r="V214" s="2">
        <v>3434</v>
      </c>
      <c r="W214" s="4">
        <v>39.35</v>
      </c>
      <c r="X214" s="4">
        <f t="shared" si="73"/>
        <v>4.2540540540540546</v>
      </c>
      <c r="AF214" s="4">
        <v>3434</v>
      </c>
      <c r="AQ214" s="3"/>
      <c r="AS214" s="13"/>
      <c r="AT214" s="13"/>
      <c r="AU214" s="14">
        <v>51.9</v>
      </c>
    </row>
    <row r="215" spans="1:47">
      <c r="A215" s="5">
        <v>13058</v>
      </c>
      <c r="B215" s="15">
        <v>44</v>
      </c>
      <c r="C215" s="14">
        <v>52.5</v>
      </c>
      <c r="D215" s="14">
        <v>85.8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22"/>
      <c r="R215" s="22"/>
      <c r="S215" s="22"/>
      <c r="T215" s="21">
        <f t="shared" si="72"/>
        <v>13049</v>
      </c>
      <c r="U215">
        <v>9.5399999999999991</v>
      </c>
      <c r="V215" s="2">
        <v>3509</v>
      </c>
      <c r="W215" s="4">
        <v>39.75</v>
      </c>
      <c r="X215" s="4">
        <f t="shared" si="73"/>
        <v>4.166666666666667</v>
      </c>
      <c r="AF215" s="4">
        <v>3509</v>
      </c>
      <c r="AQ215" s="3"/>
      <c r="AS215" s="13"/>
      <c r="AT215" s="13"/>
      <c r="AU215" s="14">
        <v>54.8</v>
      </c>
    </row>
    <row r="216" spans="1:47">
      <c r="A216" s="5">
        <v>13089</v>
      </c>
      <c r="B216" s="15">
        <v>44.1</v>
      </c>
      <c r="C216" s="14">
        <v>52.5</v>
      </c>
      <c r="D216" s="14">
        <v>86.3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22"/>
      <c r="R216" s="22"/>
      <c r="S216" s="22"/>
      <c r="T216" s="21">
        <f t="shared" si="72"/>
        <v>13364</v>
      </c>
      <c r="U216">
        <v>9.7799999999999994</v>
      </c>
      <c r="V216" s="2">
        <v>3584</v>
      </c>
      <c r="W216" s="4">
        <v>40.35</v>
      </c>
      <c r="X216" s="4">
        <f t="shared" si="73"/>
        <v>4.125766871165645</v>
      </c>
      <c r="AF216" s="4">
        <v>3584</v>
      </c>
      <c r="AQ216" s="3"/>
      <c r="AS216" s="13"/>
      <c r="AT216" s="13"/>
      <c r="AU216" s="14">
        <v>57.5</v>
      </c>
    </row>
    <row r="217" spans="1:47">
      <c r="A217" s="5">
        <v>13119</v>
      </c>
      <c r="B217" s="15">
        <v>44.3</v>
      </c>
      <c r="C217" s="14">
        <v>52.5</v>
      </c>
      <c r="D217" s="14">
        <v>86.7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22"/>
      <c r="R217" s="22"/>
      <c r="S217" s="22"/>
      <c r="T217" s="21">
        <f t="shared" si="72"/>
        <v>13767</v>
      </c>
      <c r="U217">
        <v>10.07</v>
      </c>
      <c r="V217" s="2">
        <v>3697</v>
      </c>
      <c r="W217" s="4">
        <v>40.340000000000003</v>
      </c>
      <c r="X217" s="4">
        <f t="shared" si="73"/>
        <v>4.0059582919563059</v>
      </c>
      <c r="AF217" s="4">
        <v>3697</v>
      </c>
      <c r="AQ217" s="3"/>
      <c r="AS217" s="13"/>
      <c r="AT217" s="13"/>
      <c r="AU217" s="14">
        <v>60.3</v>
      </c>
    </row>
    <row r="218" spans="1:47">
      <c r="A218" s="5">
        <v>13150</v>
      </c>
      <c r="B218" s="15">
        <v>44.1</v>
      </c>
      <c r="C218" s="14">
        <v>52.7</v>
      </c>
      <c r="D218" s="14">
        <v>87.1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22"/>
      <c r="R218" s="22"/>
      <c r="S218" s="22"/>
      <c r="T218" s="21">
        <f t="shared" si="72"/>
        <v>13800</v>
      </c>
      <c r="U218">
        <v>10.16</v>
      </c>
      <c r="V218" s="2">
        <v>3640</v>
      </c>
      <c r="W218" s="4">
        <v>40.31</v>
      </c>
      <c r="X218" s="4">
        <f t="shared" si="73"/>
        <v>3.9675196850393704</v>
      </c>
      <c r="AF218" s="4">
        <v>3640</v>
      </c>
      <c r="AQ218" s="3"/>
      <c r="AS218" s="13"/>
      <c r="AT218" s="13"/>
      <c r="AU218" s="14">
        <v>58.7</v>
      </c>
    </row>
    <row r="219" spans="1:47">
      <c r="A219" s="5">
        <v>13181</v>
      </c>
      <c r="B219" s="15">
        <v>44.1</v>
      </c>
      <c r="C219" s="14">
        <v>52.8</v>
      </c>
      <c r="D219" s="14">
        <v>87.1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22"/>
      <c r="R219" s="22"/>
      <c r="S219" s="22"/>
      <c r="T219" s="21">
        <f t="shared" si="72"/>
        <v>13830</v>
      </c>
      <c r="U219">
        <v>10.16</v>
      </c>
      <c r="V219" s="2">
        <v>3670</v>
      </c>
      <c r="W219" s="4">
        <v>40.9</v>
      </c>
      <c r="X219" s="4">
        <f t="shared" si="73"/>
        <v>4.0255905511811019</v>
      </c>
      <c r="AF219" s="4">
        <v>3670</v>
      </c>
      <c r="AQ219" s="3"/>
      <c r="AS219" s="13"/>
      <c r="AT219" s="13"/>
      <c r="AU219" s="14">
        <v>58.3</v>
      </c>
    </row>
    <row r="220" spans="1:47">
      <c r="A220" s="5">
        <v>13210</v>
      </c>
      <c r="B220" s="15">
        <v>43.5</v>
      </c>
      <c r="C220" s="14">
        <v>52.8</v>
      </c>
      <c r="D220" s="14">
        <v>86.7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22"/>
      <c r="R220" s="22"/>
      <c r="S220" s="22"/>
      <c r="T220" s="21">
        <f t="shared" si="72"/>
        <v>13912</v>
      </c>
      <c r="U220">
        <v>10.17</v>
      </c>
      <c r="V220" s="2">
        <v>3742</v>
      </c>
      <c r="W220" s="4">
        <v>40.97</v>
      </c>
      <c r="X220" s="4">
        <f t="shared" si="73"/>
        <v>4.0285152409046212</v>
      </c>
      <c r="AF220" s="4">
        <v>3742</v>
      </c>
      <c r="AQ220" s="3"/>
      <c r="AS220" s="13"/>
      <c r="AT220" s="13"/>
      <c r="AU220" s="14">
        <v>57.6</v>
      </c>
    </row>
    <row r="221" spans="1:47">
      <c r="A221" s="5">
        <v>13241</v>
      </c>
      <c r="B221" s="15">
        <v>43.6</v>
      </c>
      <c r="C221" s="14">
        <v>52.9</v>
      </c>
      <c r="D221" s="14">
        <v>86.2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22"/>
      <c r="R221" s="22"/>
      <c r="S221" s="22"/>
      <c r="T221" s="21">
        <f t="shared" si="72"/>
        <v>13970</v>
      </c>
      <c r="U221">
        <v>10.199999999999999</v>
      </c>
      <c r="V221" s="2">
        <v>3770</v>
      </c>
      <c r="W221" s="4">
        <v>41.79</v>
      </c>
      <c r="X221" s="4">
        <f t="shared" si="73"/>
        <v>4.0970588235294123</v>
      </c>
      <c r="AF221" s="4">
        <v>3770</v>
      </c>
      <c r="AQ221" s="3"/>
      <c r="AS221" s="13"/>
      <c r="AT221" s="13"/>
      <c r="AU221" s="14">
        <v>61.8</v>
      </c>
    </row>
    <row r="222" spans="1:47">
      <c r="A222" s="5">
        <v>13271</v>
      </c>
      <c r="B222" s="15">
        <v>43</v>
      </c>
      <c r="C222" s="14">
        <v>52.9</v>
      </c>
      <c r="D222" s="14">
        <v>85.6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22"/>
      <c r="R222" s="22"/>
      <c r="S222" s="22"/>
      <c r="T222" s="21">
        <f t="shared" si="72"/>
        <v>14099</v>
      </c>
      <c r="U222">
        <v>10.32</v>
      </c>
      <c r="V222" s="2">
        <v>3779</v>
      </c>
      <c r="W222" s="4">
        <v>42.6</v>
      </c>
      <c r="X222" s="4">
        <f t="shared" si="73"/>
        <v>4.1279069767441863</v>
      </c>
      <c r="AF222" s="4">
        <v>3779</v>
      </c>
      <c r="AQ222" s="3"/>
      <c r="AS222" s="13"/>
      <c r="AT222" s="13"/>
      <c r="AU222" s="14">
        <v>62.6</v>
      </c>
    </row>
    <row r="223" spans="1:47">
      <c r="A223" s="5">
        <v>13302</v>
      </c>
      <c r="B223" s="15">
        <v>43.4</v>
      </c>
      <c r="C223" s="14">
        <v>53</v>
      </c>
      <c r="D223" s="14">
        <v>84.8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22"/>
      <c r="R223" s="22"/>
      <c r="S223" s="22"/>
      <c r="T223" s="21">
        <f t="shared" si="72"/>
        <v>14394</v>
      </c>
      <c r="U223">
        <v>10.51</v>
      </c>
      <c r="V223" s="2">
        <v>3884</v>
      </c>
      <c r="W223" s="4">
        <v>43.34</v>
      </c>
      <c r="X223" s="4">
        <f t="shared" si="73"/>
        <v>4.1236917221693625</v>
      </c>
      <c r="AF223" s="4">
        <v>3884</v>
      </c>
      <c r="AQ223" s="3"/>
      <c r="AS223" s="13"/>
      <c r="AT223" s="13"/>
      <c r="AU223" s="14">
        <v>63.5</v>
      </c>
    </row>
    <row r="224" spans="1:47">
      <c r="A224" s="5">
        <v>13332</v>
      </c>
      <c r="B224" s="15">
        <v>44</v>
      </c>
      <c r="C224" s="14">
        <v>53</v>
      </c>
      <c r="D224" s="14">
        <v>87.1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22"/>
      <c r="R224" s="22"/>
      <c r="S224" s="22"/>
      <c r="T224" s="21">
        <f t="shared" si="72"/>
        <v>14641</v>
      </c>
      <c r="U224">
        <v>10.63</v>
      </c>
      <c r="V224" s="2">
        <v>4011</v>
      </c>
      <c r="W224" s="4">
        <v>43.62</v>
      </c>
      <c r="X224" s="4">
        <f t="shared" si="73"/>
        <v>4.1034807149576666</v>
      </c>
      <c r="AF224" s="4">
        <v>4011</v>
      </c>
      <c r="AQ224" s="3"/>
      <c r="AS224" s="13"/>
      <c r="AT224" s="13"/>
      <c r="AU224" s="14">
        <v>65.400000000000006</v>
      </c>
    </row>
    <row r="225" spans="1:47">
      <c r="A225" s="5">
        <v>13363</v>
      </c>
      <c r="B225" s="15">
        <v>44.6</v>
      </c>
      <c r="C225" s="14">
        <v>53</v>
      </c>
      <c r="D225" s="14">
        <v>89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22"/>
      <c r="R225" s="22"/>
      <c r="S225" s="22"/>
      <c r="T225" s="21">
        <f t="shared" si="72"/>
        <v>14665</v>
      </c>
      <c r="U225">
        <v>10.67</v>
      </c>
      <c r="V225" s="2">
        <v>3995</v>
      </c>
      <c r="W225" s="4">
        <v>43.61</v>
      </c>
      <c r="X225" s="4">
        <f t="shared" si="73"/>
        <v>4.0871602624179948</v>
      </c>
      <c r="AF225" s="4">
        <v>3995</v>
      </c>
      <c r="AQ225" s="3"/>
      <c r="AS225" s="13"/>
      <c r="AT225" s="13"/>
      <c r="AU225" s="14">
        <v>65.400000000000006</v>
      </c>
    </row>
    <row r="226" spans="1:47">
      <c r="A226" s="5">
        <v>13394</v>
      </c>
      <c r="B226" s="15">
        <v>44.6</v>
      </c>
      <c r="C226" s="14">
        <v>53.1</v>
      </c>
      <c r="D226" s="14">
        <v>90.4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22"/>
      <c r="R226" s="22"/>
      <c r="S226" s="22"/>
      <c r="T226" s="21">
        <f t="shared" si="72"/>
        <v>14804</v>
      </c>
      <c r="U226">
        <v>10.76</v>
      </c>
      <c r="V226" s="2">
        <v>4044</v>
      </c>
      <c r="W226" s="4">
        <v>44.2</v>
      </c>
      <c r="X226" s="4">
        <f t="shared" si="73"/>
        <v>4.1078066914498148</v>
      </c>
      <c r="AF226" s="4">
        <v>4044</v>
      </c>
      <c r="AQ226" s="3"/>
      <c r="AS226" s="13"/>
      <c r="AT226" s="13"/>
      <c r="AU226" s="14">
        <v>65.5</v>
      </c>
    </row>
    <row r="227" spans="1:47">
      <c r="A227" s="5">
        <v>13424</v>
      </c>
      <c r="B227" s="15">
        <v>44.6</v>
      </c>
      <c r="C227" s="14">
        <v>53.3</v>
      </c>
      <c r="D227" s="14">
        <v>91.7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22"/>
      <c r="R227" s="22"/>
      <c r="S227" s="22"/>
      <c r="T227" s="21">
        <f t="shared" si="72"/>
        <v>15073</v>
      </c>
      <c r="U227">
        <v>10.98</v>
      </c>
      <c r="V227" s="2">
        <v>4093</v>
      </c>
      <c r="W227" s="4">
        <v>44.21</v>
      </c>
      <c r="X227" s="4">
        <f t="shared" si="73"/>
        <v>4.0264116575591986</v>
      </c>
      <c r="AF227" s="4">
        <v>4093</v>
      </c>
      <c r="AQ227" s="3"/>
      <c r="AS227" s="13"/>
      <c r="AT227" s="13"/>
      <c r="AU227" s="14">
        <v>65.3</v>
      </c>
    </row>
    <row r="228" spans="1:47">
      <c r="A228" s="5">
        <v>13455</v>
      </c>
      <c r="B228" s="15">
        <v>45.1</v>
      </c>
      <c r="C228" s="14">
        <v>53.4</v>
      </c>
      <c r="D228" s="14">
        <v>94.5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22"/>
      <c r="R228" s="22"/>
      <c r="S228" s="22"/>
      <c r="T228" s="21">
        <f t="shared" si="72"/>
        <v>15271</v>
      </c>
      <c r="U228">
        <v>11.12</v>
      </c>
      <c r="V228" s="2">
        <v>4151</v>
      </c>
      <c r="W228" s="4">
        <v>44.44</v>
      </c>
      <c r="X228" s="4">
        <f t="shared" si="73"/>
        <v>3.9964028776978417</v>
      </c>
      <c r="AF228" s="4">
        <v>4151</v>
      </c>
      <c r="AQ228" s="3"/>
      <c r="AS228" s="13"/>
      <c r="AT228" s="13"/>
      <c r="AU228" s="14">
        <v>66.900000000000006</v>
      </c>
    </row>
    <row r="229" spans="1:47">
      <c r="A229" s="5">
        <v>13485</v>
      </c>
      <c r="B229" s="15">
        <v>46.1</v>
      </c>
      <c r="C229" s="14">
        <v>53.6</v>
      </c>
      <c r="D229" s="14">
        <v>98.9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22"/>
      <c r="R229" s="22"/>
      <c r="S229" s="22"/>
      <c r="T229" s="21">
        <f t="shared" si="72"/>
        <v>15494</v>
      </c>
      <c r="U229">
        <v>11.22</v>
      </c>
      <c r="V229" s="2">
        <v>4274</v>
      </c>
      <c r="W229" s="4">
        <v>44.98</v>
      </c>
      <c r="X229" s="4">
        <f t="shared" si="73"/>
        <v>4.0089126559714794</v>
      </c>
      <c r="AF229" s="4">
        <v>4274</v>
      </c>
      <c r="AQ229" s="3"/>
      <c r="AS229" s="13"/>
      <c r="AT229" s="13"/>
      <c r="AU229" s="14">
        <v>69.8</v>
      </c>
    </row>
    <row r="230" spans="1:47">
      <c r="A230" s="5">
        <v>13516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22"/>
      <c r="R230" s="22"/>
      <c r="S230" s="22"/>
      <c r="T230" s="21">
        <f t="shared" si="72"/>
        <v>15504</v>
      </c>
      <c r="U230">
        <v>11.31</v>
      </c>
      <c r="V230" s="2">
        <v>4194</v>
      </c>
      <c r="W230" s="4">
        <v>44.83</v>
      </c>
      <c r="X230" s="4">
        <f t="shared" si="73"/>
        <v>3.963748894783377</v>
      </c>
      <c r="AF230" s="4">
        <v>4194</v>
      </c>
      <c r="AQ230" s="3"/>
      <c r="AS230" s="13"/>
      <c r="AT230" s="13"/>
    </row>
    <row r="231" spans="1:47">
      <c r="A231" s="5">
        <v>13547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22"/>
      <c r="R231" s="22"/>
      <c r="S231" s="22"/>
      <c r="T231" s="21">
        <f t="shared" si="72"/>
        <v>15569</v>
      </c>
      <c r="U231">
        <v>11.4</v>
      </c>
      <c r="V231" s="2">
        <v>4169</v>
      </c>
      <c r="W231" s="4">
        <v>45.31</v>
      </c>
      <c r="X231" s="4">
        <f t="shared" si="73"/>
        <v>3.9745614035087722</v>
      </c>
      <c r="AF231" s="4">
        <v>4169</v>
      </c>
      <c r="AQ231" s="3"/>
      <c r="AS231" s="13"/>
      <c r="AT231" s="13"/>
    </row>
    <row r="232" spans="1:47">
      <c r="A232" s="5">
        <v>13575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22"/>
      <c r="R232" s="22"/>
      <c r="S232" s="22"/>
      <c r="T232" s="21">
        <f t="shared" si="72"/>
        <v>15677</v>
      </c>
      <c r="U232">
        <v>11.5</v>
      </c>
      <c r="V232" s="2">
        <v>4177</v>
      </c>
      <c r="W232" s="4">
        <v>45.45</v>
      </c>
      <c r="X232" s="4">
        <f t="shared" si="73"/>
        <v>3.9521739130434783</v>
      </c>
      <c r="AF232" s="4">
        <v>4177</v>
      </c>
      <c r="AQ232" s="3"/>
      <c r="AS232" s="13"/>
      <c r="AT232" s="13"/>
    </row>
    <row r="233" spans="1:47">
      <c r="A233" s="5">
        <v>13606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22"/>
      <c r="R233" s="22"/>
      <c r="S233" s="22"/>
      <c r="T233" s="21">
        <f t="shared" si="72"/>
        <v>15876</v>
      </c>
      <c r="U233">
        <v>11.69</v>
      </c>
      <c r="V233" s="2">
        <v>4186</v>
      </c>
      <c r="W233" s="4">
        <v>45.39</v>
      </c>
      <c r="X233" s="4">
        <f t="shared" si="73"/>
        <v>3.8828058169375539</v>
      </c>
      <c r="AF233" s="4">
        <v>4186</v>
      </c>
      <c r="AQ233" s="3"/>
      <c r="AS233" s="13"/>
      <c r="AT233" s="13"/>
    </row>
    <row r="234" spans="1:47">
      <c r="A234" s="5">
        <v>13636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22"/>
      <c r="R234" s="22"/>
      <c r="S234" s="22"/>
      <c r="T234" s="21">
        <f t="shared" si="72"/>
        <v>16103</v>
      </c>
      <c r="U234">
        <v>11.9</v>
      </c>
      <c r="V234" s="2">
        <v>4203</v>
      </c>
      <c r="W234" s="4">
        <v>45.16</v>
      </c>
      <c r="X234" s="4">
        <f t="shared" si="73"/>
        <v>3.7949579831932767</v>
      </c>
      <c r="AF234" s="4">
        <v>4203</v>
      </c>
      <c r="AQ234" s="3"/>
      <c r="AS234" s="13"/>
      <c r="AT234" s="13"/>
    </row>
    <row r="235" spans="1:47">
      <c r="A235" s="5">
        <v>13667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22"/>
      <c r="R235" s="22"/>
      <c r="S235" s="22"/>
      <c r="T235" s="21">
        <f t="shared" si="72"/>
        <v>16385</v>
      </c>
      <c r="U235">
        <v>12.19</v>
      </c>
      <c r="V235" s="2">
        <v>4195</v>
      </c>
      <c r="W235" s="4">
        <v>45.2</v>
      </c>
      <c r="X235" s="4">
        <f t="shared" si="73"/>
        <v>3.7079573420836756</v>
      </c>
      <c r="AF235" s="4">
        <v>4195</v>
      </c>
      <c r="AQ235" s="3"/>
      <c r="AS235" s="13"/>
      <c r="AT235" s="13"/>
    </row>
    <row r="236" spans="1:47">
      <c r="A236" s="5">
        <v>13697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22"/>
      <c r="R236" s="22"/>
      <c r="S236" s="22"/>
      <c r="T236" s="21">
        <f t="shared" si="72"/>
        <v>16624</v>
      </c>
      <c r="U236">
        <v>12.4</v>
      </c>
      <c r="V236" s="2">
        <v>4224</v>
      </c>
      <c r="W236" s="4">
        <v>45.26</v>
      </c>
      <c r="X236" s="4">
        <f t="shared" si="73"/>
        <v>3.65</v>
      </c>
      <c r="AF236" s="4">
        <v>4224</v>
      </c>
      <c r="AQ236" s="3"/>
      <c r="AS236" s="13"/>
      <c r="AT236" s="13"/>
    </row>
    <row r="237" spans="1:47">
      <c r="A237" s="5">
        <v>13728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22"/>
      <c r="R237" s="22"/>
      <c r="S237" s="22"/>
      <c r="T237" s="21">
        <f t="shared" si="72"/>
        <v>16749</v>
      </c>
      <c r="U237">
        <v>12.51</v>
      </c>
      <c r="V237" s="2">
        <v>4239</v>
      </c>
      <c r="W237" s="4">
        <v>45.15</v>
      </c>
      <c r="X237" s="4">
        <f t="shared" si="73"/>
        <v>3.6091127098321341</v>
      </c>
      <c r="AF237" s="4">
        <v>4239</v>
      </c>
      <c r="AQ237" s="3"/>
      <c r="AS237" s="13"/>
      <c r="AT237" s="13"/>
    </row>
    <row r="238" spans="1:47">
      <c r="A238" s="5">
        <v>13759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22"/>
      <c r="R238" s="22"/>
      <c r="S238" s="22"/>
      <c r="T238" s="21">
        <f t="shared" si="72"/>
        <v>16923</v>
      </c>
      <c r="U238">
        <v>12.65</v>
      </c>
      <c r="V238" s="2">
        <v>4273</v>
      </c>
      <c r="W238" s="4">
        <v>45.12</v>
      </c>
      <c r="X238" s="4">
        <f t="shared" si="73"/>
        <v>3.5667984189723319</v>
      </c>
      <c r="AF238" s="4">
        <v>4273</v>
      </c>
      <c r="AQ238" s="3"/>
      <c r="AS238" s="13"/>
      <c r="AT238" s="13"/>
    </row>
    <row r="239" spans="1:47">
      <c r="A239" s="5">
        <v>13789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22"/>
      <c r="R239" s="22"/>
      <c r="S239" s="22"/>
      <c r="T239" s="21">
        <f t="shared" si="72"/>
        <v>17061</v>
      </c>
      <c r="U239">
        <v>12.78</v>
      </c>
      <c r="V239" s="2">
        <v>4281</v>
      </c>
      <c r="W239" s="4">
        <v>44.52</v>
      </c>
      <c r="X239" s="4">
        <f t="shared" si="73"/>
        <v>3.4835680751173714</v>
      </c>
      <c r="AF239" s="4">
        <v>4281</v>
      </c>
      <c r="AQ239" s="3"/>
      <c r="AS239" s="13"/>
      <c r="AT239" s="13"/>
    </row>
    <row r="240" spans="1:47">
      <c r="A240" s="5">
        <v>13820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T240" s="21">
        <f t="shared" si="72"/>
        <v>17060</v>
      </c>
      <c r="U240">
        <v>12.79</v>
      </c>
      <c r="V240" s="2">
        <v>4270</v>
      </c>
      <c r="W240" s="4">
        <v>44.23</v>
      </c>
      <c r="X240" s="4">
        <f t="shared" si="73"/>
        <v>3.4581704456606723</v>
      </c>
      <c r="AF240" s="4">
        <v>4270</v>
      </c>
      <c r="AQ240" s="3"/>
      <c r="AS240" s="13"/>
      <c r="AT240" s="13"/>
    </row>
    <row r="241" spans="1:46">
      <c r="A241" s="5">
        <v>13850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T241" s="21">
        <f t="shared" si="72"/>
        <v>17071</v>
      </c>
      <c r="U241">
        <v>12.76</v>
      </c>
      <c r="V241" s="2">
        <v>4311</v>
      </c>
      <c r="W241" s="4">
        <v>43.96</v>
      </c>
      <c r="X241" s="4">
        <f t="shared" si="73"/>
        <v>3.4451410658307213</v>
      </c>
      <c r="AF241" s="4">
        <v>4311</v>
      </c>
      <c r="AQ241" s="3"/>
      <c r="AS241" s="13"/>
      <c r="AT241" s="13"/>
    </row>
    <row r="242" spans="1:46">
      <c r="A242" s="5">
        <v>13881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T242" s="21">
        <f t="shared" si="72"/>
        <v>16946</v>
      </c>
      <c r="U242">
        <v>12.76</v>
      </c>
      <c r="V242" s="2">
        <v>4186</v>
      </c>
      <c r="W242" s="4">
        <v>44.25</v>
      </c>
      <c r="X242" s="4">
        <f t="shared" si="73"/>
        <v>3.4678683385579938</v>
      </c>
      <c r="AF242" s="4">
        <v>4186</v>
      </c>
      <c r="AQ242" s="3"/>
      <c r="AS242" s="13"/>
      <c r="AT242" s="13"/>
    </row>
    <row r="243" spans="1:46">
      <c r="A243" s="5">
        <v>13912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T243" s="21">
        <f t="shared" si="72"/>
        <v>16900</v>
      </c>
      <c r="U243">
        <v>12.77</v>
      </c>
      <c r="V243" s="2">
        <v>4130</v>
      </c>
      <c r="W243" s="4">
        <v>44.51</v>
      </c>
      <c r="X243" s="4">
        <f t="shared" si="73"/>
        <v>3.4855129209083788</v>
      </c>
      <c r="AF243" s="4">
        <v>4130</v>
      </c>
      <c r="AQ243" s="3"/>
      <c r="AS243" s="13"/>
      <c r="AT243" s="13"/>
    </row>
    <row r="244" spans="1:46">
      <c r="A244" s="5">
        <v>13940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T244" s="21">
        <f t="shared" si="72"/>
        <v>16912</v>
      </c>
      <c r="U244">
        <v>12.78</v>
      </c>
      <c r="V244" s="2">
        <v>4132</v>
      </c>
      <c r="W244" s="4">
        <v>44.5</v>
      </c>
      <c r="X244" s="4">
        <f t="shared" si="73"/>
        <v>3.4820031298904541</v>
      </c>
      <c r="AF244" s="4">
        <v>4132</v>
      </c>
      <c r="AQ244" s="3"/>
      <c r="AS244" s="13"/>
      <c r="AT244" s="13"/>
    </row>
    <row r="245" spans="1:46">
      <c r="A245" s="5">
        <v>13971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T245" s="21">
        <f t="shared" si="72"/>
        <v>16975</v>
      </c>
      <c r="U245">
        <v>12.83</v>
      </c>
      <c r="V245" s="2">
        <v>4145</v>
      </c>
      <c r="W245" s="4">
        <v>44.34</v>
      </c>
      <c r="X245" s="4">
        <f t="shared" si="73"/>
        <v>3.4559625876851134</v>
      </c>
      <c r="AF245" s="4">
        <v>4145</v>
      </c>
      <c r="AQ245" s="3"/>
      <c r="AS245" s="13"/>
      <c r="AT245" s="13"/>
    </row>
    <row r="246" spans="1:46">
      <c r="A246" s="5">
        <v>14001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T246" s="21">
        <f t="shared" si="72"/>
        <v>17027</v>
      </c>
      <c r="U246">
        <v>12.89</v>
      </c>
      <c r="V246" s="2">
        <v>4137</v>
      </c>
      <c r="W246" s="4">
        <v>43.94</v>
      </c>
      <c r="X246" s="4">
        <f t="shared" si="73"/>
        <v>3.4088440651667957</v>
      </c>
      <c r="AF246" s="4">
        <v>4137</v>
      </c>
      <c r="AQ246" s="3"/>
      <c r="AS246" s="13"/>
      <c r="AT246" s="13"/>
    </row>
    <row r="247" spans="1:46">
      <c r="A247" s="5">
        <v>14032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T247" s="21">
        <f t="shared" si="72"/>
        <v>17079</v>
      </c>
      <c r="U247">
        <v>12.95</v>
      </c>
      <c r="V247" s="2">
        <v>4129</v>
      </c>
      <c r="W247" s="4">
        <v>44.1</v>
      </c>
      <c r="X247" s="4">
        <f t="shared" si="73"/>
        <v>3.4054054054054057</v>
      </c>
      <c r="AF247" s="4">
        <v>4129</v>
      </c>
      <c r="AQ247" s="3"/>
      <c r="AS247" s="13"/>
      <c r="AT247" s="13"/>
    </row>
    <row r="248" spans="1:46">
      <c r="A248" s="5">
        <v>14062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T248" s="21">
        <f t="shared" si="72"/>
        <v>17123</v>
      </c>
      <c r="U248">
        <v>12.98</v>
      </c>
      <c r="V248" s="2">
        <v>4143</v>
      </c>
      <c r="W248" s="4">
        <v>44.32</v>
      </c>
      <c r="X248" s="4">
        <f t="shared" si="73"/>
        <v>3.4144838212634823</v>
      </c>
      <c r="AF248" s="4">
        <v>4143</v>
      </c>
      <c r="AQ248" s="3"/>
      <c r="AS248" s="13"/>
      <c r="AT248" s="13"/>
    </row>
    <row r="249" spans="1:46">
      <c r="A249" s="5">
        <v>14093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T249" s="21">
        <f t="shared" si="72"/>
        <v>17210</v>
      </c>
      <c r="U249">
        <v>13.06</v>
      </c>
      <c r="V249" s="2">
        <v>4150</v>
      </c>
      <c r="W249" s="4">
        <v>45.1</v>
      </c>
      <c r="X249" s="4">
        <f t="shared" si="73"/>
        <v>3.4532924961715161</v>
      </c>
      <c r="AF249" s="4">
        <v>4150</v>
      </c>
      <c r="AQ249" s="3"/>
      <c r="AS249" s="13"/>
      <c r="AT249" s="13"/>
    </row>
    <row r="250" spans="1:46">
      <c r="A250" s="5">
        <v>14124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T250" s="21">
        <f t="shared" si="72"/>
        <v>17652</v>
      </c>
      <c r="U250">
        <v>13.44</v>
      </c>
      <c r="V250" s="2">
        <v>4212</v>
      </c>
      <c r="W250" s="4">
        <v>45.39</v>
      </c>
      <c r="X250" s="4">
        <f t="shared" si="73"/>
        <v>3.3772321428571432</v>
      </c>
      <c r="AF250" s="4">
        <v>4212</v>
      </c>
      <c r="AQ250" s="3"/>
      <c r="AS250" s="13"/>
      <c r="AT250" s="13"/>
    </row>
    <row r="251" spans="1:46">
      <c r="A251" s="5">
        <v>14154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T251" s="21">
        <f t="shared" si="72"/>
        <v>18226</v>
      </c>
      <c r="U251">
        <v>13.94</v>
      </c>
      <c r="V251" s="2">
        <v>4286</v>
      </c>
      <c r="W251" s="4">
        <v>45.78</v>
      </c>
      <c r="X251" s="4">
        <f t="shared" si="73"/>
        <v>3.284074605451937</v>
      </c>
      <c r="AF251" s="4">
        <v>4286</v>
      </c>
      <c r="AQ251" s="3"/>
      <c r="AS251" s="13"/>
      <c r="AT251" s="13"/>
    </row>
    <row r="252" spans="1:46">
      <c r="A252" s="5">
        <v>14185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T252" s="21">
        <f t="shared" si="72"/>
        <v>18512</v>
      </c>
      <c r="U252">
        <v>14.16</v>
      </c>
      <c r="V252" s="2">
        <v>4352</v>
      </c>
      <c r="W252" s="4">
        <v>46.31</v>
      </c>
      <c r="X252" s="4">
        <f t="shared" si="73"/>
        <v>3.2704802259887007</v>
      </c>
      <c r="AF252" s="4">
        <v>4352</v>
      </c>
      <c r="AQ252" s="3"/>
      <c r="AS252" s="13"/>
      <c r="AT252" s="13"/>
    </row>
    <row r="253" spans="1:46">
      <c r="A253" s="5">
        <v>14215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T253" s="21">
        <f t="shared" si="72"/>
        <v>18871</v>
      </c>
      <c r="U253">
        <v>14.42</v>
      </c>
      <c r="V253" s="2">
        <v>4451</v>
      </c>
      <c r="W253" s="4">
        <v>46.58</v>
      </c>
      <c r="X253" s="4">
        <f t="shared" si="73"/>
        <v>3.2302357836338418</v>
      </c>
      <c r="AF253" s="4">
        <v>4451</v>
      </c>
      <c r="AQ253" s="3"/>
      <c r="AS253" s="13"/>
      <c r="AT253" s="13"/>
    </row>
    <row r="254" spans="1:46">
      <c r="A254" s="5">
        <v>14246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T254" s="21">
        <f t="shared" si="72"/>
        <v>18969</v>
      </c>
      <c r="U254">
        <v>14.6</v>
      </c>
      <c r="V254" s="2">
        <v>4369</v>
      </c>
      <c r="W254" s="4">
        <v>46.58</v>
      </c>
      <c r="X254" s="4">
        <f t="shared" si="73"/>
        <v>3.1904109589041094</v>
      </c>
      <c r="AF254" s="4">
        <v>4369</v>
      </c>
      <c r="AS254" s="13"/>
      <c r="AT254" s="13"/>
    </row>
    <row r="255" spans="1:46">
      <c r="A255" s="5">
        <v>14277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T255" s="21">
        <f t="shared" si="72"/>
        <v>19128</v>
      </c>
      <c r="U255">
        <v>14.78</v>
      </c>
      <c r="V255" s="2">
        <v>4348</v>
      </c>
      <c r="W255" s="4">
        <v>46.49</v>
      </c>
      <c r="X255" s="4">
        <f t="shared" si="73"/>
        <v>3.1454668470906633</v>
      </c>
      <c r="AF255" s="4">
        <v>4348</v>
      </c>
      <c r="AS255" s="13"/>
      <c r="AT255" s="13"/>
    </row>
    <row r="256" spans="1:46">
      <c r="A256" s="5">
        <v>14305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T256" s="21">
        <f t="shared" si="72"/>
        <v>19357</v>
      </c>
      <c r="U256">
        <v>15.01</v>
      </c>
      <c r="V256" s="2">
        <v>4347</v>
      </c>
      <c r="W256" s="4">
        <v>46.99</v>
      </c>
      <c r="X256" s="4">
        <f t="shared" si="73"/>
        <v>3.1305796135909394</v>
      </c>
      <c r="AF256" s="4">
        <v>4347</v>
      </c>
      <c r="AS256" s="13"/>
      <c r="AT256" s="13"/>
    </row>
    <row r="257" spans="1:46">
      <c r="A257" s="5">
        <v>14336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T257" s="21">
        <f t="shared" si="72"/>
        <v>19930</v>
      </c>
      <c r="U257">
        <v>15.51</v>
      </c>
      <c r="V257" s="2">
        <v>4420</v>
      </c>
      <c r="W257" s="4">
        <v>47.36</v>
      </c>
      <c r="X257" s="4">
        <f t="shared" si="73"/>
        <v>3.0535138620245004</v>
      </c>
      <c r="AF257" s="4">
        <v>4420</v>
      </c>
      <c r="AS257" s="13"/>
      <c r="AT257" s="13"/>
    </row>
    <row r="258" spans="1:46">
      <c r="A258" s="5">
        <v>14366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T258" s="21">
        <f t="shared" si="72"/>
        <v>20344</v>
      </c>
      <c r="U258">
        <v>15.88</v>
      </c>
      <c r="V258" s="2">
        <v>4464</v>
      </c>
      <c r="W258" s="4">
        <v>47.53</v>
      </c>
      <c r="X258" s="4">
        <f t="shared" si="73"/>
        <v>2.993073047858942</v>
      </c>
      <c r="AF258" s="4">
        <v>4464</v>
      </c>
      <c r="AS258" s="13"/>
      <c r="AT258" s="13"/>
    </row>
    <row r="259" spans="1:46">
      <c r="A259" s="5">
        <v>14397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T259" s="21">
        <f t="shared" ref="T259:T322" si="74">U259*1000+V259</f>
        <v>20487</v>
      </c>
      <c r="U259">
        <v>16.03</v>
      </c>
      <c r="V259" s="2">
        <v>4457</v>
      </c>
      <c r="W259" s="4">
        <v>47.68</v>
      </c>
      <c r="X259" s="4">
        <f t="shared" si="73"/>
        <v>2.9744229569557077</v>
      </c>
      <c r="AF259" s="4">
        <v>4457</v>
      </c>
      <c r="AS259" s="13"/>
      <c r="AT259" s="13"/>
    </row>
    <row r="260" spans="1:46">
      <c r="A260" s="5">
        <v>14427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T260" s="21">
        <f t="shared" si="74"/>
        <v>20704</v>
      </c>
      <c r="U260">
        <v>16.18</v>
      </c>
      <c r="V260" s="2">
        <v>4524</v>
      </c>
      <c r="W260" s="4">
        <v>48.57</v>
      </c>
      <c r="X260" s="4">
        <f t="shared" si="73"/>
        <v>3.0018541409147095</v>
      </c>
      <c r="AF260" s="4">
        <v>4524</v>
      </c>
      <c r="AS260" s="13"/>
      <c r="AT260" s="13"/>
    </row>
    <row r="261" spans="1:46">
      <c r="A261" s="5">
        <v>14458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T261" s="21">
        <f t="shared" si="74"/>
        <v>20959</v>
      </c>
      <c r="U261">
        <v>16.39</v>
      </c>
      <c r="V261" s="2">
        <v>4569</v>
      </c>
      <c r="W261" s="4">
        <v>49.46</v>
      </c>
      <c r="X261" s="4">
        <f t="shared" si="73"/>
        <v>3.0176937156802928</v>
      </c>
      <c r="AF261" s="4">
        <v>4569</v>
      </c>
      <c r="AS261" s="13"/>
      <c r="AT261" s="13"/>
    </row>
    <row r="262" spans="1:46">
      <c r="A262" s="5">
        <v>14489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T262" s="21">
        <f t="shared" si="74"/>
        <v>21505</v>
      </c>
      <c r="U262">
        <v>16.82</v>
      </c>
      <c r="V262" s="2">
        <v>4685</v>
      </c>
      <c r="W262" s="4">
        <v>50.18</v>
      </c>
      <c r="X262" s="4">
        <f t="shared" si="73"/>
        <v>2.9833531510107014</v>
      </c>
      <c r="AF262" s="4">
        <v>4685</v>
      </c>
      <c r="AS262" s="13"/>
      <c r="AT262" s="13"/>
    </row>
    <row r="263" spans="1:46">
      <c r="A263" s="5">
        <v>14519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T263" s="21">
        <f t="shared" si="74"/>
        <v>21752</v>
      </c>
      <c r="U263">
        <v>17</v>
      </c>
      <c r="V263" s="2">
        <v>4752</v>
      </c>
      <c r="W263" s="4">
        <v>50.63</v>
      </c>
      <c r="X263" s="4">
        <f t="shared" si="73"/>
        <v>2.9782352941176473</v>
      </c>
      <c r="AF263" s="4">
        <v>4752</v>
      </c>
      <c r="AS263" s="13"/>
      <c r="AT263" s="13"/>
    </row>
    <row r="264" spans="1:46">
      <c r="A264" s="5">
        <v>14550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T264" s="21">
        <f t="shared" si="74"/>
        <v>22037</v>
      </c>
      <c r="U264">
        <v>17.22</v>
      </c>
      <c r="V264" s="2">
        <v>4817</v>
      </c>
      <c r="W264" s="4">
        <v>51.52</v>
      </c>
      <c r="X264" s="4">
        <f t="shared" si="73"/>
        <v>2.9918699186991873</v>
      </c>
      <c r="AF264" s="4">
        <v>4817</v>
      </c>
      <c r="AS264" s="13"/>
      <c r="AT264" s="13"/>
    </row>
    <row r="265" spans="1:46">
      <c r="A265" s="5">
        <v>14580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T265" s="21">
        <f t="shared" si="74"/>
        <v>22459</v>
      </c>
      <c r="U265">
        <v>17.52</v>
      </c>
      <c r="V265" s="2">
        <v>4939</v>
      </c>
      <c r="W265" s="4">
        <v>51.25</v>
      </c>
      <c r="X265" s="4">
        <f t="shared" si="73"/>
        <v>2.9252283105022832</v>
      </c>
      <c r="AF265" s="4">
        <v>4939</v>
      </c>
      <c r="AS265" s="13"/>
      <c r="AT265" s="13"/>
    </row>
    <row r="266" spans="1:46">
      <c r="A266" s="5">
        <v>14611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T266" s="21">
        <f t="shared" si="74"/>
        <v>22671</v>
      </c>
      <c r="U266">
        <v>17.8</v>
      </c>
      <c r="V266" s="2">
        <v>4871</v>
      </c>
      <c r="W266" s="4">
        <v>51.79</v>
      </c>
      <c r="X266" s="4">
        <f t="shared" si="73"/>
        <v>2.9095505617977526</v>
      </c>
      <c r="AF266" s="4">
        <v>4871</v>
      </c>
      <c r="AS266" s="13"/>
      <c r="AT266" s="13"/>
    </row>
    <row r="267" spans="1:46">
      <c r="A267" s="5">
        <v>14642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T267" s="21">
        <f t="shared" si="74"/>
        <v>22911</v>
      </c>
      <c r="U267">
        <v>18.059999999999999</v>
      </c>
      <c r="V267" s="2">
        <v>4851</v>
      </c>
      <c r="W267" s="4">
        <v>52.39</v>
      </c>
      <c r="X267" s="4">
        <f t="shared" si="73"/>
        <v>2.900885935769657</v>
      </c>
      <c r="AF267" s="4">
        <v>4851</v>
      </c>
      <c r="AS267" s="13"/>
      <c r="AT267" s="13"/>
    </row>
    <row r="268" spans="1:46">
      <c r="A268" s="5">
        <v>14671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T268" s="21">
        <f t="shared" si="74"/>
        <v>23209</v>
      </c>
      <c r="U268">
        <v>18.309999999999999</v>
      </c>
      <c r="V268" s="2">
        <v>4899</v>
      </c>
      <c r="W268" s="4">
        <v>53.04</v>
      </c>
      <c r="X268" s="4">
        <f t="shared" si="73"/>
        <v>2.896777717094484</v>
      </c>
      <c r="AF268" s="4">
        <v>4899</v>
      </c>
      <c r="AS268" s="13"/>
      <c r="AT268" s="13"/>
    </row>
    <row r="269" spans="1:46">
      <c r="A269" s="5">
        <v>14702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T269" s="21">
        <f t="shared" si="74"/>
        <v>23542</v>
      </c>
      <c r="U269">
        <v>18.61</v>
      </c>
      <c r="V269" s="2">
        <v>4932</v>
      </c>
      <c r="W269" s="4">
        <v>52.82</v>
      </c>
      <c r="X269" s="4">
        <f t="shared" si="73"/>
        <v>2.8382590005373456</v>
      </c>
      <c r="AF269" s="4">
        <v>4932</v>
      </c>
      <c r="AS269" s="13"/>
      <c r="AT269" s="13"/>
    </row>
    <row r="270" spans="1:46">
      <c r="A270" s="5">
        <v>14732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T270" s="21">
        <f t="shared" si="74"/>
        <v>23953</v>
      </c>
      <c r="U270">
        <v>18.97</v>
      </c>
      <c r="V270" s="2">
        <v>4983</v>
      </c>
      <c r="W270" s="4">
        <v>53.66</v>
      </c>
      <c r="X270" s="4">
        <f t="shared" si="73"/>
        <v>2.8286768581971535</v>
      </c>
      <c r="AF270" s="4">
        <v>4983</v>
      </c>
      <c r="AS270" s="13"/>
      <c r="AT270" s="13"/>
    </row>
    <row r="271" spans="1:46">
      <c r="A271" s="5">
        <v>14763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T271" s="21">
        <f t="shared" si="74"/>
        <v>24667</v>
      </c>
      <c r="U271">
        <v>19.559999999999999</v>
      </c>
      <c r="V271" s="2">
        <v>5107</v>
      </c>
      <c r="W271" s="4">
        <v>54.33</v>
      </c>
      <c r="X271" s="4">
        <f t="shared" si="73"/>
        <v>2.7776073619631902</v>
      </c>
      <c r="AF271" s="4">
        <v>5107</v>
      </c>
      <c r="AS271" s="13"/>
      <c r="AT271" s="13"/>
    </row>
    <row r="272" spans="1:46">
      <c r="A272" s="5">
        <v>14793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T272" s="21">
        <f t="shared" si="74"/>
        <v>25496</v>
      </c>
      <c r="U272">
        <v>20.260000000000002</v>
      </c>
      <c r="V272" s="2">
        <v>5236</v>
      </c>
      <c r="W272" s="4">
        <v>54.77</v>
      </c>
      <c r="X272" s="4">
        <f t="shared" si="73"/>
        <v>2.703356367226061</v>
      </c>
      <c r="AF272" s="4">
        <v>5236</v>
      </c>
      <c r="AS272" s="13"/>
      <c r="AT272" s="13"/>
    </row>
    <row r="273" spans="1:46">
      <c r="A273" s="5">
        <v>14824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T273" s="21">
        <f t="shared" si="74"/>
        <v>26027</v>
      </c>
      <c r="U273">
        <v>20.72</v>
      </c>
      <c r="V273" s="2">
        <v>5307</v>
      </c>
      <c r="W273" s="4">
        <v>54.97</v>
      </c>
      <c r="X273" s="4">
        <f t="shared" si="73"/>
        <v>2.6529922779922779</v>
      </c>
      <c r="AF273" s="4">
        <v>5307</v>
      </c>
      <c r="AS273" s="13"/>
      <c r="AT273" s="13"/>
    </row>
    <row r="274" spans="1:46">
      <c r="A274" s="5">
        <v>14855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T274" s="21">
        <f t="shared" si="74"/>
        <v>26464</v>
      </c>
      <c r="U274">
        <v>21.06</v>
      </c>
      <c r="V274" s="2">
        <v>5404</v>
      </c>
      <c r="W274" s="4">
        <v>55.52</v>
      </c>
      <c r="X274" s="4">
        <f t="shared" si="73"/>
        <v>2.6362773029439701</v>
      </c>
      <c r="AF274" s="4">
        <v>5404</v>
      </c>
      <c r="AS274" s="13"/>
      <c r="AT274" s="13"/>
    </row>
    <row r="275" spans="1:46">
      <c r="A275" s="5">
        <v>14885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T275" s="21">
        <f t="shared" si="74"/>
        <v>26898</v>
      </c>
      <c r="U275">
        <v>21.39</v>
      </c>
      <c r="V275" s="2">
        <v>5508</v>
      </c>
      <c r="W275" s="4">
        <v>56.18</v>
      </c>
      <c r="X275" s="4">
        <f t="shared" si="73"/>
        <v>2.6264609630668536</v>
      </c>
      <c r="AF275" s="4">
        <v>5508</v>
      </c>
      <c r="AS275" s="13"/>
      <c r="AT275" s="13"/>
    </row>
    <row r="276" spans="1:46">
      <c r="A276" s="5">
        <v>14916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T276" s="21">
        <f t="shared" si="74"/>
        <v>27318</v>
      </c>
      <c r="U276">
        <v>21.66</v>
      </c>
      <c r="V276" s="2">
        <v>5658</v>
      </c>
      <c r="W276" s="4">
        <v>56.8</v>
      </c>
      <c r="X276" s="4">
        <f t="shared" ref="X276:X339" si="75">W276/U276</f>
        <v>2.6223453370267773</v>
      </c>
      <c r="AF276" s="4">
        <v>5658</v>
      </c>
      <c r="AS276" s="13"/>
      <c r="AT276" s="13"/>
    </row>
    <row r="277" spans="1:46">
      <c r="A277" s="5">
        <v>14946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T277" s="21">
        <f t="shared" si="74"/>
        <v>27758</v>
      </c>
      <c r="U277">
        <v>21.89</v>
      </c>
      <c r="V277" s="2">
        <v>5868</v>
      </c>
      <c r="W277" s="4">
        <v>57.68</v>
      </c>
      <c r="X277" s="4">
        <f t="shared" si="75"/>
        <v>2.6349931475559614</v>
      </c>
      <c r="AF277" s="4">
        <v>5868</v>
      </c>
      <c r="AS277" s="13"/>
      <c r="AT277" s="13"/>
    </row>
    <row r="278" spans="1:46">
      <c r="A278" s="5">
        <v>14977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T278" s="21">
        <f t="shared" si="74"/>
        <v>27921</v>
      </c>
      <c r="U278">
        <v>22.06</v>
      </c>
      <c r="V278" s="2">
        <v>5861</v>
      </c>
      <c r="W278" s="4">
        <v>58.43</v>
      </c>
      <c r="X278" s="4">
        <f t="shared" si="75"/>
        <v>2.6486854034451497</v>
      </c>
      <c r="AF278" s="4">
        <v>5861</v>
      </c>
      <c r="AS278" s="13"/>
      <c r="AT278" s="13"/>
    </row>
    <row r="279" spans="1:46">
      <c r="A279" s="5">
        <v>15008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T279" s="21">
        <f t="shared" si="74"/>
        <v>28081</v>
      </c>
      <c r="U279">
        <v>22.14</v>
      </c>
      <c r="V279" s="2">
        <v>5941</v>
      </c>
      <c r="W279" s="4">
        <v>59.7</v>
      </c>
      <c r="X279" s="4">
        <f t="shared" si="75"/>
        <v>2.6964769647696478</v>
      </c>
      <c r="AF279" s="4">
        <v>5941</v>
      </c>
      <c r="AS279" s="13"/>
      <c r="AT279" s="13"/>
    </row>
    <row r="280" spans="1:46">
      <c r="A280" s="5">
        <v>15036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T280" s="21">
        <f t="shared" si="74"/>
        <v>28387</v>
      </c>
      <c r="U280">
        <v>22.32</v>
      </c>
      <c r="V280" s="2">
        <v>6067</v>
      </c>
      <c r="W280" s="4">
        <v>60.4</v>
      </c>
      <c r="X280" s="4">
        <f t="shared" si="75"/>
        <v>2.7060931899641578</v>
      </c>
      <c r="AF280" s="4">
        <v>6067</v>
      </c>
      <c r="AS280" s="13"/>
      <c r="AT280" s="13"/>
    </row>
    <row r="281" spans="1:46">
      <c r="A281" s="5">
        <v>15067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T281" s="21">
        <f t="shared" si="74"/>
        <v>28649</v>
      </c>
      <c r="U281">
        <v>22.44</v>
      </c>
      <c r="V281" s="2">
        <v>6209</v>
      </c>
      <c r="W281" s="4">
        <v>60.68</v>
      </c>
      <c r="X281" s="4">
        <f t="shared" si="75"/>
        <v>2.7040998217468806</v>
      </c>
      <c r="AF281" s="4">
        <v>6209</v>
      </c>
      <c r="AS281" s="13"/>
      <c r="AT281" s="13"/>
    </row>
    <row r="282" spans="1:46">
      <c r="A282" s="5">
        <v>15097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T282" s="21">
        <f t="shared" si="74"/>
        <v>28933</v>
      </c>
      <c r="U282">
        <v>22.55</v>
      </c>
      <c r="V282" s="2">
        <v>6383</v>
      </c>
      <c r="W282" s="4">
        <v>61.54</v>
      </c>
      <c r="X282" s="4">
        <f t="shared" si="75"/>
        <v>2.7290465631929046</v>
      </c>
      <c r="AF282" s="4">
        <v>6383</v>
      </c>
      <c r="AS282" s="13"/>
      <c r="AT282" s="13"/>
    </row>
    <row r="283" spans="1:46">
      <c r="A283" s="5">
        <v>15128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T283" s="21">
        <f t="shared" si="74"/>
        <v>29181</v>
      </c>
      <c r="U283">
        <v>22.6</v>
      </c>
      <c r="V283" s="2">
        <v>6581</v>
      </c>
      <c r="W283" s="4">
        <v>61.3</v>
      </c>
      <c r="X283" s="4">
        <f t="shared" si="75"/>
        <v>2.7123893805309733</v>
      </c>
      <c r="AF283" s="4">
        <v>6581</v>
      </c>
      <c r="AS283" s="13"/>
      <c r="AT283" s="13"/>
    </row>
    <row r="284" spans="1:46">
      <c r="A284" s="5">
        <v>15158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T284" s="21">
        <f t="shared" si="74"/>
        <v>29439</v>
      </c>
      <c r="U284">
        <v>22.65</v>
      </c>
      <c r="V284" s="2">
        <v>6789</v>
      </c>
      <c r="W284" s="4">
        <v>62.55</v>
      </c>
      <c r="X284" s="4">
        <f t="shared" si="75"/>
        <v>2.76158940397351</v>
      </c>
      <c r="AF284" s="4">
        <v>6789</v>
      </c>
    </row>
    <row r="285" spans="1:46">
      <c r="A285" s="5">
        <v>15189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T285" s="21">
        <f t="shared" si="74"/>
        <v>29648</v>
      </c>
      <c r="U285">
        <v>22.7</v>
      </c>
      <c r="V285" s="2">
        <v>6948</v>
      </c>
      <c r="W285" s="4">
        <v>62.69</v>
      </c>
      <c r="X285" s="4">
        <f t="shared" si="75"/>
        <v>2.7616740088105725</v>
      </c>
      <c r="AF285" s="4">
        <v>6948</v>
      </c>
    </row>
    <row r="286" spans="1:46">
      <c r="A286" s="5">
        <v>15220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T286" s="21">
        <f t="shared" si="74"/>
        <v>29891</v>
      </c>
      <c r="U286">
        <v>22.74</v>
      </c>
      <c r="V286" s="2">
        <v>7151</v>
      </c>
      <c r="W286" s="4">
        <v>63.27</v>
      </c>
      <c r="X286" s="4">
        <f t="shared" si="75"/>
        <v>2.7823218997361483</v>
      </c>
      <c r="AF286" s="4">
        <v>7151</v>
      </c>
    </row>
    <row r="287" spans="1:46">
      <c r="A287" s="5">
        <v>15250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T287" s="21">
        <f t="shared" si="74"/>
        <v>30120</v>
      </c>
      <c r="U287">
        <v>22.78</v>
      </c>
      <c r="V287" s="2">
        <v>7340</v>
      </c>
      <c r="W287" s="4">
        <v>63.22</v>
      </c>
      <c r="X287" s="4">
        <f t="shared" si="75"/>
        <v>2.7752414398595255</v>
      </c>
      <c r="AF287" s="4">
        <v>7340</v>
      </c>
    </row>
    <row r="288" spans="1:46">
      <c r="A288" s="5">
        <v>15281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T288" s="21">
        <f t="shared" si="74"/>
        <v>30334</v>
      </c>
      <c r="U288">
        <v>22.79</v>
      </c>
      <c r="V288" s="2">
        <v>7544</v>
      </c>
      <c r="W288" s="4">
        <v>63.89</v>
      </c>
      <c r="X288" s="4">
        <f t="shared" si="75"/>
        <v>2.8034225537516457</v>
      </c>
      <c r="AF288" s="4">
        <v>7544</v>
      </c>
    </row>
    <row r="289" spans="1:32">
      <c r="A289" s="5">
        <v>15311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T289" s="21">
        <f t="shared" si="74"/>
        <v>30744</v>
      </c>
      <c r="U289">
        <v>22.76</v>
      </c>
      <c r="V289" s="2">
        <v>7984</v>
      </c>
      <c r="W289" s="4">
        <v>64.09</v>
      </c>
      <c r="X289" s="4">
        <f t="shared" si="75"/>
        <v>2.8159050966608086</v>
      </c>
      <c r="AF289" s="4">
        <v>7984</v>
      </c>
    </row>
    <row r="290" spans="1:32">
      <c r="A290" s="5">
        <v>15342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T290" s="21">
        <f t="shared" si="74"/>
        <v>30935</v>
      </c>
      <c r="U290">
        <v>22.74</v>
      </c>
      <c r="V290" s="2">
        <v>8195</v>
      </c>
      <c r="W290" s="4">
        <v>65.099999999999994</v>
      </c>
      <c r="X290" s="4">
        <f t="shared" si="75"/>
        <v>2.8627968337730869</v>
      </c>
      <c r="AF290" s="4">
        <v>8195</v>
      </c>
    </row>
    <row r="291" spans="1:32">
      <c r="A291" s="5">
        <v>15373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T291" s="21">
        <f t="shared" si="74"/>
        <v>31160</v>
      </c>
      <c r="U291">
        <v>22.73</v>
      </c>
      <c r="V291" s="2">
        <v>8430</v>
      </c>
      <c r="W291" s="4">
        <v>65.72</v>
      </c>
      <c r="X291" s="4">
        <f t="shared" si="75"/>
        <v>2.8913330400351955</v>
      </c>
      <c r="AF291" s="4">
        <v>8430</v>
      </c>
    </row>
    <row r="292" spans="1:32">
      <c r="A292" s="5">
        <v>15401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T292" s="21">
        <f t="shared" si="74"/>
        <v>31288</v>
      </c>
      <c r="U292">
        <v>22.7</v>
      </c>
      <c r="V292" s="2">
        <v>8588</v>
      </c>
      <c r="W292" s="4">
        <v>66.2</v>
      </c>
      <c r="X292" s="4">
        <f t="shared" si="75"/>
        <v>2.9162995594713657</v>
      </c>
      <c r="AF292" s="4">
        <v>8588</v>
      </c>
    </row>
    <row r="293" spans="1:32">
      <c r="A293" s="5">
        <v>15432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T293" s="21">
        <f t="shared" si="74"/>
        <v>31397</v>
      </c>
      <c r="U293">
        <v>22.68</v>
      </c>
      <c r="V293" s="2">
        <v>8717</v>
      </c>
      <c r="W293" s="4">
        <v>67.430000000000007</v>
      </c>
      <c r="X293" s="4">
        <f t="shared" si="75"/>
        <v>2.9731040564373901</v>
      </c>
      <c r="AF293" s="4">
        <v>8717</v>
      </c>
    </row>
    <row r="294" spans="1:32">
      <c r="A294" s="5">
        <v>15462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T294" s="21">
        <f t="shared" si="74"/>
        <v>31674</v>
      </c>
      <c r="U294">
        <v>22.71</v>
      </c>
      <c r="V294" s="2">
        <v>8964</v>
      </c>
      <c r="W294" s="4">
        <v>68.5</v>
      </c>
      <c r="X294" s="4">
        <f t="shared" si="75"/>
        <v>3.0162923822104797</v>
      </c>
      <c r="AF294" s="4">
        <v>8964</v>
      </c>
    </row>
    <row r="295" spans="1:32">
      <c r="A295" s="5">
        <v>15493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T295" s="21">
        <f t="shared" si="74"/>
        <v>31992</v>
      </c>
      <c r="U295">
        <v>22.72</v>
      </c>
      <c r="V295" s="2">
        <v>9272</v>
      </c>
      <c r="W295" s="4">
        <v>69</v>
      </c>
      <c r="X295" s="4">
        <f t="shared" si="75"/>
        <v>3.0369718309859155</v>
      </c>
      <c r="AF295" s="4">
        <v>9272</v>
      </c>
    </row>
    <row r="296" spans="1:32">
      <c r="A296" s="5">
        <v>15523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T296" s="21">
        <f t="shared" si="74"/>
        <v>32292</v>
      </c>
      <c r="U296">
        <v>22.74</v>
      </c>
      <c r="V296" s="2">
        <v>9552</v>
      </c>
      <c r="W296" s="4">
        <v>71.03</v>
      </c>
      <c r="X296" s="4">
        <f t="shared" si="75"/>
        <v>3.1235708003518035</v>
      </c>
      <c r="AF296" s="4">
        <v>9552</v>
      </c>
    </row>
    <row r="297" spans="1:32">
      <c r="A297" s="5">
        <v>15554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T297" s="21">
        <f t="shared" si="74"/>
        <v>32693</v>
      </c>
      <c r="U297">
        <v>22.74</v>
      </c>
      <c r="V297" s="2">
        <v>9953</v>
      </c>
      <c r="W297" s="4">
        <v>72.5</v>
      </c>
      <c r="X297" s="4">
        <f t="shared" si="75"/>
        <v>3.1882145998240987</v>
      </c>
      <c r="AF297" s="4">
        <v>9953</v>
      </c>
    </row>
    <row r="298" spans="1:32">
      <c r="A298" s="5">
        <v>15585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T298" s="21">
        <f t="shared" si="74"/>
        <v>33210</v>
      </c>
      <c r="U298">
        <v>22.75</v>
      </c>
      <c r="V298" s="2">
        <v>10460</v>
      </c>
      <c r="W298" s="4">
        <v>73.98</v>
      </c>
      <c r="X298" s="4">
        <f t="shared" si="75"/>
        <v>3.251868131868132</v>
      </c>
      <c r="AF298" s="4">
        <v>10460</v>
      </c>
    </row>
    <row r="299" spans="1:32">
      <c r="A299" s="5">
        <v>15615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T299" s="21">
        <f t="shared" si="74"/>
        <v>33694</v>
      </c>
      <c r="U299">
        <v>22.75</v>
      </c>
      <c r="V299" s="2">
        <v>10944</v>
      </c>
      <c r="W299" s="4">
        <v>76.17</v>
      </c>
      <c r="X299" s="4">
        <f t="shared" si="75"/>
        <v>3.3481318681318681</v>
      </c>
      <c r="AF299" s="4">
        <v>10944</v>
      </c>
    </row>
    <row r="300" spans="1:32">
      <c r="A300" s="5">
        <v>15646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T300" s="21">
        <f t="shared" si="74"/>
        <v>34251</v>
      </c>
      <c r="U300">
        <v>22.74</v>
      </c>
      <c r="V300" s="2">
        <v>11511</v>
      </c>
      <c r="W300" s="4">
        <v>77.36</v>
      </c>
      <c r="X300" s="4">
        <f t="shared" si="75"/>
        <v>3.4019349164467898</v>
      </c>
      <c r="AF300" s="4">
        <v>11511</v>
      </c>
    </row>
    <row r="301" spans="1:32">
      <c r="A301" s="5">
        <v>15676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T301" s="21">
        <f t="shared" si="74"/>
        <v>34806</v>
      </c>
      <c r="U301">
        <v>22.74</v>
      </c>
      <c r="V301" s="2">
        <v>12066</v>
      </c>
      <c r="W301" s="4">
        <v>78.87</v>
      </c>
      <c r="X301" s="4">
        <f t="shared" si="75"/>
        <v>3.4683377308707128</v>
      </c>
      <c r="AF301" s="4">
        <v>12066</v>
      </c>
    </row>
    <row r="302" spans="1:32">
      <c r="A302" s="5">
        <v>15707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T302" s="21">
        <f t="shared" si="74"/>
        <v>34883</v>
      </c>
      <c r="U302">
        <v>22.71</v>
      </c>
      <c r="V302" s="2">
        <v>12173</v>
      </c>
      <c r="W302" s="4">
        <v>81.040000000000006</v>
      </c>
      <c r="X302" s="4">
        <f t="shared" si="75"/>
        <v>3.5684720387494497</v>
      </c>
      <c r="AF302" s="4">
        <v>12173</v>
      </c>
    </row>
    <row r="303" spans="1:32">
      <c r="A303" s="5">
        <v>15738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T303" s="21">
        <f t="shared" si="74"/>
        <v>35152</v>
      </c>
      <c r="U303">
        <v>22.65</v>
      </c>
      <c r="V303" s="2">
        <v>12502</v>
      </c>
      <c r="W303" s="4">
        <v>83.94</v>
      </c>
      <c r="X303" s="4">
        <f t="shared" si="75"/>
        <v>3.7059602649006624</v>
      </c>
      <c r="AF303" s="4">
        <v>12502</v>
      </c>
    </row>
    <row r="304" spans="1:32">
      <c r="A304" s="5">
        <v>15766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T304" s="21">
        <f t="shared" si="74"/>
        <v>35300</v>
      </c>
      <c r="U304">
        <v>22.62</v>
      </c>
      <c r="V304" s="2">
        <v>12680</v>
      </c>
      <c r="W304" s="4">
        <v>86</v>
      </c>
      <c r="X304" s="4">
        <f t="shared" si="75"/>
        <v>3.8019451812555261</v>
      </c>
      <c r="AF304" s="4">
        <v>12680</v>
      </c>
    </row>
    <row r="305" spans="1:32">
      <c r="A305" s="5">
        <v>15797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T305" s="21">
        <f t="shared" si="74"/>
        <v>35456</v>
      </c>
      <c r="U305">
        <v>22.51</v>
      </c>
      <c r="V305" s="2">
        <v>12946</v>
      </c>
      <c r="W305" s="4">
        <v>85.29</v>
      </c>
      <c r="X305" s="4">
        <f t="shared" si="75"/>
        <v>3.7889826743669479</v>
      </c>
      <c r="AF305" s="4">
        <v>12946</v>
      </c>
    </row>
    <row r="306" spans="1:32">
      <c r="A306" s="5">
        <v>15827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T306" s="21">
        <f t="shared" si="74"/>
        <v>35769</v>
      </c>
      <c r="U306">
        <v>22.45</v>
      </c>
      <c r="V306" s="2">
        <v>13319</v>
      </c>
      <c r="W306" s="4">
        <v>86.4</v>
      </c>
      <c r="X306" s="4">
        <f t="shared" si="75"/>
        <v>3.8485523385300673</v>
      </c>
      <c r="AF306" s="4">
        <v>13319</v>
      </c>
    </row>
    <row r="307" spans="1:32">
      <c r="A307" s="5">
        <v>15858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T307" s="21">
        <f t="shared" si="74"/>
        <v>36121</v>
      </c>
      <c r="U307">
        <v>22.41</v>
      </c>
      <c r="V307" s="2">
        <v>13711</v>
      </c>
      <c r="W307" s="4">
        <v>90.36</v>
      </c>
      <c r="X307" s="4">
        <f t="shared" si="75"/>
        <v>4.0321285140562244</v>
      </c>
      <c r="AF307" s="4">
        <v>13711</v>
      </c>
    </row>
    <row r="308" spans="1:32">
      <c r="A308" s="5">
        <v>15888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T308" s="21">
        <f t="shared" si="74"/>
        <v>36485</v>
      </c>
      <c r="U308">
        <v>22.36</v>
      </c>
      <c r="V308" s="2">
        <v>14125</v>
      </c>
      <c r="W308" s="4">
        <v>93.58</v>
      </c>
      <c r="X308" s="4">
        <f t="shared" si="75"/>
        <v>4.1851520572450802</v>
      </c>
      <c r="AF308" s="4">
        <v>14125</v>
      </c>
    </row>
    <row r="309" spans="1:32">
      <c r="A309" s="5">
        <v>15919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T309" s="21">
        <f t="shared" si="74"/>
        <v>36950</v>
      </c>
      <c r="U309">
        <v>22.3</v>
      </c>
      <c r="V309" s="2">
        <v>14650</v>
      </c>
      <c r="W309" s="4">
        <v>97.63</v>
      </c>
      <c r="X309" s="4">
        <f t="shared" si="75"/>
        <v>4.3780269058295964</v>
      </c>
      <c r="AF309" s="4">
        <v>14650</v>
      </c>
    </row>
    <row r="310" spans="1:32">
      <c r="A310" s="5">
        <v>15950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T310" s="21">
        <f t="shared" si="74"/>
        <v>37374</v>
      </c>
      <c r="U310">
        <v>22.21</v>
      </c>
      <c r="V310" s="2">
        <v>15164</v>
      </c>
      <c r="W310" s="4">
        <v>90.25</v>
      </c>
      <c r="X310" s="4">
        <f t="shared" si="75"/>
        <v>4.0634849167041871</v>
      </c>
      <c r="AF310" s="4">
        <v>15164</v>
      </c>
    </row>
    <row r="311" spans="1:32">
      <c r="A311" s="5">
        <v>15980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T311" s="21">
        <f t="shared" si="74"/>
        <v>37624</v>
      </c>
      <c r="U311">
        <v>22.14</v>
      </c>
      <c r="V311" s="2">
        <v>15484</v>
      </c>
      <c r="W311" s="4">
        <v>91.72</v>
      </c>
      <c r="X311" s="4">
        <f t="shared" si="75"/>
        <v>4.1427280939476061</v>
      </c>
      <c r="AF311" s="4">
        <v>15484</v>
      </c>
    </row>
    <row r="312" spans="1:32">
      <c r="A312" s="5">
        <v>16011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T312" s="21">
        <f t="shared" si="74"/>
        <v>38182</v>
      </c>
      <c r="U312">
        <v>22.09</v>
      </c>
      <c r="V312" s="2">
        <v>16092</v>
      </c>
      <c r="W312" s="4">
        <v>95.38</v>
      </c>
      <c r="X312" s="4">
        <f t="shared" si="75"/>
        <v>4.3177908555907649</v>
      </c>
      <c r="AF312" s="4">
        <v>16092</v>
      </c>
    </row>
    <row r="313" spans="1:32">
      <c r="A313" s="5">
        <v>16041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T313" s="21">
        <f t="shared" si="74"/>
        <v>38732</v>
      </c>
      <c r="U313">
        <v>22.02</v>
      </c>
      <c r="V313" s="2">
        <v>16712</v>
      </c>
      <c r="W313" s="4">
        <v>99</v>
      </c>
      <c r="X313" s="4">
        <f t="shared" si="75"/>
        <v>4.4959128065395095</v>
      </c>
      <c r="AF313" s="4">
        <v>16712</v>
      </c>
    </row>
    <row r="314" spans="1:32">
      <c r="A314" s="5">
        <v>16072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T314" s="21">
        <f t="shared" si="74"/>
        <v>38861</v>
      </c>
      <c r="U314">
        <v>21.93</v>
      </c>
      <c r="V314" s="2">
        <v>16931</v>
      </c>
      <c r="W314" s="4">
        <v>97.89</v>
      </c>
      <c r="X314" s="4">
        <f t="shared" si="75"/>
        <v>4.4637482900136796</v>
      </c>
      <c r="AF314" s="4">
        <v>16931</v>
      </c>
    </row>
    <row r="315" spans="1:32">
      <c r="A315" s="5">
        <v>16103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T315" s="21">
        <f t="shared" si="74"/>
        <v>38981</v>
      </c>
      <c r="U315">
        <v>21.8</v>
      </c>
      <c r="V315" s="2">
        <v>17181</v>
      </c>
      <c r="W315" s="4">
        <v>99.1</v>
      </c>
      <c r="X315" s="4">
        <f t="shared" si="75"/>
        <v>4.545871559633027</v>
      </c>
      <c r="AF315" s="4">
        <v>17181</v>
      </c>
    </row>
    <row r="316" spans="1:32">
      <c r="A316" s="5">
        <v>16132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T316" s="21">
        <f t="shared" si="74"/>
        <v>39106</v>
      </c>
      <c r="U316">
        <v>21.64</v>
      </c>
      <c r="V316" s="2">
        <v>17466</v>
      </c>
      <c r="W316" s="4">
        <v>100.78</v>
      </c>
      <c r="X316" s="4">
        <f t="shared" si="75"/>
        <v>4.6571164510166358</v>
      </c>
      <c r="AF316" s="4">
        <v>17466</v>
      </c>
    </row>
    <row r="317" spans="1:32">
      <c r="A317" s="5">
        <v>16163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T317" s="21">
        <f t="shared" si="74"/>
        <v>39282</v>
      </c>
      <c r="U317">
        <v>21.49</v>
      </c>
      <c r="V317" s="2">
        <v>17792</v>
      </c>
      <c r="W317" s="4">
        <v>102.96</v>
      </c>
      <c r="X317" s="4">
        <f t="shared" si="75"/>
        <v>4.7910656119125177</v>
      </c>
      <c r="AF317" s="4">
        <v>17792</v>
      </c>
    </row>
    <row r="318" spans="1:32">
      <c r="A318" s="5">
        <v>16193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T318" s="21">
        <f t="shared" si="74"/>
        <v>39638</v>
      </c>
      <c r="U318">
        <v>21.34</v>
      </c>
      <c r="V318" s="2">
        <v>18298</v>
      </c>
      <c r="W318" s="4">
        <v>105.46</v>
      </c>
      <c r="X318" s="4">
        <f t="shared" si="75"/>
        <v>4.9418931583880035</v>
      </c>
      <c r="AF318" s="4">
        <v>18298</v>
      </c>
    </row>
    <row r="319" spans="1:32">
      <c r="A319" s="5">
        <v>16224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T319" s="21">
        <f t="shared" si="74"/>
        <v>39944</v>
      </c>
      <c r="U319">
        <v>21.21</v>
      </c>
      <c r="V319" s="2">
        <v>18734</v>
      </c>
      <c r="W319" s="4">
        <v>104.57</v>
      </c>
      <c r="X319" s="4">
        <f t="shared" si="75"/>
        <v>4.9302215935879294</v>
      </c>
      <c r="AF319" s="4">
        <v>18734</v>
      </c>
    </row>
    <row r="320" spans="1:32">
      <c r="A320" s="5">
        <v>16254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T320" s="21">
        <f t="shared" si="74"/>
        <v>40094</v>
      </c>
      <c r="U320">
        <v>21.08</v>
      </c>
      <c r="V320" s="2">
        <v>19014</v>
      </c>
      <c r="W320" s="4">
        <v>105.77</v>
      </c>
      <c r="X320" s="4">
        <f t="shared" si="75"/>
        <v>5.0175521821631879</v>
      </c>
      <c r="AF320" s="4">
        <v>19014</v>
      </c>
    </row>
    <row r="321" spans="1:32">
      <c r="A321" s="5">
        <v>16285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T321" s="21">
        <f t="shared" si="74"/>
        <v>40477</v>
      </c>
      <c r="U321">
        <v>20.98</v>
      </c>
      <c r="V321" s="2">
        <v>19497</v>
      </c>
      <c r="W321" s="4">
        <v>108.83</v>
      </c>
      <c r="X321" s="4">
        <f t="shared" si="75"/>
        <v>5.1873212583412771</v>
      </c>
      <c r="AF321" s="4">
        <v>19497</v>
      </c>
    </row>
    <row r="322" spans="1:32">
      <c r="A322" s="5">
        <v>16316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T322" s="21">
        <f t="shared" si="74"/>
        <v>40844</v>
      </c>
      <c r="U322">
        <v>20.87</v>
      </c>
      <c r="V322" s="2">
        <v>19974</v>
      </c>
      <c r="W322" s="4">
        <v>111.14</v>
      </c>
      <c r="X322" s="4">
        <f t="shared" si="75"/>
        <v>5.3253473885960707</v>
      </c>
      <c r="AF322" s="4">
        <v>19974</v>
      </c>
    </row>
    <row r="323" spans="1:32">
      <c r="A323" s="5">
        <v>16346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T323" s="21">
        <f t="shared" ref="T323:T385" si="76">U323*1000+V323</f>
        <v>41313</v>
      </c>
      <c r="U323">
        <v>20.75</v>
      </c>
      <c r="V323" s="2">
        <v>20563</v>
      </c>
      <c r="W323" s="4">
        <v>114.47</v>
      </c>
      <c r="X323" s="4">
        <f t="shared" si="75"/>
        <v>5.516626506024096</v>
      </c>
      <c r="AF323" s="4">
        <v>20563</v>
      </c>
    </row>
    <row r="324" spans="1:32">
      <c r="A324" s="5">
        <v>16377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T324" s="21">
        <f t="shared" si="76"/>
        <v>41896</v>
      </c>
      <c r="U324">
        <v>20.71</v>
      </c>
      <c r="V324" s="2">
        <v>21186</v>
      </c>
      <c r="W324" s="4">
        <v>117.03</v>
      </c>
      <c r="X324" s="4">
        <f t="shared" si="75"/>
        <v>5.6508932882665377</v>
      </c>
      <c r="AF324" s="4">
        <v>21186</v>
      </c>
    </row>
    <row r="325" spans="1:32">
      <c r="A325" s="5">
        <v>16407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T325" s="21">
        <f t="shared" si="76"/>
        <v>42292</v>
      </c>
      <c r="U325">
        <v>20.66</v>
      </c>
      <c r="V325" s="2">
        <v>21632</v>
      </c>
      <c r="W325" s="4">
        <v>114.95</v>
      </c>
      <c r="X325" s="4">
        <f t="shared" si="75"/>
        <v>5.5638915779283638</v>
      </c>
      <c r="AF325" s="4">
        <v>21632</v>
      </c>
    </row>
    <row r="326" spans="1:32">
      <c r="A326" s="5">
        <v>16438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T326" s="21">
        <f t="shared" si="76"/>
        <v>42269</v>
      </c>
      <c r="U326">
        <v>20.58</v>
      </c>
      <c r="V326" s="2">
        <v>21689</v>
      </c>
      <c r="W326" s="4">
        <v>118.43</v>
      </c>
      <c r="X326" s="4">
        <f t="shared" si="75"/>
        <v>5.7546161321671532</v>
      </c>
      <c r="AF326" s="4">
        <v>21689</v>
      </c>
    </row>
    <row r="327" spans="1:32">
      <c r="A327" s="5">
        <v>16469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T327" s="21">
        <f t="shared" si="76"/>
        <v>42526</v>
      </c>
      <c r="U327">
        <v>20.52</v>
      </c>
      <c r="V327" s="2">
        <v>22006</v>
      </c>
      <c r="W327" s="4">
        <v>120.58</v>
      </c>
      <c r="X327" s="4">
        <f t="shared" si="75"/>
        <v>5.8762183235867447</v>
      </c>
      <c r="AF327" s="4">
        <v>22006</v>
      </c>
    </row>
    <row r="328" spans="1:32">
      <c r="A328" s="5">
        <v>16497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T328" s="21">
        <f t="shared" si="76"/>
        <v>42718</v>
      </c>
      <c r="U328">
        <v>20.45</v>
      </c>
      <c r="V328" s="2">
        <v>22268</v>
      </c>
      <c r="W328" s="4">
        <v>122.99</v>
      </c>
      <c r="X328" s="4">
        <f t="shared" si="75"/>
        <v>6.0141809290953541</v>
      </c>
      <c r="AF328" s="4">
        <v>22268</v>
      </c>
    </row>
    <row r="329" spans="1:32">
      <c r="A329" s="5">
        <v>16528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T329" s="21">
        <f t="shared" si="76"/>
        <v>42866</v>
      </c>
      <c r="U329">
        <v>20.399999999999999</v>
      </c>
      <c r="V329" s="2">
        <v>22466</v>
      </c>
      <c r="W329" s="4">
        <v>124.36</v>
      </c>
      <c r="X329" s="4">
        <f t="shared" si="75"/>
        <v>6.0960784313725496</v>
      </c>
      <c r="AF329" s="4">
        <v>22466</v>
      </c>
    </row>
    <row r="330" spans="1:32">
      <c r="A330" s="5">
        <v>16558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T330" s="21">
        <f t="shared" si="76"/>
        <v>43098</v>
      </c>
      <c r="U330">
        <v>20.32</v>
      </c>
      <c r="V330" s="2">
        <v>22778</v>
      </c>
      <c r="W330" s="4">
        <v>125.4</v>
      </c>
      <c r="X330" s="4">
        <f t="shared" si="75"/>
        <v>6.1712598425196852</v>
      </c>
      <c r="AF330" s="4">
        <v>22778</v>
      </c>
    </row>
    <row r="331" spans="1:32">
      <c r="A331" s="5">
        <v>16589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T331" s="21">
        <f t="shared" si="76"/>
        <v>43188</v>
      </c>
      <c r="U331">
        <v>20.260000000000002</v>
      </c>
      <c r="V331" s="2">
        <v>22928</v>
      </c>
      <c r="W331" s="4">
        <v>124.67</v>
      </c>
      <c r="X331" s="4">
        <f t="shared" si="75"/>
        <v>6.1535044422507399</v>
      </c>
      <c r="AF331" s="4">
        <v>22928</v>
      </c>
    </row>
    <row r="332" spans="1:32">
      <c r="A332" s="5">
        <v>16619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T332" s="21">
        <f t="shared" si="76"/>
        <v>43416</v>
      </c>
      <c r="U332">
        <v>20.2</v>
      </c>
      <c r="V332" s="2">
        <v>23216</v>
      </c>
      <c r="W332" s="4">
        <v>127</v>
      </c>
      <c r="X332" s="4">
        <f t="shared" si="75"/>
        <v>6.2871287128712874</v>
      </c>
      <c r="AF332" s="4">
        <v>23216</v>
      </c>
    </row>
    <row r="333" spans="1:32">
      <c r="A333" s="5">
        <v>16650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T333" s="21">
        <f t="shared" si="76"/>
        <v>43752</v>
      </c>
      <c r="U333">
        <v>20.12</v>
      </c>
      <c r="V333" s="2">
        <v>23632</v>
      </c>
      <c r="W333" s="4">
        <v>128.93</v>
      </c>
      <c r="X333" s="4">
        <f t="shared" si="75"/>
        <v>6.4080516898608346</v>
      </c>
      <c r="AF333" s="4">
        <v>23632</v>
      </c>
    </row>
    <row r="334" spans="1:32">
      <c r="A334" s="5">
        <v>16681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T334" s="21">
        <f t="shared" si="76"/>
        <v>44064</v>
      </c>
      <c r="U334">
        <v>20.09</v>
      </c>
      <c r="V334" s="2">
        <v>23974</v>
      </c>
      <c r="W334" s="4">
        <v>130.99</v>
      </c>
      <c r="X334" s="4">
        <f t="shared" si="75"/>
        <v>6.5201592832254862</v>
      </c>
      <c r="AF334" s="4">
        <v>23974</v>
      </c>
    </row>
    <row r="335" spans="1:32">
      <c r="A335" s="5">
        <v>16711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T335" s="21">
        <f t="shared" si="76"/>
        <v>44208</v>
      </c>
      <c r="U335">
        <v>20.05</v>
      </c>
      <c r="V335" s="2">
        <v>24158</v>
      </c>
      <c r="W335" s="4">
        <v>132.26</v>
      </c>
      <c r="X335" s="4">
        <f t="shared" si="75"/>
        <v>6.5965087281795505</v>
      </c>
      <c r="AF335" s="4">
        <v>24158</v>
      </c>
    </row>
    <row r="336" spans="1:32">
      <c r="A336" s="5">
        <v>16742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T336" s="21">
        <f t="shared" si="76"/>
        <v>44364</v>
      </c>
      <c r="U336">
        <v>20.03</v>
      </c>
      <c r="V336" s="2">
        <v>24334</v>
      </c>
      <c r="W336" s="4">
        <v>133.01</v>
      </c>
      <c r="X336" s="4">
        <f t="shared" si="75"/>
        <v>6.640539191213179</v>
      </c>
      <c r="AF336" s="4">
        <v>24334</v>
      </c>
    </row>
    <row r="337" spans="1:32">
      <c r="A337" s="5">
        <v>16772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T337" s="21">
        <f t="shared" si="76"/>
        <v>44646</v>
      </c>
      <c r="U337">
        <v>20.05</v>
      </c>
      <c r="V337" s="2">
        <v>24596</v>
      </c>
      <c r="W337" s="4">
        <v>132.66</v>
      </c>
      <c r="X337" s="4">
        <f t="shared" si="75"/>
        <v>6.6164588528678303</v>
      </c>
      <c r="AF337" s="4">
        <v>24596</v>
      </c>
    </row>
    <row r="338" spans="1:32">
      <c r="A338" s="5">
        <v>16803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T338" s="21">
        <f t="shared" si="76"/>
        <v>44406</v>
      </c>
      <c r="U338">
        <v>20.11</v>
      </c>
      <c r="V338" s="2">
        <v>24296</v>
      </c>
      <c r="W338" s="4">
        <v>132.5</v>
      </c>
      <c r="X338" s="4">
        <f t="shared" si="75"/>
        <v>6.5887618100447538</v>
      </c>
      <c r="AF338" s="4">
        <v>24296</v>
      </c>
    </row>
    <row r="339" spans="1:32">
      <c r="A339" s="5">
        <v>16834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T339" s="21">
        <f t="shared" si="76"/>
        <v>44345</v>
      </c>
      <c r="U339">
        <v>20.2</v>
      </c>
      <c r="V339" s="2">
        <v>24145</v>
      </c>
      <c r="W339" s="4">
        <v>134.19999999999999</v>
      </c>
      <c r="X339" s="4">
        <f t="shared" si="75"/>
        <v>6.6435643564356432</v>
      </c>
      <c r="AF339" s="4">
        <v>24145</v>
      </c>
    </row>
    <row r="340" spans="1:32">
      <c r="A340" s="5">
        <v>16862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T340" s="21">
        <f t="shared" si="76"/>
        <v>44276</v>
      </c>
      <c r="U340">
        <v>20.239999999999998</v>
      </c>
      <c r="V340" s="2">
        <v>24036</v>
      </c>
      <c r="W340" s="4">
        <v>134.19999999999999</v>
      </c>
      <c r="X340" s="4">
        <f t="shared" ref="X340:X349" si="77">W340/U340</f>
        <v>6.6304347826086953</v>
      </c>
      <c r="AF340" s="4">
        <v>24036</v>
      </c>
    </row>
    <row r="341" spans="1:32">
      <c r="A341" s="5">
        <v>16893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T341" s="21">
        <f t="shared" si="76"/>
        <v>44216</v>
      </c>
      <c r="U341">
        <v>20.25</v>
      </c>
      <c r="V341" s="2">
        <v>23966</v>
      </c>
      <c r="W341" s="4">
        <v>136.69999999999999</v>
      </c>
      <c r="X341" s="4">
        <f t="shared" si="77"/>
        <v>6.7506172839506169</v>
      </c>
      <c r="AF341" s="4">
        <v>23966</v>
      </c>
    </row>
    <row r="342" spans="1:32">
      <c r="A342" s="5">
        <v>16923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T342" s="21">
        <f t="shared" si="76"/>
        <v>44232</v>
      </c>
      <c r="U342">
        <v>20.25</v>
      </c>
      <c r="V342" s="2">
        <v>23982</v>
      </c>
      <c r="W342" s="4">
        <v>138.1</v>
      </c>
      <c r="X342" s="4">
        <f t="shared" si="77"/>
        <v>6.8197530864197526</v>
      </c>
      <c r="AF342" s="4">
        <v>23982</v>
      </c>
    </row>
    <row r="343" spans="1:32">
      <c r="A343" s="5">
        <v>16954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T343" s="21">
        <f t="shared" si="76"/>
        <v>44405</v>
      </c>
      <c r="U343">
        <v>20.27</v>
      </c>
      <c r="V343" s="2">
        <v>24135</v>
      </c>
      <c r="W343" s="4">
        <v>139.30000000000001</v>
      </c>
      <c r="X343" s="4">
        <f t="shared" si="77"/>
        <v>6.8722249629995078</v>
      </c>
      <c r="AF343" s="4">
        <v>24135</v>
      </c>
    </row>
    <row r="344" spans="1:32">
      <c r="A344" s="5">
        <v>16984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T344" s="21">
        <f t="shared" si="76"/>
        <v>44504</v>
      </c>
      <c r="U344">
        <v>20.27</v>
      </c>
      <c r="V344" s="2">
        <v>24234</v>
      </c>
      <c r="W344" s="4">
        <v>140</v>
      </c>
      <c r="X344" s="4">
        <f t="shared" si="77"/>
        <v>6.9067587567834243</v>
      </c>
      <c r="AF344" s="4">
        <v>24234</v>
      </c>
    </row>
    <row r="345" spans="1:32">
      <c r="A345" s="5">
        <v>17015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T345" s="21">
        <f t="shared" si="76"/>
        <v>44606</v>
      </c>
      <c r="U345">
        <v>20.27</v>
      </c>
      <c r="V345" s="2">
        <v>24336</v>
      </c>
      <c r="W345" s="4">
        <v>140.19999999999999</v>
      </c>
      <c r="X345" s="4">
        <f t="shared" si="77"/>
        <v>6.9166255550073998</v>
      </c>
      <c r="AF345" s="4">
        <v>24336</v>
      </c>
    </row>
    <row r="346" spans="1:32">
      <c r="A346" s="5">
        <v>17046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T346" s="21">
        <f t="shared" si="76"/>
        <v>44738</v>
      </c>
      <c r="U346">
        <v>20.29</v>
      </c>
      <c r="V346" s="2">
        <v>24448</v>
      </c>
      <c r="W346" s="4">
        <v>140.9</v>
      </c>
      <c r="X346" s="4">
        <f t="shared" si="77"/>
        <v>6.9443075406604242</v>
      </c>
      <c r="AF346" s="4">
        <v>24448</v>
      </c>
    </row>
    <row r="347" spans="1:32">
      <c r="A347" s="5">
        <v>17076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T347" s="21">
        <f t="shared" si="76"/>
        <v>44888</v>
      </c>
      <c r="U347">
        <v>20.329999999999998</v>
      </c>
      <c r="V347" s="2">
        <v>24558</v>
      </c>
      <c r="W347" s="4">
        <v>141.19999999999999</v>
      </c>
      <c r="X347" s="4">
        <f t="shared" si="77"/>
        <v>6.9454008853910478</v>
      </c>
      <c r="AF347" s="4">
        <v>24558</v>
      </c>
    </row>
    <row r="348" spans="1:32">
      <c r="A348" s="5">
        <v>17107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T348" s="21">
        <f t="shared" si="76"/>
        <v>45152</v>
      </c>
      <c r="U348">
        <v>20.440000000000001</v>
      </c>
      <c r="V348" s="2">
        <v>24712</v>
      </c>
      <c r="W348" s="4">
        <v>141.5</v>
      </c>
      <c r="X348" s="4">
        <f t="shared" si="77"/>
        <v>6.9227005870841483</v>
      </c>
      <c r="AF348" s="4">
        <v>24712</v>
      </c>
    </row>
    <row r="349" spans="1:32">
      <c r="A349" s="5">
        <v>17137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T349" s="21">
        <f t="shared" si="76"/>
        <v>45438</v>
      </c>
      <c r="U349">
        <v>20.49</v>
      </c>
      <c r="V349" s="2">
        <v>24948</v>
      </c>
      <c r="W349" s="4">
        <v>141.5</v>
      </c>
      <c r="X349" s="4">
        <f t="shared" si="77"/>
        <v>6.9058077110785758</v>
      </c>
      <c r="AF349" s="4">
        <v>24948</v>
      </c>
    </row>
    <row r="350" spans="1:32">
      <c r="A350" s="5">
        <v>17168</v>
      </c>
      <c r="T350" s="21">
        <f t="shared" si="76"/>
        <v>24568</v>
      </c>
      <c r="V350" s="2">
        <v>24568</v>
      </c>
      <c r="AF350" s="4">
        <v>24568</v>
      </c>
    </row>
    <row r="351" spans="1:32">
      <c r="A351" s="5">
        <v>17199</v>
      </c>
      <c r="T351" s="21">
        <f t="shared" si="76"/>
        <v>24358</v>
      </c>
      <c r="V351" s="2">
        <v>24358</v>
      </c>
      <c r="AF351" s="4">
        <v>24358</v>
      </c>
    </row>
    <row r="352" spans="1:32">
      <c r="A352" s="5">
        <v>17227</v>
      </c>
      <c r="T352" s="21">
        <f t="shared" si="76"/>
        <v>24238</v>
      </c>
      <c r="V352" s="2">
        <v>24238</v>
      </c>
      <c r="AF352" s="4">
        <v>24238</v>
      </c>
    </row>
    <row r="353" spans="1:32">
      <c r="A353" s="5">
        <v>17258</v>
      </c>
      <c r="T353" s="21">
        <f t="shared" si="76"/>
        <v>24076</v>
      </c>
      <c r="V353" s="2">
        <v>24076</v>
      </c>
      <c r="AF353" s="4">
        <v>24076</v>
      </c>
    </row>
    <row r="354" spans="1:32">
      <c r="A354" s="5">
        <v>17288</v>
      </c>
      <c r="T354" s="21">
        <f t="shared" si="76"/>
        <v>24049</v>
      </c>
      <c r="V354" s="2">
        <v>24049</v>
      </c>
      <c r="AF354" s="4">
        <v>24049</v>
      </c>
    </row>
    <row r="355" spans="1:32">
      <c r="A355" s="5">
        <v>17319</v>
      </c>
      <c r="T355" s="21">
        <f t="shared" si="76"/>
        <v>24127</v>
      </c>
      <c r="V355" s="2">
        <v>24127</v>
      </c>
      <c r="AF355" s="4">
        <v>24127</v>
      </c>
    </row>
    <row r="356" spans="1:32">
      <c r="A356" s="5">
        <v>17349</v>
      </c>
      <c r="T356" s="21">
        <f t="shared" si="76"/>
        <v>24137</v>
      </c>
      <c r="V356" s="2">
        <v>24137</v>
      </c>
      <c r="AF356" s="4">
        <v>24137</v>
      </c>
    </row>
    <row r="357" spans="1:32">
      <c r="A357" s="5">
        <v>17380</v>
      </c>
      <c r="T357" s="21">
        <f t="shared" si="76"/>
        <v>24256</v>
      </c>
      <c r="V357" s="2">
        <v>24256</v>
      </c>
      <c r="AF357" s="4">
        <v>24256</v>
      </c>
    </row>
    <row r="358" spans="1:32">
      <c r="A358" s="5">
        <v>17411</v>
      </c>
      <c r="T358" s="21">
        <f t="shared" si="76"/>
        <v>24546</v>
      </c>
      <c r="V358" s="2">
        <v>24546</v>
      </c>
      <c r="AF358" s="4">
        <v>24546</v>
      </c>
    </row>
    <row r="359" spans="1:32">
      <c r="A359" s="5">
        <v>17441</v>
      </c>
      <c r="T359" s="21">
        <f t="shared" si="76"/>
        <v>24508</v>
      </c>
      <c r="V359" s="2">
        <v>24508</v>
      </c>
      <c r="AF359" s="4">
        <v>24508</v>
      </c>
    </row>
    <row r="360" spans="1:32">
      <c r="A360" s="5">
        <v>17472</v>
      </c>
      <c r="T360" s="21">
        <f t="shared" si="76"/>
        <v>24598</v>
      </c>
      <c r="V360" s="2">
        <v>24598</v>
      </c>
      <c r="AF360" s="4">
        <v>24598</v>
      </c>
    </row>
    <row r="361" spans="1:32">
      <c r="A361" s="5">
        <v>17502</v>
      </c>
      <c r="T361" s="21">
        <f t="shared" si="76"/>
        <v>24847</v>
      </c>
      <c r="V361" s="2">
        <v>24847</v>
      </c>
      <c r="AF361" s="4">
        <v>24847</v>
      </c>
    </row>
    <row r="362" spans="1:32">
      <c r="A362" s="5">
        <v>17533</v>
      </c>
      <c r="T362" s="21">
        <f t="shared" si="76"/>
        <v>24381</v>
      </c>
      <c r="V362" s="2">
        <v>24381</v>
      </c>
      <c r="AF362" s="4">
        <v>24381</v>
      </c>
    </row>
    <row r="363" spans="1:32">
      <c r="A363" s="5">
        <v>17564</v>
      </c>
      <c r="T363" s="21">
        <f t="shared" si="76"/>
        <v>24100</v>
      </c>
      <c r="V363" s="2">
        <v>24100</v>
      </c>
      <c r="AF363" s="4">
        <v>24100</v>
      </c>
    </row>
    <row r="364" spans="1:32">
      <c r="A364" s="5">
        <v>17593</v>
      </c>
      <c r="T364" s="21">
        <f t="shared" si="76"/>
        <v>23876</v>
      </c>
      <c r="V364" s="2">
        <v>23876</v>
      </c>
      <c r="AF364" s="4">
        <v>23876</v>
      </c>
    </row>
    <row r="365" spans="1:32">
      <c r="A365" s="5">
        <v>17624</v>
      </c>
      <c r="T365" s="21">
        <f t="shared" si="76"/>
        <v>23700</v>
      </c>
      <c r="V365" s="2">
        <v>23700</v>
      </c>
      <c r="AF365" s="4">
        <v>23700</v>
      </c>
    </row>
    <row r="366" spans="1:32">
      <c r="A366" s="5">
        <v>17654</v>
      </c>
      <c r="T366" s="21">
        <f t="shared" si="76"/>
        <v>23649</v>
      </c>
      <c r="V366" s="2">
        <v>23649</v>
      </c>
      <c r="AF366" s="4">
        <v>23649</v>
      </c>
    </row>
    <row r="367" spans="1:32">
      <c r="A367" s="5">
        <v>17685</v>
      </c>
      <c r="T367" s="21">
        <f t="shared" si="76"/>
        <v>23708</v>
      </c>
      <c r="V367" s="2">
        <v>23708</v>
      </c>
      <c r="AF367" s="4">
        <v>23708</v>
      </c>
    </row>
    <row r="368" spans="1:32">
      <c r="A368" s="5">
        <v>17715</v>
      </c>
      <c r="T368" s="21">
        <f t="shared" si="76"/>
        <v>23817</v>
      </c>
      <c r="V368" s="2">
        <v>23817</v>
      </c>
      <c r="AF368" s="4">
        <v>23817</v>
      </c>
    </row>
    <row r="369" spans="1:32">
      <c r="A369" s="5">
        <v>17746</v>
      </c>
      <c r="T369" s="21">
        <f t="shared" si="76"/>
        <v>23867</v>
      </c>
      <c r="V369" s="2">
        <v>23867</v>
      </c>
      <c r="AF369" s="4">
        <v>23867</v>
      </c>
    </row>
    <row r="370" spans="1:32">
      <c r="A370" s="5">
        <v>17777</v>
      </c>
      <c r="T370" s="21">
        <f t="shared" si="76"/>
        <v>24043</v>
      </c>
      <c r="V370" s="2">
        <v>24043</v>
      </c>
      <c r="AF370" s="4">
        <v>24043</v>
      </c>
    </row>
    <row r="371" spans="1:32">
      <c r="A371" s="5">
        <v>17807</v>
      </c>
      <c r="T371" s="21">
        <f t="shared" si="76"/>
        <v>24071</v>
      </c>
      <c r="V371" s="2">
        <v>24071</v>
      </c>
      <c r="AF371" s="4">
        <v>24071</v>
      </c>
    </row>
    <row r="372" spans="1:32">
      <c r="A372" s="5">
        <v>17838</v>
      </c>
      <c r="T372" s="21">
        <f t="shared" si="76"/>
        <v>24154</v>
      </c>
      <c r="V372" s="2">
        <v>24154</v>
      </c>
      <c r="AF372" s="4">
        <v>24154</v>
      </c>
    </row>
    <row r="373" spans="1:32">
      <c r="A373" s="5">
        <v>17868</v>
      </c>
      <c r="T373" s="21">
        <f t="shared" si="76"/>
        <v>24266</v>
      </c>
      <c r="V373" s="2">
        <v>24266</v>
      </c>
      <c r="AF373" s="4">
        <v>24266</v>
      </c>
    </row>
    <row r="374" spans="1:32">
      <c r="A374" s="5">
        <v>17899</v>
      </c>
      <c r="T374" s="21">
        <f t="shared" si="76"/>
        <v>23779</v>
      </c>
      <c r="V374" s="2">
        <v>23779</v>
      </c>
      <c r="AF374" s="4">
        <v>23779</v>
      </c>
    </row>
    <row r="375" spans="1:32">
      <c r="A375" s="5">
        <v>17930</v>
      </c>
      <c r="T375" s="21">
        <f t="shared" si="76"/>
        <v>23523</v>
      </c>
      <c r="V375" s="2">
        <v>23523</v>
      </c>
      <c r="AF375" s="4">
        <v>23523</v>
      </c>
    </row>
    <row r="376" spans="1:32">
      <c r="A376" s="5">
        <v>17958</v>
      </c>
      <c r="T376" s="21">
        <f t="shared" si="76"/>
        <v>23428</v>
      </c>
      <c r="V376" s="2">
        <v>23428</v>
      </c>
      <c r="AF376" s="4">
        <v>23428</v>
      </c>
    </row>
    <row r="377" spans="1:32">
      <c r="A377" s="5">
        <v>17989</v>
      </c>
      <c r="T377" s="21">
        <f t="shared" si="76"/>
        <v>23342</v>
      </c>
      <c r="V377" s="2">
        <v>23342</v>
      </c>
      <c r="AF377" s="4">
        <v>23342</v>
      </c>
    </row>
    <row r="378" spans="1:32">
      <c r="A378" s="5">
        <v>18019</v>
      </c>
      <c r="T378" s="21">
        <f t="shared" si="76"/>
        <v>23306</v>
      </c>
      <c r="V378" s="2">
        <v>23306</v>
      </c>
      <c r="AF378" s="4">
        <v>23306</v>
      </c>
    </row>
    <row r="379" spans="1:32">
      <c r="A379" s="5">
        <v>18050</v>
      </c>
      <c r="T379" s="21">
        <f t="shared" si="76"/>
        <v>23291</v>
      </c>
      <c r="V379" s="2">
        <v>23291</v>
      </c>
      <c r="AF379" s="4">
        <v>23291</v>
      </c>
    </row>
    <row r="380" spans="1:32">
      <c r="T380" s="21"/>
      <c r="V380" s="2" t="s">
        <v>3</v>
      </c>
      <c r="AF380" s="4" t="s">
        <v>3</v>
      </c>
    </row>
    <row r="381" spans="1:32">
      <c r="T381" s="21"/>
      <c r="V381" s="2" t="s">
        <v>3</v>
      </c>
      <c r="AF381" s="4" t="s">
        <v>3</v>
      </c>
    </row>
    <row r="382" spans="1:32">
      <c r="T382" s="21"/>
      <c r="V382" s="2" t="s">
        <v>3</v>
      </c>
      <c r="AF382" s="4" t="s">
        <v>3</v>
      </c>
    </row>
    <row r="383" spans="1:32">
      <c r="T383" s="21"/>
      <c r="V383" s="2" t="s">
        <v>3</v>
      </c>
      <c r="AF383" s="4" t="s">
        <v>3</v>
      </c>
    </row>
    <row r="384" spans="1:32">
      <c r="T384" s="21"/>
      <c r="V384" s="2" t="s">
        <v>3</v>
      </c>
      <c r="AF384" s="4" t="s">
        <v>3</v>
      </c>
    </row>
    <row r="385" spans="20:32">
      <c r="T385" s="21"/>
      <c r="V385" s="2" t="s">
        <v>3</v>
      </c>
      <c r="AF385" s="4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81"/>
  <sheetViews>
    <sheetView workbookViewId="0"/>
  </sheetViews>
  <sheetFormatPr defaultRowHeight="14.4"/>
  <cols>
    <col min="2" max="2" width="9.1015625" style="4"/>
    <col min="4" max="4" width="9.1015625" style="4"/>
    <col min="6" max="6" width="9.1015625" style="4"/>
    <col min="10" max="12" width="9.1015625" style="4"/>
    <col min="14" max="14" width="9.1015625" style="4"/>
    <col min="16" max="27" width="9.1015625" style="4"/>
    <col min="28" max="28" width="29.83984375" bestFit="1" customWidth="1"/>
    <col min="29" max="29" width="44.41796875" bestFit="1" customWidth="1"/>
    <col min="30" max="30" width="15.26171875" bestFit="1" customWidth="1"/>
    <col min="31" max="31" width="29.26171875" bestFit="1" customWidth="1"/>
    <col min="32" max="32" width="22" bestFit="1" customWidth="1"/>
    <col min="33" max="33" width="20.68359375" bestFit="1" customWidth="1"/>
    <col min="34" max="34" width="19.26171875" bestFit="1" customWidth="1"/>
    <col min="35" max="35" width="19.578125" bestFit="1" customWidth="1"/>
    <col min="36" max="36" width="26.83984375" bestFit="1" customWidth="1"/>
  </cols>
  <sheetData>
    <row r="1" spans="1:40">
      <c r="A1" s="4" t="s">
        <v>50</v>
      </c>
      <c r="B1" s="4" t="s">
        <v>68</v>
      </c>
      <c r="C1" s="4" t="s">
        <v>69</v>
      </c>
      <c r="D1" s="4" t="s">
        <v>72</v>
      </c>
      <c r="E1" s="4" t="s">
        <v>65</v>
      </c>
      <c r="F1" s="13" t="s">
        <v>171</v>
      </c>
      <c r="G1" s="13" t="s">
        <v>74</v>
      </c>
      <c r="H1" s="4" t="s">
        <v>173</v>
      </c>
      <c r="I1" t="s">
        <v>174</v>
      </c>
      <c r="J1" s="4" t="s">
        <v>184</v>
      </c>
      <c r="K1" s="4" t="s">
        <v>185</v>
      </c>
      <c r="L1" s="4" t="s">
        <v>186</v>
      </c>
      <c r="M1" s="4" t="s">
        <v>172</v>
      </c>
      <c r="N1" s="4" t="s">
        <v>181</v>
      </c>
      <c r="O1" t="s">
        <v>182</v>
      </c>
      <c r="P1" s="4" t="s">
        <v>183</v>
      </c>
      <c r="Q1" s="4" t="s">
        <v>187</v>
      </c>
      <c r="R1" s="4" t="s">
        <v>188</v>
      </c>
      <c r="S1" s="4" t="s">
        <v>189</v>
      </c>
      <c r="T1" s="4" t="s">
        <v>191</v>
      </c>
      <c r="U1" s="4" t="s">
        <v>190</v>
      </c>
      <c r="V1" s="4" t="s">
        <v>199</v>
      </c>
      <c r="W1" s="4" t="s">
        <v>196</v>
      </c>
      <c r="X1" s="4" t="s">
        <v>194</v>
      </c>
      <c r="Y1" s="4" t="s">
        <v>193</v>
      </c>
      <c r="Z1" s="4" t="s">
        <v>198</v>
      </c>
      <c r="AA1" s="4" t="s">
        <v>195</v>
      </c>
      <c r="AB1" s="4" t="s">
        <v>197</v>
      </c>
      <c r="AC1" t="s">
        <v>180</v>
      </c>
      <c r="AD1" s="4" t="s">
        <v>179</v>
      </c>
      <c r="AE1" s="4" t="s">
        <v>69</v>
      </c>
      <c r="AF1" s="4" t="s">
        <v>72</v>
      </c>
      <c r="AG1" s="4" t="s">
        <v>65</v>
      </c>
      <c r="AH1" s="13" t="s">
        <v>171</v>
      </c>
      <c r="AI1" s="13" t="s">
        <v>74</v>
      </c>
      <c r="AJ1" s="4" t="s">
        <v>173</v>
      </c>
      <c r="AK1" s="4" t="s">
        <v>174</v>
      </c>
      <c r="AL1" t="s">
        <v>178</v>
      </c>
      <c r="AM1" t="s">
        <v>192</v>
      </c>
    </row>
    <row r="2" spans="1:40">
      <c r="A2" s="5">
        <v>6576</v>
      </c>
      <c r="B2" s="13">
        <v>5513</v>
      </c>
      <c r="C2" s="4">
        <v>2873</v>
      </c>
      <c r="D2" s="13">
        <v>2640</v>
      </c>
      <c r="E2" s="13">
        <v>18092</v>
      </c>
      <c r="F2" s="13">
        <f>B2/C2</f>
        <v>1.9189001044204663</v>
      </c>
      <c r="G2" s="13">
        <f>E2/C2</f>
        <v>6.2972502610511656</v>
      </c>
      <c r="H2" s="14">
        <v>4.25</v>
      </c>
      <c r="I2" s="14">
        <v>5.57</v>
      </c>
      <c r="J2" s="14">
        <v>5</v>
      </c>
      <c r="K2" s="14">
        <v>5</v>
      </c>
      <c r="L2" s="14">
        <v>5</v>
      </c>
      <c r="M2" s="13">
        <v>0.52113187012515871</v>
      </c>
      <c r="N2" s="14">
        <v>504.8</v>
      </c>
      <c r="O2" s="14">
        <v>223.9</v>
      </c>
      <c r="P2" s="14">
        <f>N2-O2</f>
        <v>280.89999999999998</v>
      </c>
      <c r="Q2" s="14">
        <v>4.0599999999999996</v>
      </c>
      <c r="R2" s="14">
        <v>5.21</v>
      </c>
      <c r="S2" s="14">
        <f>Q2/R2</f>
        <v>0.77927063339731284</v>
      </c>
      <c r="T2" s="14">
        <v>65.2</v>
      </c>
      <c r="U2" s="14">
        <v>172.8</v>
      </c>
      <c r="V2" s="14">
        <f>U2*(AB2/486)</f>
        <v>169.40085333333334</v>
      </c>
      <c r="W2" s="14">
        <f>T2/V2</f>
        <v>0.38488590061411732</v>
      </c>
      <c r="X2" s="14">
        <v>68.400000000000006</v>
      </c>
      <c r="Y2" s="14">
        <v>186.2</v>
      </c>
      <c r="Z2" s="14">
        <f t="shared" ref="Z2:Z33" si="0">Y2*(AB2/486)</f>
        <v>182.53726209876544</v>
      </c>
      <c r="AA2" s="14">
        <f>X2/Z2</f>
        <v>0.37471801216669293</v>
      </c>
      <c r="AB2" s="32">
        <v>476.43990000000002</v>
      </c>
      <c r="AC2" t="s">
        <v>175</v>
      </c>
      <c r="AD2" s="12">
        <f t="shared" ref="AD2:AI2" si="1">(B61-B43)/B43</f>
        <v>-1.1146739960299282E-2</v>
      </c>
      <c r="AE2" s="12">
        <f t="shared" si="1"/>
        <v>0.21887550200803213</v>
      </c>
      <c r="AF2" s="12">
        <f t="shared" si="1"/>
        <v>-0.20415613591687728</v>
      </c>
      <c r="AG2" s="12">
        <f t="shared" si="1"/>
        <v>8.9859222142686712E-2</v>
      </c>
      <c r="AH2" s="12">
        <f t="shared" si="1"/>
        <v>-0.18871676523925709</v>
      </c>
      <c r="AI2" s="12">
        <f t="shared" si="1"/>
        <v>-0.10584861181703784</v>
      </c>
      <c r="AJ2" s="13">
        <f>(H61-H43)</f>
        <v>-2.25</v>
      </c>
      <c r="AK2" s="13">
        <f>(I61-I43)</f>
        <v>-2.09</v>
      </c>
      <c r="AL2" s="12">
        <f>(M61-M43)</f>
        <v>0.10613132473770454</v>
      </c>
      <c r="AM2" s="12">
        <f>(W61-W43)/W43</f>
        <v>0.17666690539211413</v>
      </c>
      <c r="AN2" s="12">
        <f>(AA61-AA43)/AA43</f>
        <v>6.7354483750382291E-2</v>
      </c>
    </row>
    <row r="3" spans="1:40">
      <c r="A3" s="5">
        <v>6607</v>
      </c>
      <c r="B3" s="13">
        <v>5708</v>
      </c>
      <c r="C3" s="4">
        <v>2875</v>
      </c>
      <c r="D3" s="13">
        <v>2833</v>
      </c>
      <c r="E3" s="13">
        <v>17805</v>
      </c>
      <c r="F3" s="13">
        <f t="shared" ref="F3:F66" si="2">B3/C3</f>
        <v>1.9853913043478262</v>
      </c>
      <c r="G3" s="13">
        <f t="shared" ref="G3:G66" si="3">E3/C3</f>
        <v>6.1930434782608694</v>
      </c>
      <c r="H3" s="14">
        <v>4.25</v>
      </c>
      <c r="I3" s="14">
        <v>5.68</v>
      </c>
      <c r="J3" s="14">
        <v>5</v>
      </c>
      <c r="K3" s="14">
        <v>5</v>
      </c>
      <c r="L3" s="14">
        <v>5</v>
      </c>
      <c r="M3" s="13">
        <v>0.50367904695164678</v>
      </c>
      <c r="N3" s="14">
        <v>411.4</v>
      </c>
      <c r="O3" s="14">
        <v>207.7</v>
      </c>
      <c r="P3" s="14">
        <f t="shared" ref="P3:P66" si="4">N3-O3</f>
        <v>203.7</v>
      </c>
      <c r="Q3" s="14">
        <v>3.88</v>
      </c>
      <c r="R3" s="14">
        <v>5.0599999999999996</v>
      </c>
      <c r="S3" s="14">
        <f t="shared" ref="S3:S66" si="5">Q3/R3</f>
        <v>0.76679841897233203</v>
      </c>
      <c r="T3" s="14">
        <v>65.2</v>
      </c>
      <c r="U3" s="14">
        <v>173.8</v>
      </c>
      <c r="V3" s="14">
        <f t="shared" ref="V3:V66" si="6">U3*(AB3/486)</f>
        <v>170.3813253909465</v>
      </c>
      <c r="W3" s="14">
        <f t="shared" ref="W3:W66" si="7">T3/V3</f>
        <v>0.38267104596349449</v>
      </c>
      <c r="X3" s="14">
        <v>67.099999999999994</v>
      </c>
      <c r="Y3" s="14">
        <v>187.3</v>
      </c>
      <c r="Z3" s="14">
        <f t="shared" si="0"/>
        <v>183.61577816872429</v>
      </c>
      <c r="AA3" s="14">
        <f t="shared" ref="AA3:AA66" si="8">X3/Z3</f>
        <v>0.36543700475643165</v>
      </c>
      <c r="AB3" s="32">
        <v>476.44029999999998</v>
      </c>
      <c r="AC3" t="s">
        <v>177</v>
      </c>
      <c r="AD3" s="12">
        <f>(B97-B83)/B83</f>
        <v>2.4463519313304722E-2</v>
      </c>
      <c r="AE3" s="12">
        <f>(C97-C84)/C84</f>
        <v>-3.0188679245283019E-2</v>
      </c>
      <c r="AF3" s="12">
        <f>(D97-D84)/D84</f>
        <v>0.10151734104046242</v>
      </c>
      <c r="AG3" s="12">
        <f>(E97-E84)/E84</f>
        <v>6.0145487056528633E-2</v>
      </c>
      <c r="AH3" s="12">
        <f>(F97-F84)/F84</f>
        <v>5.3640197750652922E-2</v>
      </c>
      <c r="AI3" s="12">
        <f>(G97-G84)/G84</f>
        <v>9.3146124785914761E-2</v>
      </c>
      <c r="AJ3" s="13">
        <f>(H97-H84)</f>
        <v>0.5</v>
      </c>
      <c r="AK3" s="13">
        <f>(I97-I84)</f>
        <v>1.1599999999999997</v>
      </c>
      <c r="AL3" s="12">
        <f>(M97-M84)</f>
        <v>-3.0801353602944448E-2</v>
      </c>
      <c r="AM3" s="12">
        <f>(W97-W84)/W84</f>
        <v>0.12948758625587331</v>
      </c>
      <c r="AN3" s="12">
        <f>(AA97-AA84)/AA84</f>
        <v>0.10750769431730914</v>
      </c>
    </row>
    <row r="4" spans="1:40">
      <c r="A4" s="5">
        <v>6635</v>
      </c>
      <c r="B4" s="13">
        <v>5813</v>
      </c>
      <c r="C4" s="4">
        <v>2878</v>
      </c>
      <c r="D4" s="13">
        <v>2935</v>
      </c>
      <c r="E4" s="13">
        <v>18448</v>
      </c>
      <c r="F4" s="13">
        <f t="shared" si="2"/>
        <v>2.0198054204308549</v>
      </c>
      <c r="G4" s="13">
        <f t="shared" si="3"/>
        <v>6.4100069492703264</v>
      </c>
      <c r="H4" s="14">
        <v>4.25</v>
      </c>
      <c r="I4" s="14">
        <v>5.88</v>
      </c>
      <c r="J4" s="14">
        <v>5</v>
      </c>
      <c r="K4" s="14">
        <v>5</v>
      </c>
      <c r="L4" s="14">
        <v>5</v>
      </c>
      <c r="M4" s="13">
        <v>0.49509719594013418</v>
      </c>
      <c r="N4" s="14">
        <v>522.9</v>
      </c>
      <c r="O4" s="14">
        <v>242.2</v>
      </c>
      <c r="P4" s="14">
        <f t="shared" si="4"/>
        <v>280.7</v>
      </c>
      <c r="Q4" s="14">
        <v>3.77</v>
      </c>
      <c r="R4" s="14">
        <v>4.76</v>
      </c>
      <c r="S4" s="14">
        <f t="shared" si="5"/>
        <v>0.79201680672268915</v>
      </c>
      <c r="T4" s="14">
        <v>63.5</v>
      </c>
      <c r="U4" s="14">
        <v>172.5</v>
      </c>
      <c r="V4" s="14">
        <f t="shared" si="6"/>
        <v>169.10778395061729</v>
      </c>
      <c r="W4" s="14">
        <f t="shared" si="7"/>
        <v>0.37550016040978468</v>
      </c>
      <c r="X4" s="14">
        <v>69.099999999999994</v>
      </c>
      <c r="Y4" s="14">
        <v>188</v>
      </c>
      <c r="Z4" s="14">
        <f t="shared" si="0"/>
        <v>184.30297613168725</v>
      </c>
      <c r="AA4" s="14">
        <f t="shared" si="8"/>
        <v>0.37492612138084525</v>
      </c>
      <c r="AB4" s="32">
        <v>476.44279999999998</v>
      </c>
      <c r="AC4" t="s">
        <v>176</v>
      </c>
      <c r="AD4" s="12">
        <f t="shared" ref="AD4:AI4" si="9">(B133-B116)/B116</f>
        <v>-1.1114198388441235E-2</v>
      </c>
      <c r="AE4" s="12">
        <f t="shared" si="9"/>
        <v>-0.10225949219659912</v>
      </c>
      <c r="AF4" s="12">
        <f t="shared" si="9"/>
        <v>0.12358003442340791</v>
      </c>
      <c r="AG4" s="12">
        <f t="shared" si="9"/>
        <v>2.3461091753774681E-2</v>
      </c>
      <c r="AH4" s="12">
        <f t="shared" si="9"/>
        <v>0.1015274380691286</v>
      </c>
      <c r="AI4" s="12">
        <f t="shared" si="9"/>
        <v>0.14004111751399956</v>
      </c>
      <c r="AJ4" s="13">
        <f>(H133-H116)</f>
        <v>1</v>
      </c>
      <c r="AK4" s="13">
        <f>(I133-I116)</f>
        <v>1.3800000000000008</v>
      </c>
      <c r="AL4" s="12">
        <f>(M133-M116)</f>
        <v>-5.4971445113574324E-2</v>
      </c>
      <c r="AM4" s="12">
        <f>(W133-W116)/W116</f>
        <v>6.5214702126068197E-2</v>
      </c>
      <c r="AN4" s="12">
        <f>(AA133-AA116)/AA116</f>
        <v>5.3390792294309944E-2</v>
      </c>
    </row>
    <row r="5" spans="1:40">
      <c r="A5" s="5">
        <v>6666</v>
      </c>
      <c r="B5" s="13">
        <v>5892</v>
      </c>
      <c r="C5" s="4">
        <v>2879</v>
      </c>
      <c r="D5" s="13">
        <v>3013</v>
      </c>
      <c r="E5" s="13">
        <v>18526</v>
      </c>
      <c r="F5" s="13">
        <f t="shared" si="2"/>
        <v>2.0465439388676625</v>
      </c>
      <c r="G5" s="13">
        <f t="shared" si="3"/>
        <v>6.4348732198680096</v>
      </c>
      <c r="H5" s="14">
        <v>4.51</v>
      </c>
      <c r="I5" s="14">
        <v>5.91</v>
      </c>
      <c r="J5" s="14">
        <v>5</v>
      </c>
      <c r="K5" s="14">
        <v>5</v>
      </c>
      <c r="L5" s="14">
        <v>5</v>
      </c>
      <c r="M5" s="13">
        <v>0.48862864901561437</v>
      </c>
      <c r="N5" s="14">
        <v>500.4</v>
      </c>
      <c r="O5" s="14">
        <v>279</v>
      </c>
      <c r="P5" s="14">
        <f t="shared" si="4"/>
        <v>221.39999999999998</v>
      </c>
      <c r="Q5" s="14">
        <v>3.05</v>
      </c>
      <c r="R5" s="14">
        <v>4.6500000000000004</v>
      </c>
      <c r="S5" s="14">
        <f t="shared" si="5"/>
        <v>0.65591397849462352</v>
      </c>
      <c r="T5" s="14">
        <v>64.400000000000006</v>
      </c>
      <c r="U5" s="14">
        <v>171</v>
      </c>
      <c r="V5" s="14">
        <f t="shared" si="6"/>
        <v>167.64016666666669</v>
      </c>
      <c r="W5" s="14">
        <f t="shared" si="7"/>
        <v>0.38415614396311143</v>
      </c>
      <c r="X5" s="14">
        <v>70.2</v>
      </c>
      <c r="Y5" s="14">
        <v>189.8</v>
      </c>
      <c r="Z5" s="14">
        <f t="shared" si="0"/>
        <v>186.0707814814815</v>
      </c>
      <c r="AA5" s="14">
        <f t="shared" si="8"/>
        <v>0.37727578419928648</v>
      </c>
      <c r="AB5" s="32">
        <v>476.45100000000002</v>
      </c>
    </row>
    <row r="6" spans="1:40">
      <c r="A6" s="5">
        <v>6696</v>
      </c>
      <c r="B6" s="13">
        <v>5855</v>
      </c>
      <c r="C6" s="4">
        <v>2885</v>
      </c>
      <c r="D6" s="13">
        <v>2970</v>
      </c>
      <c r="E6" s="13">
        <v>17921</v>
      </c>
      <c r="F6" s="13">
        <f t="shared" si="2"/>
        <v>2.02946273830156</v>
      </c>
      <c r="G6" s="13">
        <f t="shared" si="3"/>
        <v>6.2117850953206242</v>
      </c>
      <c r="H6" s="14">
        <v>4.5599999999999996</v>
      </c>
      <c r="I6" s="14">
        <v>5.88</v>
      </c>
      <c r="J6" s="14">
        <v>5</v>
      </c>
      <c r="K6" s="14">
        <v>5</v>
      </c>
      <c r="L6" s="14">
        <v>5</v>
      </c>
      <c r="M6" s="13">
        <v>0.49274124679760889</v>
      </c>
      <c r="N6" s="14">
        <v>550.9</v>
      </c>
      <c r="O6" s="14">
        <v>322.89999999999998</v>
      </c>
      <c r="P6" s="14">
        <f t="shared" si="4"/>
        <v>228</v>
      </c>
      <c r="Q6" s="14">
        <v>3.01</v>
      </c>
      <c r="R6" s="14">
        <v>4.42</v>
      </c>
      <c r="S6" s="14">
        <f t="shared" si="5"/>
        <v>0.68099547511312208</v>
      </c>
      <c r="T6" s="14">
        <v>64.3</v>
      </c>
      <c r="U6" s="14">
        <v>171.4</v>
      </c>
      <c r="V6" s="14">
        <f t="shared" si="6"/>
        <v>168.03551674897122</v>
      </c>
      <c r="W6" s="14">
        <f t="shared" si="7"/>
        <v>0.38265719797831771</v>
      </c>
      <c r="X6" s="14">
        <v>70.099999999999994</v>
      </c>
      <c r="Y6" s="14">
        <v>191.1</v>
      </c>
      <c r="Z6" s="14">
        <f t="shared" si="0"/>
        <v>187.34881709876544</v>
      </c>
      <c r="AA6" s="14">
        <f t="shared" si="8"/>
        <v>0.37416836191202152</v>
      </c>
      <c r="AB6" s="32">
        <v>476.46010000000001</v>
      </c>
    </row>
    <row r="7" spans="1:40">
      <c r="A7" s="5">
        <v>6727</v>
      </c>
      <c r="B7" s="13">
        <v>5892</v>
      </c>
      <c r="C7" s="4">
        <v>2876</v>
      </c>
      <c r="D7" s="13">
        <v>3016</v>
      </c>
      <c r="E7" s="13">
        <v>18287</v>
      </c>
      <c r="F7" s="13">
        <f t="shared" si="2"/>
        <v>2.0486787204450625</v>
      </c>
      <c r="G7" s="13">
        <f t="shared" si="3"/>
        <v>6.3584840055632821</v>
      </c>
      <c r="H7" s="14">
        <v>4.5599999999999996</v>
      </c>
      <c r="I7" s="14">
        <v>5.88</v>
      </c>
      <c r="J7" s="14">
        <v>5</v>
      </c>
      <c r="K7" s="14">
        <v>5</v>
      </c>
      <c r="L7" s="14">
        <v>5</v>
      </c>
      <c r="M7" s="13">
        <v>0.48811948404616429</v>
      </c>
      <c r="N7" s="14">
        <v>483.8</v>
      </c>
      <c r="O7" s="14">
        <v>260.39999999999998</v>
      </c>
      <c r="P7" s="14">
        <f t="shared" si="4"/>
        <v>223.40000000000003</v>
      </c>
      <c r="Q7" s="14">
        <v>2.36</v>
      </c>
      <c r="R7" s="14">
        <v>4.08</v>
      </c>
      <c r="S7" s="14">
        <f t="shared" si="5"/>
        <v>0.57843137254901955</v>
      </c>
      <c r="T7" s="14">
        <v>64.400000000000006</v>
      </c>
      <c r="U7" s="14">
        <v>170.7</v>
      </c>
      <c r="V7" s="14">
        <f t="shared" si="6"/>
        <v>167.3457098765432</v>
      </c>
      <c r="W7" s="14">
        <f t="shared" si="7"/>
        <v>0.38483209427663334</v>
      </c>
      <c r="X7" s="14">
        <v>70.599999999999994</v>
      </c>
      <c r="Y7" s="14">
        <v>192.3</v>
      </c>
      <c r="Z7" s="14">
        <f t="shared" si="0"/>
        <v>188.52126543209877</v>
      </c>
      <c r="AA7" s="14">
        <f t="shared" si="8"/>
        <v>0.37449356091569713</v>
      </c>
      <c r="AB7" s="32">
        <v>476.45</v>
      </c>
    </row>
    <row r="8" spans="1:40">
      <c r="A8" s="5">
        <v>6757</v>
      </c>
      <c r="B8" s="13">
        <v>5982</v>
      </c>
      <c r="C8" s="4">
        <v>2875</v>
      </c>
      <c r="D8" s="13">
        <v>3107</v>
      </c>
      <c r="E8" s="13">
        <v>18549</v>
      </c>
      <c r="F8" s="13">
        <f t="shared" si="2"/>
        <v>2.0806956521739131</v>
      </c>
      <c r="G8" s="13">
        <f t="shared" si="3"/>
        <v>6.4518260869565216</v>
      </c>
      <c r="H8" s="14">
        <v>4.5599999999999996</v>
      </c>
      <c r="I8" s="14">
        <v>5.88</v>
      </c>
      <c r="J8" s="14">
        <v>5</v>
      </c>
      <c r="K8" s="14">
        <v>5</v>
      </c>
      <c r="L8" s="14">
        <v>5</v>
      </c>
      <c r="M8" s="13">
        <v>0.48060849214309598</v>
      </c>
      <c r="N8" s="14">
        <v>507.5</v>
      </c>
      <c r="O8" s="14">
        <v>241.9</v>
      </c>
      <c r="P8" s="14">
        <f t="shared" si="4"/>
        <v>265.60000000000002</v>
      </c>
      <c r="Q8" s="14">
        <v>2.9</v>
      </c>
      <c r="R8" s="14">
        <v>4.6500000000000004</v>
      </c>
      <c r="S8" s="14">
        <f t="shared" si="5"/>
        <v>0.62365591397849451</v>
      </c>
      <c r="T8" s="14">
        <v>67.2</v>
      </c>
      <c r="U8" s="14">
        <v>172.8</v>
      </c>
      <c r="V8" s="14">
        <f t="shared" si="6"/>
        <v>169.40426666666667</v>
      </c>
      <c r="W8" s="14">
        <f t="shared" si="7"/>
        <v>0.39668422361656375</v>
      </c>
      <c r="X8" s="14">
        <v>72.2</v>
      </c>
      <c r="Y8" s="14">
        <v>192.9</v>
      </c>
      <c r="Z8" s="14">
        <f t="shared" si="0"/>
        <v>189.10927685185186</v>
      </c>
      <c r="AA8" s="14">
        <f t="shared" si="8"/>
        <v>0.38178983708219377</v>
      </c>
      <c r="AB8" s="32">
        <v>476.4495</v>
      </c>
    </row>
    <row r="9" spans="1:40">
      <c r="A9" s="5">
        <v>6788</v>
      </c>
      <c r="B9" s="13">
        <v>6218</v>
      </c>
      <c r="C9" s="4">
        <v>2874</v>
      </c>
      <c r="D9" s="13">
        <v>3344</v>
      </c>
      <c r="E9" s="13">
        <v>18888</v>
      </c>
      <c r="F9" s="13">
        <f t="shared" si="2"/>
        <v>2.1635351426583158</v>
      </c>
      <c r="G9" s="13">
        <f t="shared" si="3"/>
        <v>6.5720250521920667</v>
      </c>
      <c r="H9" s="14">
        <v>4.5599999999999996</v>
      </c>
      <c r="I9" s="14">
        <v>5.94</v>
      </c>
      <c r="J9" s="14">
        <v>5</v>
      </c>
      <c r="K9" s="14">
        <v>5</v>
      </c>
      <c r="L9" s="14">
        <v>5</v>
      </c>
      <c r="M9" s="13">
        <v>0.46220649726600194</v>
      </c>
      <c r="N9" s="14">
        <v>527</v>
      </c>
      <c r="O9" s="14">
        <v>273</v>
      </c>
      <c r="P9" s="14">
        <f t="shared" si="4"/>
        <v>254</v>
      </c>
      <c r="Q9" s="14">
        <v>3.34</v>
      </c>
      <c r="R9" s="14">
        <v>5.17</v>
      </c>
      <c r="S9" s="14">
        <f t="shared" si="5"/>
        <v>0.64603481624758219</v>
      </c>
      <c r="T9" s="14">
        <v>67.900000000000006</v>
      </c>
      <c r="U9" s="14">
        <v>174.8</v>
      </c>
      <c r="V9" s="14">
        <f t="shared" si="6"/>
        <v>171.43686238683131</v>
      </c>
      <c r="W9" s="14">
        <f t="shared" si="7"/>
        <v>0.3960641781158476</v>
      </c>
      <c r="X9" s="14">
        <v>73.5</v>
      </c>
      <c r="Y9" s="14">
        <v>195.9</v>
      </c>
      <c r="Z9" s="14">
        <f t="shared" si="0"/>
        <v>192.1309001234568</v>
      </c>
      <c r="AA9" s="14">
        <f t="shared" si="8"/>
        <v>0.38255168717146171</v>
      </c>
      <c r="AB9" s="32">
        <v>476.64940000000001</v>
      </c>
    </row>
    <row r="10" spans="1:40">
      <c r="A10" s="5">
        <v>6819</v>
      </c>
      <c r="B10" s="13">
        <v>6418</v>
      </c>
      <c r="C10" s="4">
        <v>2866</v>
      </c>
      <c r="D10" s="13">
        <v>3552</v>
      </c>
      <c r="E10" s="13">
        <v>19817</v>
      </c>
      <c r="F10" s="13">
        <f t="shared" si="2"/>
        <v>2.2393579902302863</v>
      </c>
      <c r="G10" s="13">
        <f t="shared" si="3"/>
        <v>6.9145150034891838</v>
      </c>
      <c r="H10" s="14">
        <v>4.5599999999999996</v>
      </c>
      <c r="I10" s="14">
        <v>6</v>
      </c>
      <c r="J10" s="14">
        <v>5</v>
      </c>
      <c r="K10" s="14">
        <v>5</v>
      </c>
      <c r="L10" s="14">
        <v>5</v>
      </c>
      <c r="M10" s="13">
        <v>0.44655655967591151</v>
      </c>
      <c r="N10" s="14">
        <v>550.4</v>
      </c>
      <c r="O10" s="14">
        <v>261.7</v>
      </c>
      <c r="P10" s="14">
        <f t="shared" si="4"/>
        <v>288.7</v>
      </c>
      <c r="Q10" s="14">
        <v>3.54</v>
      </c>
      <c r="R10" s="14">
        <v>5.44</v>
      </c>
      <c r="S10" s="14">
        <f t="shared" si="5"/>
        <v>0.65073529411764697</v>
      </c>
      <c r="T10" s="14">
        <v>70.5</v>
      </c>
      <c r="U10" s="14">
        <v>180</v>
      </c>
      <c r="V10" s="14">
        <f t="shared" si="6"/>
        <v>176.51288888888888</v>
      </c>
      <c r="W10" s="14">
        <f t="shared" si="7"/>
        <v>0.39940426131928675</v>
      </c>
      <c r="X10" s="14">
        <v>75.3</v>
      </c>
      <c r="Y10" s="14">
        <v>197.1</v>
      </c>
      <c r="Z10" s="14">
        <f t="shared" si="0"/>
        <v>193.28161333333333</v>
      </c>
      <c r="AA10" s="14">
        <f t="shared" si="8"/>
        <v>0.38958697985481772</v>
      </c>
      <c r="AB10" s="32">
        <v>476.58479999999997</v>
      </c>
    </row>
    <row r="11" spans="1:40">
      <c r="A11" s="5">
        <v>6849</v>
      </c>
      <c r="B11" s="13">
        <v>6671</v>
      </c>
      <c r="C11" s="4">
        <v>2869</v>
      </c>
      <c r="D11" s="13">
        <v>3802</v>
      </c>
      <c r="E11" s="13">
        <v>19263</v>
      </c>
      <c r="F11" s="13">
        <f t="shared" si="2"/>
        <v>2.3252004182642034</v>
      </c>
      <c r="G11" s="13">
        <f t="shared" si="3"/>
        <v>6.7141861275705823</v>
      </c>
      <c r="H11" s="14">
        <v>4.5599999999999996</v>
      </c>
      <c r="I11" s="14">
        <v>6</v>
      </c>
      <c r="J11" s="14">
        <v>5</v>
      </c>
      <c r="K11" s="14">
        <v>5</v>
      </c>
      <c r="L11" s="14">
        <v>5</v>
      </c>
      <c r="M11" s="13">
        <v>0.43007045420476692</v>
      </c>
      <c r="N11" s="14">
        <v>501.9</v>
      </c>
      <c r="O11" s="14">
        <v>246.8</v>
      </c>
      <c r="P11" s="14">
        <f t="shared" si="4"/>
        <v>255.09999999999997</v>
      </c>
      <c r="Q11" s="14">
        <v>4.2</v>
      </c>
      <c r="R11" s="14">
        <v>5.89</v>
      </c>
      <c r="S11" s="14">
        <f t="shared" si="5"/>
        <v>0.71307300509337868</v>
      </c>
      <c r="T11" s="14">
        <v>72</v>
      </c>
      <c r="U11" s="14">
        <v>185.1</v>
      </c>
      <c r="V11" s="14">
        <f t="shared" si="6"/>
        <v>181.51622024691358</v>
      </c>
      <c r="W11" s="14">
        <f t="shared" si="7"/>
        <v>0.39665876637393377</v>
      </c>
      <c r="X11" s="14">
        <v>74.599999999999994</v>
      </c>
      <c r="Y11" s="14">
        <v>197.8</v>
      </c>
      <c r="Z11" s="14">
        <f t="shared" si="0"/>
        <v>193.97033152263376</v>
      </c>
      <c r="AA11" s="14">
        <f t="shared" si="8"/>
        <v>0.38459489868580837</v>
      </c>
      <c r="AB11" s="32">
        <v>476.59039999999999</v>
      </c>
    </row>
    <row r="12" spans="1:40">
      <c r="A12" s="5">
        <v>6880</v>
      </c>
      <c r="B12" s="13">
        <v>6443</v>
      </c>
      <c r="C12" s="4">
        <v>2872</v>
      </c>
      <c r="D12" s="13">
        <v>3571</v>
      </c>
      <c r="E12" s="13">
        <v>19706</v>
      </c>
      <c r="F12" s="13">
        <f t="shared" si="2"/>
        <v>2.2433844011142061</v>
      </c>
      <c r="G12" s="13">
        <f t="shared" si="3"/>
        <v>6.8614206128133706</v>
      </c>
      <c r="H12" s="14">
        <v>4.5599999999999996</v>
      </c>
      <c r="I12" s="14">
        <v>5.97</v>
      </c>
      <c r="J12" s="14">
        <v>5</v>
      </c>
      <c r="K12" s="14">
        <v>5</v>
      </c>
      <c r="L12" s="14">
        <v>5</v>
      </c>
      <c r="M12" s="13">
        <v>0.44575508303585287</v>
      </c>
      <c r="N12" s="14">
        <v>522.20000000000005</v>
      </c>
      <c r="O12" s="14">
        <v>251</v>
      </c>
      <c r="P12" s="14">
        <f t="shared" si="4"/>
        <v>271.20000000000005</v>
      </c>
      <c r="Q12" s="14">
        <v>4.45</v>
      </c>
      <c r="R12" s="14">
        <v>6.2</v>
      </c>
      <c r="S12" s="14">
        <f t="shared" si="5"/>
        <v>0.717741935483871</v>
      </c>
      <c r="T12" s="14">
        <v>73</v>
      </c>
      <c r="U12" s="14">
        <v>186.3</v>
      </c>
      <c r="V12" s="14">
        <f t="shared" si="6"/>
        <v>182.68896166666667</v>
      </c>
      <c r="W12" s="14">
        <f t="shared" si="7"/>
        <v>0.3995862658259311</v>
      </c>
      <c r="X12" s="14">
        <v>74.599999999999994</v>
      </c>
      <c r="Y12" s="14">
        <v>195.3</v>
      </c>
      <c r="Z12" s="14">
        <f t="shared" si="0"/>
        <v>191.51451537037039</v>
      </c>
      <c r="AA12" s="14">
        <f t="shared" si="8"/>
        <v>0.38952661032366592</v>
      </c>
      <c r="AB12" s="32">
        <v>476.57990000000001</v>
      </c>
    </row>
    <row r="13" spans="1:40">
      <c r="A13" s="5">
        <v>6910</v>
      </c>
      <c r="B13" s="13">
        <v>6529</v>
      </c>
      <c r="C13" s="4">
        <v>2873</v>
      </c>
      <c r="D13" s="13">
        <v>3656</v>
      </c>
      <c r="E13" s="13">
        <v>20782</v>
      </c>
      <c r="F13" s="13">
        <f t="shared" si="2"/>
        <v>2.2725374173337975</v>
      </c>
      <c r="G13" s="13">
        <f t="shared" si="3"/>
        <v>7.2335537765402016</v>
      </c>
      <c r="H13" s="14">
        <v>4.5599999999999996</v>
      </c>
      <c r="I13" s="14">
        <v>5.81</v>
      </c>
      <c r="J13" s="14">
        <v>5</v>
      </c>
      <c r="K13" s="14">
        <v>5</v>
      </c>
      <c r="L13" s="14">
        <v>5</v>
      </c>
      <c r="M13" s="13">
        <v>0.44003675907489659</v>
      </c>
      <c r="N13" s="14">
        <v>565.9</v>
      </c>
      <c r="O13" s="14">
        <v>210.9</v>
      </c>
      <c r="P13" s="14">
        <f t="shared" si="4"/>
        <v>355</v>
      </c>
      <c r="Q13" s="14">
        <v>4.6900000000000004</v>
      </c>
      <c r="R13" s="14">
        <v>6.24</v>
      </c>
      <c r="S13" s="14">
        <f t="shared" si="5"/>
        <v>0.7516025641025641</v>
      </c>
      <c r="T13" s="14">
        <v>74</v>
      </c>
      <c r="U13" s="14">
        <v>186.2</v>
      </c>
      <c r="V13" s="14">
        <f t="shared" si="6"/>
        <v>182.56948312757203</v>
      </c>
      <c r="W13" s="14">
        <f t="shared" si="7"/>
        <v>0.40532513283335447</v>
      </c>
      <c r="X13" s="14">
        <v>74.599999999999994</v>
      </c>
      <c r="Y13" s="14">
        <v>196</v>
      </c>
      <c r="Z13" s="14">
        <f t="shared" si="0"/>
        <v>192.17840329218109</v>
      </c>
      <c r="AA13" s="14">
        <f t="shared" si="8"/>
        <v>0.38818097518783551</v>
      </c>
      <c r="AB13" s="32">
        <v>476.524</v>
      </c>
    </row>
    <row r="14" spans="1:40">
      <c r="A14" s="5">
        <v>6941</v>
      </c>
      <c r="B14" s="13">
        <v>6461</v>
      </c>
      <c r="C14" s="4">
        <v>2875</v>
      </c>
      <c r="D14" s="13">
        <v>3586</v>
      </c>
      <c r="E14" s="13">
        <v>20352</v>
      </c>
      <c r="F14" s="13">
        <f t="shared" si="2"/>
        <v>2.2473043478260868</v>
      </c>
      <c r="G14" s="13">
        <f t="shared" si="3"/>
        <v>7.0789565217391308</v>
      </c>
      <c r="H14" s="14">
        <v>4.5599999999999996</v>
      </c>
      <c r="I14" s="14">
        <v>5.25</v>
      </c>
      <c r="J14" s="14">
        <v>5</v>
      </c>
      <c r="K14" s="14">
        <v>5</v>
      </c>
      <c r="L14" s="14">
        <v>5</v>
      </c>
      <c r="M14" s="13">
        <v>0.44497755765361396</v>
      </c>
      <c r="N14" s="14">
        <v>622</v>
      </c>
      <c r="O14" s="14">
        <v>213</v>
      </c>
      <c r="P14" s="14">
        <f t="shared" si="4"/>
        <v>409</v>
      </c>
      <c r="Q14" s="14">
        <v>4.6500000000000004</v>
      </c>
      <c r="R14" s="14">
        <v>6.24</v>
      </c>
      <c r="S14" s="14">
        <f t="shared" si="5"/>
        <v>0.74519230769230771</v>
      </c>
      <c r="T14" s="14">
        <v>72.900000000000006</v>
      </c>
      <c r="U14" s="14">
        <v>181.2</v>
      </c>
      <c r="V14" s="14">
        <f t="shared" si="6"/>
        <v>177.68785185185183</v>
      </c>
      <c r="W14" s="14">
        <f t="shared" si="7"/>
        <v>0.41027002825595954</v>
      </c>
      <c r="X14" s="14">
        <v>73.5</v>
      </c>
      <c r="Y14" s="14">
        <v>190.1</v>
      </c>
      <c r="Z14" s="14">
        <f t="shared" si="0"/>
        <v>186.41534567901232</v>
      </c>
      <c r="AA14" s="14">
        <f t="shared" si="8"/>
        <v>0.3942808449179892</v>
      </c>
      <c r="AB14" s="32">
        <v>476.58</v>
      </c>
    </row>
    <row r="15" spans="1:40">
      <c r="A15" s="5">
        <v>6972</v>
      </c>
      <c r="B15" s="13">
        <v>6427</v>
      </c>
      <c r="C15" s="4">
        <v>2878</v>
      </c>
      <c r="D15" s="13">
        <v>3549</v>
      </c>
      <c r="E15" s="13">
        <v>20085</v>
      </c>
      <c r="F15" s="13">
        <f t="shared" si="2"/>
        <v>2.2331480194579569</v>
      </c>
      <c r="G15" s="13">
        <f t="shared" si="3"/>
        <v>6.9788047255038217</v>
      </c>
      <c r="H15" s="14">
        <v>4.5599999999999996</v>
      </c>
      <c r="I15" s="14">
        <v>5.18</v>
      </c>
      <c r="J15" s="14">
        <v>5</v>
      </c>
      <c r="K15" s="14">
        <v>5</v>
      </c>
      <c r="L15" s="14">
        <v>5</v>
      </c>
      <c r="M15" s="13">
        <v>0.44779835070795082</v>
      </c>
      <c r="N15" s="14">
        <v>585.1</v>
      </c>
      <c r="O15" s="14">
        <v>235.1</v>
      </c>
      <c r="P15" s="14">
        <f t="shared" si="4"/>
        <v>350</v>
      </c>
      <c r="Q15" s="14">
        <v>4.18</v>
      </c>
      <c r="R15" s="14">
        <v>5.94</v>
      </c>
      <c r="S15" s="14">
        <f t="shared" si="5"/>
        <v>0.70370370370370361</v>
      </c>
      <c r="T15" s="14">
        <v>68.900000000000006</v>
      </c>
      <c r="U15" s="14">
        <v>178.6</v>
      </c>
      <c r="V15" s="14">
        <f t="shared" si="6"/>
        <v>175.10370288065843</v>
      </c>
      <c r="W15" s="14">
        <f t="shared" si="7"/>
        <v>0.39348111357164534</v>
      </c>
      <c r="X15" s="14">
        <v>71.099999999999994</v>
      </c>
      <c r="Y15" s="14">
        <v>187.7</v>
      </c>
      <c r="Z15" s="14">
        <f t="shared" si="0"/>
        <v>184.02556008230451</v>
      </c>
      <c r="AA15" s="14">
        <f t="shared" si="8"/>
        <v>0.38635937294906686</v>
      </c>
      <c r="AB15" s="32">
        <v>476.48599999999999</v>
      </c>
    </row>
    <row r="16" spans="1:40">
      <c r="A16" s="5">
        <v>7000</v>
      </c>
      <c r="B16" s="13">
        <v>6462</v>
      </c>
      <c r="C16" s="4">
        <v>2878</v>
      </c>
      <c r="D16" s="13">
        <v>3584</v>
      </c>
      <c r="E16" s="13">
        <v>20787</v>
      </c>
      <c r="F16" s="13">
        <f t="shared" si="2"/>
        <v>2.2453092425295345</v>
      </c>
      <c r="G16" s="13">
        <f t="shared" si="3"/>
        <v>7.2227241139680336</v>
      </c>
      <c r="H16" s="14">
        <v>4.5599999999999996</v>
      </c>
      <c r="I16" s="14">
        <v>5.38</v>
      </c>
      <c r="J16" s="14">
        <v>5</v>
      </c>
      <c r="K16" s="14">
        <v>5</v>
      </c>
      <c r="L16" s="14">
        <v>5</v>
      </c>
      <c r="M16" s="13">
        <v>0.44537294955122253</v>
      </c>
      <c r="N16" s="14">
        <v>603.1</v>
      </c>
      <c r="O16" s="14">
        <v>267.60000000000002</v>
      </c>
      <c r="P16" s="14">
        <f t="shared" si="4"/>
        <v>335.5</v>
      </c>
      <c r="Q16" s="14">
        <v>3.95</v>
      </c>
      <c r="R16" s="14">
        <v>5.07</v>
      </c>
      <c r="S16" s="14">
        <f t="shared" si="5"/>
        <v>0.77909270216962523</v>
      </c>
      <c r="T16" s="14">
        <v>71.8</v>
      </c>
      <c r="U16" s="14">
        <v>172.6</v>
      </c>
      <c r="V16" s="14">
        <f t="shared" si="6"/>
        <v>167.4397572016461</v>
      </c>
      <c r="W16" s="14">
        <f t="shared" si="7"/>
        <v>0.42881094191704988</v>
      </c>
      <c r="X16" s="14">
        <v>71.8</v>
      </c>
      <c r="Y16" s="14">
        <v>184.7</v>
      </c>
      <c r="Z16" s="14">
        <f t="shared" si="0"/>
        <v>179.17800205761318</v>
      </c>
      <c r="AA16" s="14">
        <f t="shared" si="8"/>
        <v>0.40071883364852628</v>
      </c>
      <c r="AB16" s="32">
        <v>471.47</v>
      </c>
    </row>
    <row r="17" spans="1:28">
      <c r="A17" s="5">
        <v>7031</v>
      </c>
      <c r="B17" s="13">
        <v>6569</v>
      </c>
      <c r="C17" s="4">
        <v>2890</v>
      </c>
      <c r="D17" s="13">
        <v>3679</v>
      </c>
      <c r="E17" s="13">
        <v>21051</v>
      </c>
      <c r="F17" s="13">
        <f t="shared" si="2"/>
        <v>2.2730103806228374</v>
      </c>
      <c r="G17" s="13">
        <f t="shared" si="3"/>
        <v>7.2840830449826992</v>
      </c>
      <c r="H17" s="14">
        <v>4.5599999999999996</v>
      </c>
      <c r="I17" s="14">
        <v>5.38</v>
      </c>
      <c r="J17" s="14">
        <v>5</v>
      </c>
      <c r="K17" s="14">
        <v>5</v>
      </c>
      <c r="L17" s="14">
        <v>5</v>
      </c>
      <c r="M17" s="13">
        <v>0.43994519713807279</v>
      </c>
      <c r="N17" s="14">
        <v>714.8</v>
      </c>
      <c r="O17" s="14">
        <v>273</v>
      </c>
      <c r="P17" s="14">
        <f t="shared" si="4"/>
        <v>441.79999999999995</v>
      </c>
      <c r="Q17" s="14">
        <v>3.48</v>
      </c>
      <c r="R17" s="14">
        <v>5.0999999999999996</v>
      </c>
      <c r="S17" s="14">
        <f t="shared" si="5"/>
        <v>0.68235294117647061</v>
      </c>
      <c r="T17" s="14">
        <v>72.900000000000006</v>
      </c>
      <c r="U17" s="14">
        <v>172.4</v>
      </c>
      <c r="V17" s="14">
        <f t="shared" si="6"/>
        <v>165.36565432098766</v>
      </c>
      <c r="W17" s="14">
        <f t="shared" si="7"/>
        <v>0.44084123936942438</v>
      </c>
      <c r="X17" s="14">
        <v>72.8</v>
      </c>
      <c r="Y17" s="14">
        <v>184.6</v>
      </c>
      <c r="Z17" s="14">
        <f t="shared" si="0"/>
        <v>177.06786419753087</v>
      </c>
      <c r="AA17" s="14">
        <f t="shared" si="8"/>
        <v>0.41114179769394404</v>
      </c>
      <c r="AB17" s="32">
        <v>466.17</v>
      </c>
    </row>
    <row r="18" spans="1:28">
      <c r="A18" s="5">
        <v>7061</v>
      </c>
      <c r="B18" s="13">
        <v>6563</v>
      </c>
      <c r="C18" s="4">
        <v>2890</v>
      </c>
      <c r="D18" s="13">
        <v>3673</v>
      </c>
      <c r="E18" s="13">
        <v>21035</v>
      </c>
      <c r="F18" s="13">
        <f t="shared" si="2"/>
        <v>2.2709342560553631</v>
      </c>
      <c r="G18" s="13">
        <f t="shared" si="3"/>
        <v>7.2785467128027683</v>
      </c>
      <c r="H18" s="14">
        <v>4.5599999999999996</v>
      </c>
      <c r="I18" s="14">
        <v>5.38</v>
      </c>
      <c r="J18" s="14">
        <v>5</v>
      </c>
      <c r="K18" s="14">
        <v>5</v>
      </c>
      <c r="L18" s="14">
        <v>5</v>
      </c>
      <c r="M18" s="13">
        <v>0.44034740210269696</v>
      </c>
      <c r="N18" s="14">
        <v>604</v>
      </c>
      <c r="O18" s="14">
        <v>328.9</v>
      </c>
      <c r="P18" s="14">
        <f t="shared" si="4"/>
        <v>275.10000000000002</v>
      </c>
      <c r="Q18" s="14">
        <v>3.75</v>
      </c>
      <c r="R18" s="14">
        <v>5.27</v>
      </c>
      <c r="S18" s="14">
        <f t="shared" si="5"/>
        <v>0.71157495256166992</v>
      </c>
      <c r="T18" s="14">
        <v>74.7</v>
      </c>
      <c r="U18" s="14">
        <v>174.5</v>
      </c>
      <c r="V18" s="14">
        <f t="shared" si="6"/>
        <v>167.59181069958848</v>
      </c>
      <c r="W18" s="14">
        <f t="shared" si="7"/>
        <v>0.44572583641274205</v>
      </c>
      <c r="X18" s="14">
        <v>74</v>
      </c>
      <c r="Y18" s="14">
        <v>194.6</v>
      </c>
      <c r="Z18" s="14">
        <f t="shared" si="0"/>
        <v>186.89608230452674</v>
      </c>
      <c r="AA18" s="14">
        <f t="shared" si="8"/>
        <v>0.39594195387908176</v>
      </c>
      <c r="AB18" s="32">
        <v>466.76</v>
      </c>
    </row>
    <row r="19" spans="1:28">
      <c r="A19" s="5">
        <v>7092</v>
      </c>
      <c r="B19" s="13">
        <v>6517</v>
      </c>
      <c r="C19" s="4">
        <v>2826</v>
      </c>
      <c r="D19" s="13">
        <v>3691</v>
      </c>
      <c r="E19" s="13">
        <v>21390</v>
      </c>
      <c r="F19" s="13">
        <f t="shared" si="2"/>
        <v>2.3060863411181884</v>
      </c>
      <c r="G19" s="13">
        <f t="shared" si="3"/>
        <v>7.5690021231422504</v>
      </c>
      <c r="H19" s="14">
        <v>4.5599999999999996</v>
      </c>
      <c r="I19" s="14">
        <v>5.53</v>
      </c>
      <c r="J19" s="14">
        <v>5</v>
      </c>
      <c r="K19" s="14">
        <v>5</v>
      </c>
      <c r="L19" s="14">
        <v>5</v>
      </c>
      <c r="M19" s="13">
        <v>0.43363510817860978</v>
      </c>
      <c r="N19" s="14">
        <v>928.4</v>
      </c>
      <c r="O19" s="14">
        <v>292.89999999999998</v>
      </c>
      <c r="P19" s="14">
        <f t="shared" si="4"/>
        <v>635.5</v>
      </c>
      <c r="Q19" s="14">
        <v>3.58</v>
      </c>
      <c r="R19" s="14">
        <v>5.56</v>
      </c>
      <c r="S19" s="14">
        <f t="shared" si="5"/>
        <v>0.64388489208633104</v>
      </c>
      <c r="T19" s="14">
        <v>72.3</v>
      </c>
      <c r="U19" s="14">
        <v>178.9</v>
      </c>
      <c r="V19" s="14">
        <f t="shared" si="6"/>
        <v>170.10592386831277</v>
      </c>
      <c r="W19" s="14">
        <f t="shared" si="7"/>
        <v>0.42502928972638793</v>
      </c>
      <c r="X19" s="14">
        <v>74.2</v>
      </c>
      <c r="Y19" s="14">
        <v>199.4</v>
      </c>
      <c r="Z19" s="14">
        <f t="shared" si="0"/>
        <v>189.59821810699589</v>
      </c>
      <c r="AA19" s="14">
        <f t="shared" si="8"/>
        <v>0.39135388898078538</v>
      </c>
      <c r="AB19" s="32">
        <v>462.11</v>
      </c>
    </row>
    <row r="20" spans="1:28">
      <c r="A20" s="5">
        <v>7122</v>
      </c>
      <c r="B20" s="13">
        <v>6593</v>
      </c>
      <c r="C20" s="4">
        <v>2777</v>
      </c>
      <c r="D20" s="13">
        <v>3816</v>
      </c>
      <c r="E20" s="13">
        <v>21748</v>
      </c>
      <c r="F20" s="13">
        <f t="shared" si="2"/>
        <v>2.3741447605329493</v>
      </c>
      <c r="G20" s="13">
        <f t="shared" si="3"/>
        <v>7.8314728123874682</v>
      </c>
      <c r="H20" s="14">
        <v>4.5599999999999996</v>
      </c>
      <c r="I20" s="14">
        <v>5.43</v>
      </c>
      <c r="J20" s="14">
        <v>5</v>
      </c>
      <c r="K20" s="14">
        <v>5</v>
      </c>
      <c r="L20" s="14">
        <v>5</v>
      </c>
      <c r="M20" s="13">
        <v>0.4212043075989686</v>
      </c>
      <c r="N20" s="14">
        <v>568.70000000000005</v>
      </c>
      <c r="O20" s="14">
        <v>343.7</v>
      </c>
      <c r="P20" s="14">
        <f t="shared" si="4"/>
        <v>225.00000000000006</v>
      </c>
      <c r="Q20" s="14">
        <v>3.69</v>
      </c>
      <c r="R20" s="14">
        <v>5.94</v>
      </c>
      <c r="S20" s="14">
        <f t="shared" si="5"/>
        <v>0.62121212121212122</v>
      </c>
      <c r="T20" s="14">
        <v>74.099999999999994</v>
      </c>
      <c r="U20" s="14">
        <v>178.5</v>
      </c>
      <c r="V20" s="14">
        <f t="shared" si="6"/>
        <v>162.65904320987656</v>
      </c>
      <c r="W20" s="14">
        <f t="shared" si="7"/>
        <v>0.45555413666358446</v>
      </c>
      <c r="X20" s="14">
        <v>77.2</v>
      </c>
      <c r="Y20" s="14">
        <v>206.4</v>
      </c>
      <c r="Z20" s="14">
        <f t="shared" si="0"/>
        <v>188.08306172839508</v>
      </c>
      <c r="AA20" s="14">
        <f t="shared" si="8"/>
        <v>0.41045695072468635</v>
      </c>
      <c r="AB20" s="32">
        <v>442.87</v>
      </c>
    </row>
    <row r="21" spans="1:28">
      <c r="A21" s="5">
        <v>7153</v>
      </c>
      <c r="B21" s="13">
        <v>6635</v>
      </c>
      <c r="C21" s="4">
        <v>2838</v>
      </c>
      <c r="D21" s="13">
        <v>3797</v>
      </c>
      <c r="E21" s="13">
        <v>22034</v>
      </c>
      <c r="F21" s="13">
        <f t="shared" si="2"/>
        <v>2.3379140239605354</v>
      </c>
      <c r="G21" s="13">
        <f t="shared" si="3"/>
        <v>7.7639182522903454</v>
      </c>
      <c r="H21" s="14">
        <v>4.5599999999999996</v>
      </c>
      <c r="I21" s="14">
        <v>5.38</v>
      </c>
      <c r="J21" s="14">
        <v>5</v>
      </c>
      <c r="K21" s="14">
        <v>5</v>
      </c>
      <c r="L21" s="14">
        <v>5</v>
      </c>
      <c r="M21" s="13">
        <v>0.42773172569706103</v>
      </c>
      <c r="N21" s="14">
        <v>646.1</v>
      </c>
      <c r="O21" s="14">
        <v>307.3</v>
      </c>
      <c r="P21" s="14">
        <f t="shared" si="4"/>
        <v>338.8</v>
      </c>
      <c r="Q21" s="14">
        <v>3.81</v>
      </c>
      <c r="R21" s="14">
        <v>6.12</v>
      </c>
      <c r="S21" s="14">
        <f t="shared" si="5"/>
        <v>0.62254901960784315</v>
      </c>
      <c r="T21" s="14">
        <v>75.099999999999994</v>
      </c>
      <c r="U21" s="14">
        <v>186.8</v>
      </c>
      <c r="V21" s="14">
        <f t="shared" si="6"/>
        <v>164.19950617283951</v>
      </c>
      <c r="W21" s="14">
        <f t="shared" si="7"/>
        <v>0.45737043764887036</v>
      </c>
      <c r="X21" s="14">
        <v>79</v>
      </c>
      <c r="Y21" s="14">
        <v>212.7</v>
      </c>
      <c r="Z21" s="14">
        <f t="shared" si="0"/>
        <v>186.96592592592592</v>
      </c>
      <c r="AA21" s="14">
        <f t="shared" si="8"/>
        <v>0.42253688531085087</v>
      </c>
      <c r="AB21" s="32">
        <v>427.2</v>
      </c>
    </row>
    <row r="22" spans="1:28">
      <c r="A22" s="5">
        <v>7184</v>
      </c>
      <c r="B22" s="13">
        <v>6671</v>
      </c>
      <c r="C22" s="4">
        <v>2860</v>
      </c>
      <c r="D22" s="13">
        <v>3811</v>
      </c>
      <c r="E22" s="13">
        <v>22363</v>
      </c>
      <c r="F22" s="13">
        <f t="shared" si="2"/>
        <v>2.3325174825174826</v>
      </c>
      <c r="G22" s="13">
        <f t="shared" si="3"/>
        <v>7.819230769230769</v>
      </c>
      <c r="H22" s="14">
        <v>4.5599999999999996</v>
      </c>
      <c r="I22" s="14">
        <v>5.38</v>
      </c>
      <c r="J22" s="14">
        <v>5</v>
      </c>
      <c r="K22" s="14">
        <v>5</v>
      </c>
      <c r="L22" s="14">
        <v>5</v>
      </c>
      <c r="M22" s="13">
        <v>0.42872133113476241</v>
      </c>
      <c r="N22" s="14">
        <v>595.20000000000005</v>
      </c>
      <c r="O22" s="14">
        <v>435.4</v>
      </c>
      <c r="P22" s="14">
        <f t="shared" si="4"/>
        <v>159.80000000000007</v>
      </c>
      <c r="Q22" s="14">
        <v>3.89</v>
      </c>
      <c r="R22" s="14">
        <v>6.03</v>
      </c>
      <c r="S22" s="14">
        <f t="shared" si="5"/>
        <v>0.64510779436152565</v>
      </c>
      <c r="T22" s="14">
        <v>73.099999999999994</v>
      </c>
      <c r="U22" s="14">
        <v>186.1</v>
      </c>
      <c r="V22" s="14">
        <f t="shared" si="6"/>
        <v>160.02302469135802</v>
      </c>
      <c r="W22" s="14">
        <f t="shared" si="7"/>
        <v>0.45680926317316217</v>
      </c>
      <c r="X22" s="14">
        <v>77.2</v>
      </c>
      <c r="Y22" s="14">
        <v>214.8</v>
      </c>
      <c r="Z22" s="14">
        <f t="shared" si="0"/>
        <v>184.70148148148149</v>
      </c>
      <c r="AA22" s="14">
        <f t="shared" si="8"/>
        <v>0.41797174219060185</v>
      </c>
      <c r="AB22" s="32">
        <v>417.9</v>
      </c>
    </row>
    <row r="23" spans="1:28">
      <c r="A23" s="5">
        <v>7214</v>
      </c>
      <c r="B23" s="13">
        <v>6793</v>
      </c>
      <c r="C23" s="4">
        <v>2816</v>
      </c>
      <c r="D23" s="13">
        <v>3977</v>
      </c>
      <c r="E23" s="13">
        <v>22772</v>
      </c>
      <c r="F23" s="13">
        <f t="shared" si="2"/>
        <v>2.4122869318181817</v>
      </c>
      <c r="G23" s="13">
        <f t="shared" si="3"/>
        <v>8.0866477272727266</v>
      </c>
      <c r="H23" s="14">
        <v>4.5599999999999996</v>
      </c>
      <c r="I23" s="14">
        <v>5.38</v>
      </c>
      <c r="J23" s="14">
        <v>5</v>
      </c>
      <c r="K23" s="14">
        <v>5</v>
      </c>
      <c r="L23" s="14">
        <v>5</v>
      </c>
      <c r="M23" s="13">
        <v>0.41454438392462828</v>
      </c>
      <c r="N23" s="14">
        <v>631.6</v>
      </c>
      <c r="O23" s="14">
        <v>401.8</v>
      </c>
      <c r="P23" s="14">
        <f t="shared" si="4"/>
        <v>229.8</v>
      </c>
      <c r="Q23" s="14">
        <v>3.8</v>
      </c>
      <c r="R23" s="14">
        <v>5.94</v>
      </c>
      <c r="S23" s="14">
        <f t="shared" si="5"/>
        <v>0.63973063973063971</v>
      </c>
      <c r="T23" s="14">
        <v>73.099999999999994</v>
      </c>
      <c r="U23" s="14">
        <v>195.3</v>
      </c>
      <c r="V23" s="14">
        <f t="shared" si="6"/>
        <v>168.1348148148148</v>
      </c>
      <c r="W23" s="14">
        <f t="shared" si="7"/>
        <v>0.43477015798609581</v>
      </c>
      <c r="X23" s="14">
        <v>77.5</v>
      </c>
      <c r="Y23" s="14">
        <v>224.3</v>
      </c>
      <c r="Z23" s="14">
        <f t="shared" si="0"/>
        <v>193.10106995884772</v>
      </c>
      <c r="AA23" s="14">
        <f t="shared" si="8"/>
        <v>0.40134422878400533</v>
      </c>
      <c r="AB23" s="32">
        <v>418.4</v>
      </c>
    </row>
    <row r="24" spans="1:28">
      <c r="A24" s="5">
        <v>7245</v>
      </c>
      <c r="B24" s="13">
        <v>6874</v>
      </c>
      <c r="C24" s="4">
        <v>2757</v>
      </c>
      <c r="D24" s="13">
        <v>4117</v>
      </c>
      <c r="E24" s="13">
        <v>23038</v>
      </c>
      <c r="F24" s="13">
        <f t="shared" si="2"/>
        <v>2.4932898077620602</v>
      </c>
      <c r="G24" s="13">
        <f t="shared" si="3"/>
        <v>8.356184258251723</v>
      </c>
      <c r="H24" s="14">
        <v>4.74</v>
      </c>
      <c r="I24" s="14">
        <v>5.5</v>
      </c>
      <c r="J24" s="14">
        <v>5.83</v>
      </c>
      <c r="K24" s="14">
        <v>5</v>
      </c>
      <c r="L24" s="14">
        <v>5</v>
      </c>
      <c r="M24" s="13">
        <v>0.40107652022112306</v>
      </c>
      <c r="N24" s="14">
        <v>740</v>
      </c>
      <c r="O24" s="14">
        <v>424.8</v>
      </c>
      <c r="P24" s="14">
        <f t="shared" si="4"/>
        <v>315.2</v>
      </c>
      <c r="Q24" s="14">
        <v>4</v>
      </c>
      <c r="R24" s="14">
        <v>6.17</v>
      </c>
      <c r="S24" s="14">
        <f t="shared" si="5"/>
        <v>0.64829821717990277</v>
      </c>
      <c r="T24" s="14">
        <v>74.2</v>
      </c>
      <c r="U24" s="14">
        <v>198.8</v>
      </c>
      <c r="V24" s="14">
        <f t="shared" si="6"/>
        <v>167.63830452674898</v>
      </c>
      <c r="W24" s="14">
        <f t="shared" si="7"/>
        <v>0.44261960420961177</v>
      </c>
      <c r="X24" s="14">
        <v>79.099999999999994</v>
      </c>
      <c r="Y24" s="14">
        <v>231</v>
      </c>
      <c r="Z24" s="14">
        <f t="shared" si="0"/>
        <v>194.79098765432099</v>
      </c>
      <c r="AA24" s="14">
        <f t="shared" si="8"/>
        <v>0.40607628182661121</v>
      </c>
      <c r="AB24" s="32">
        <v>409.82</v>
      </c>
    </row>
    <row r="25" spans="1:28">
      <c r="A25" s="5">
        <v>7275</v>
      </c>
      <c r="B25" s="13">
        <v>6874</v>
      </c>
      <c r="C25" s="4">
        <v>2707</v>
      </c>
      <c r="D25" s="13">
        <v>4167</v>
      </c>
      <c r="E25" s="13">
        <v>23465</v>
      </c>
      <c r="F25" s="13">
        <f t="shared" si="2"/>
        <v>2.5393424455116365</v>
      </c>
      <c r="G25" s="13">
        <f t="shared" si="3"/>
        <v>8.6682674547469531</v>
      </c>
      <c r="H25" s="14">
        <v>4.75</v>
      </c>
      <c r="I25" s="14">
        <v>5.88</v>
      </c>
      <c r="J25" s="14">
        <v>6</v>
      </c>
      <c r="K25" s="14">
        <v>5</v>
      </c>
      <c r="L25" s="14">
        <v>5</v>
      </c>
      <c r="M25" s="13">
        <v>0.39380273494326445</v>
      </c>
      <c r="N25" s="14">
        <v>681.4</v>
      </c>
      <c r="O25" s="14">
        <v>380.7</v>
      </c>
      <c r="P25" s="14">
        <f t="shared" si="4"/>
        <v>300.7</v>
      </c>
      <c r="Q25" s="14">
        <v>4.3499999999999996</v>
      </c>
      <c r="R25" s="14">
        <v>5.75</v>
      </c>
      <c r="S25" s="14">
        <f t="shared" si="5"/>
        <v>0.75652173913043474</v>
      </c>
      <c r="T25" s="14">
        <v>78.5</v>
      </c>
      <c r="U25" s="14">
        <v>200.5</v>
      </c>
      <c r="V25" s="14">
        <f t="shared" si="6"/>
        <v>157.27698559670782</v>
      </c>
      <c r="W25" s="14">
        <f t="shared" si="7"/>
        <v>0.49911943379491625</v>
      </c>
      <c r="X25" s="14">
        <v>82.4</v>
      </c>
      <c r="Y25" s="14">
        <v>235.2</v>
      </c>
      <c r="Z25" s="14">
        <f t="shared" si="0"/>
        <v>184.49649382716049</v>
      </c>
      <c r="AA25" s="14">
        <f t="shared" si="8"/>
        <v>0.44662095355152792</v>
      </c>
      <c r="AB25" s="32">
        <v>381.23</v>
      </c>
    </row>
    <row r="26" spans="1:28">
      <c r="A26" s="5">
        <v>7306</v>
      </c>
      <c r="B26" s="13">
        <v>6909</v>
      </c>
      <c r="C26" s="4">
        <v>2643</v>
      </c>
      <c r="D26" s="13">
        <v>4266</v>
      </c>
      <c r="E26" s="13">
        <v>23256</v>
      </c>
      <c r="F26" s="13">
        <f t="shared" si="2"/>
        <v>2.6140749148694664</v>
      </c>
      <c r="G26" s="13">
        <f t="shared" si="3"/>
        <v>8.7990919409761634</v>
      </c>
      <c r="H26" s="14">
        <v>5.1100000000000003</v>
      </c>
      <c r="I26" s="14">
        <v>6</v>
      </c>
      <c r="J26" s="14">
        <v>6</v>
      </c>
      <c r="K26" s="14">
        <v>5</v>
      </c>
      <c r="L26" s="14">
        <v>5</v>
      </c>
      <c r="M26" s="13">
        <v>0.38254450716456795</v>
      </c>
      <c r="N26" s="14">
        <v>722.1</v>
      </c>
      <c r="O26" s="14">
        <v>473.8</v>
      </c>
      <c r="P26" s="14">
        <f t="shared" si="4"/>
        <v>248.3</v>
      </c>
      <c r="Q26" s="14">
        <v>4.37</v>
      </c>
      <c r="R26" s="14">
        <v>5.61</v>
      </c>
      <c r="S26" s="14">
        <f t="shared" si="5"/>
        <v>0.77896613190730835</v>
      </c>
      <c r="T26" s="14">
        <v>82.4</v>
      </c>
      <c r="U26" s="14">
        <v>204.8</v>
      </c>
      <c r="V26" s="14">
        <f t="shared" si="6"/>
        <v>154.98766748971195</v>
      </c>
      <c r="W26" s="14">
        <f t="shared" si="7"/>
        <v>0.53165520415016054</v>
      </c>
      <c r="X26" s="14">
        <v>86.3</v>
      </c>
      <c r="Y26" s="14">
        <v>245.3</v>
      </c>
      <c r="Z26" s="14">
        <f t="shared" si="0"/>
        <v>185.63708415637859</v>
      </c>
      <c r="AA26" s="14">
        <f t="shared" si="8"/>
        <v>0.464885560943749</v>
      </c>
      <c r="AB26" s="33">
        <v>367.79300000000001</v>
      </c>
    </row>
    <row r="27" spans="1:28">
      <c r="A27" s="5">
        <v>7337</v>
      </c>
      <c r="B27" s="13">
        <v>7059</v>
      </c>
      <c r="C27" s="4">
        <v>2600</v>
      </c>
      <c r="D27" s="13">
        <v>4459</v>
      </c>
      <c r="E27" s="13">
        <v>23626</v>
      </c>
      <c r="F27" s="13">
        <f t="shared" si="2"/>
        <v>2.7149999999999999</v>
      </c>
      <c r="G27" s="13">
        <f t="shared" si="3"/>
        <v>9.0869230769230764</v>
      </c>
      <c r="H27" s="14">
        <v>6</v>
      </c>
      <c r="I27" s="14">
        <v>6.4</v>
      </c>
      <c r="J27" s="14">
        <v>6</v>
      </c>
      <c r="K27" s="14">
        <v>5</v>
      </c>
      <c r="L27" s="14">
        <v>5</v>
      </c>
      <c r="M27" s="13">
        <v>0.36832412523020258</v>
      </c>
      <c r="N27" s="14">
        <v>645.1</v>
      </c>
      <c r="O27" s="14">
        <v>467.4</v>
      </c>
      <c r="P27" s="14">
        <f t="shared" si="4"/>
        <v>177.70000000000005</v>
      </c>
      <c r="Q27" s="14">
        <v>4.16</v>
      </c>
      <c r="R27" s="14">
        <v>5.18</v>
      </c>
      <c r="S27" s="14">
        <f t="shared" si="5"/>
        <v>0.80308880308880315</v>
      </c>
      <c r="T27" s="14">
        <v>78.400000000000006</v>
      </c>
      <c r="U27" s="14">
        <v>220.7</v>
      </c>
      <c r="V27" s="14">
        <f t="shared" si="6"/>
        <v>153.53635802469137</v>
      </c>
      <c r="W27" s="14">
        <f t="shared" si="7"/>
        <v>0.51062823821437719</v>
      </c>
      <c r="X27" s="14">
        <v>86</v>
      </c>
      <c r="Y27" s="14">
        <v>260.39999999999998</v>
      </c>
      <c r="Z27" s="14">
        <f t="shared" si="0"/>
        <v>181.15481481481481</v>
      </c>
      <c r="AA27" s="14">
        <f t="shared" si="8"/>
        <v>0.47473206874414764</v>
      </c>
      <c r="AB27" s="33">
        <v>338.1</v>
      </c>
    </row>
    <row r="28" spans="1:28">
      <c r="A28" s="5">
        <v>7366</v>
      </c>
      <c r="B28" s="13">
        <v>7134</v>
      </c>
      <c r="C28" s="4">
        <v>2563</v>
      </c>
      <c r="D28" s="13">
        <v>4571</v>
      </c>
      <c r="E28" s="13">
        <v>23906</v>
      </c>
      <c r="F28" s="13">
        <f t="shared" si="2"/>
        <v>2.7834568864611784</v>
      </c>
      <c r="G28" s="13">
        <f t="shared" si="3"/>
        <v>9.3273507608271551</v>
      </c>
      <c r="H28" s="14">
        <v>6</v>
      </c>
      <c r="I28" s="14">
        <v>6.67</v>
      </c>
      <c r="J28" s="14">
        <v>6</v>
      </c>
      <c r="K28" s="14">
        <v>5</v>
      </c>
      <c r="L28" s="14">
        <v>5</v>
      </c>
      <c r="M28" s="13">
        <v>0.35926548920661622</v>
      </c>
      <c r="N28" s="14">
        <v>819.6</v>
      </c>
      <c r="O28" s="14">
        <v>523.9</v>
      </c>
      <c r="P28" s="14">
        <f t="shared" si="4"/>
        <v>295.70000000000005</v>
      </c>
      <c r="Q28" s="14">
        <v>4.05</v>
      </c>
      <c r="R28" s="14">
        <v>5.19</v>
      </c>
      <c r="S28" s="14">
        <f t="shared" si="5"/>
        <v>0.78034682080924844</v>
      </c>
      <c r="T28" s="14">
        <v>77.3</v>
      </c>
      <c r="U28" s="14">
        <v>231.5</v>
      </c>
      <c r="V28" s="14">
        <f t="shared" si="6"/>
        <v>177.47380658436214</v>
      </c>
      <c r="W28" s="14">
        <f t="shared" si="7"/>
        <v>0.43555723229081389</v>
      </c>
      <c r="X28" s="14">
        <v>86.8</v>
      </c>
      <c r="Y28" s="14">
        <v>261.8</v>
      </c>
      <c r="Z28" s="14">
        <f t="shared" si="0"/>
        <v>200.70255967078191</v>
      </c>
      <c r="AA28" s="14">
        <f t="shared" si="8"/>
        <v>0.43248078222011965</v>
      </c>
      <c r="AB28" s="33">
        <v>372.58</v>
      </c>
    </row>
    <row r="29" spans="1:28">
      <c r="A29" s="5">
        <v>7397</v>
      </c>
      <c r="B29" s="13">
        <v>7202</v>
      </c>
      <c r="C29" s="4">
        <v>2554</v>
      </c>
      <c r="D29" s="13">
        <v>4648</v>
      </c>
      <c r="E29" s="13">
        <v>23783</v>
      </c>
      <c r="F29" s="13">
        <f t="shared" si="2"/>
        <v>2.8198903680501175</v>
      </c>
      <c r="G29" s="13">
        <f t="shared" si="3"/>
        <v>9.3120595144870784</v>
      </c>
      <c r="H29" s="14">
        <v>6</v>
      </c>
      <c r="I29" s="14">
        <v>6.82</v>
      </c>
      <c r="J29" s="14">
        <v>6.53</v>
      </c>
      <c r="K29" s="14">
        <v>5.8</v>
      </c>
      <c r="L29" s="14">
        <v>5</v>
      </c>
      <c r="M29" s="13">
        <v>0.35462371563454598</v>
      </c>
      <c r="N29" s="14">
        <v>684.3</v>
      </c>
      <c r="O29" s="14">
        <v>495.7</v>
      </c>
      <c r="P29" s="14">
        <f t="shared" si="4"/>
        <v>188.59999999999997</v>
      </c>
      <c r="Q29" s="14">
        <v>3.24</v>
      </c>
      <c r="R29" s="14">
        <v>4.79</v>
      </c>
      <c r="S29" s="14">
        <f t="shared" si="5"/>
        <v>0.67640918580375786</v>
      </c>
      <c r="T29" s="14">
        <v>82.1</v>
      </c>
      <c r="U29" s="14">
        <v>242.8</v>
      </c>
      <c r="V29" s="14">
        <f t="shared" si="6"/>
        <v>196.38823045267492</v>
      </c>
      <c r="W29" s="14">
        <f t="shared" si="7"/>
        <v>0.41804949212465264</v>
      </c>
      <c r="X29" s="14">
        <v>90.6</v>
      </c>
      <c r="Y29" s="14">
        <v>266.10000000000002</v>
      </c>
      <c r="Z29" s="14">
        <f t="shared" si="0"/>
        <v>215.23438271604942</v>
      </c>
      <c r="AA29" s="14">
        <f t="shared" si="8"/>
        <v>0.42093646403848567</v>
      </c>
      <c r="AB29" s="33">
        <v>393.1</v>
      </c>
    </row>
    <row r="30" spans="1:28">
      <c r="A30" s="5">
        <v>7427</v>
      </c>
      <c r="B30" s="13">
        <v>7195</v>
      </c>
      <c r="C30" s="4">
        <v>2569</v>
      </c>
      <c r="D30" s="13">
        <v>4626</v>
      </c>
      <c r="E30" s="13">
        <v>23745</v>
      </c>
      <c r="F30" s="13">
        <f t="shared" si="2"/>
        <v>2.8007006617360841</v>
      </c>
      <c r="G30" s="13">
        <f t="shared" si="3"/>
        <v>9.2428960685091468</v>
      </c>
      <c r="H30" s="14">
        <v>6</v>
      </c>
      <c r="I30" s="14">
        <v>7.16</v>
      </c>
      <c r="J30" s="14">
        <v>7</v>
      </c>
      <c r="K30" s="14">
        <v>6</v>
      </c>
      <c r="L30" s="14">
        <v>5</v>
      </c>
      <c r="M30" s="13">
        <v>0.35705350938151492</v>
      </c>
      <c r="N30" s="14">
        <v>745.5</v>
      </c>
      <c r="O30" s="14">
        <v>431</v>
      </c>
      <c r="P30" s="14">
        <f t="shared" si="4"/>
        <v>314.5</v>
      </c>
      <c r="Q30" s="14">
        <v>3.24</v>
      </c>
      <c r="R30" s="14">
        <v>5.47</v>
      </c>
      <c r="S30" s="14">
        <f t="shared" si="5"/>
        <v>0.59232175502742235</v>
      </c>
      <c r="T30" s="14">
        <v>83.6</v>
      </c>
      <c r="U30" s="14">
        <v>245.3</v>
      </c>
      <c r="V30" s="14">
        <f t="shared" si="6"/>
        <v>194.20592798353911</v>
      </c>
      <c r="W30" s="14">
        <f t="shared" si="7"/>
        <v>0.43047089688779183</v>
      </c>
      <c r="X30" s="14">
        <v>91.5</v>
      </c>
      <c r="Y30" s="14">
        <v>260</v>
      </c>
      <c r="Z30" s="14">
        <f t="shared" si="0"/>
        <v>205.84403292181071</v>
      </c>
      <c r="AA30" s="14">
        <f t="shared" si="8"/>
        <v>0.44451130645480513</v>
      </c>
      <c r="AB30" s="33">
        <v>384.77</v>
      </c>
    </row>
    <row r="31" spans="1:28">
      <c r="A31" s="5">
        <v>7458</v>
      </c>
      <c r="B31" s="13">
        <v>7214</v>
      </c>
      <c r="C31" s="4">
        <v>2578</v>
      </c>
      <c r="D31" s="13">
        <v>4636</v>
      </c>
      <c r="E31" s="13">
        <v>23592</v>
      </c>
      <c r="F31" s="13">
        <f t="shared" si="2"/>
        <v>2.7982932505818465</v>
      </c>
      <c r="G31" s="13">
        <f t="shared" si="3"/>
        <v>9.1512800620636146</v>
      </c>
      <c r="H31" s="14">
        <v>7</v>
      </c>
      <c r="I31" s="14">
        <v>7.72</v>
      </c>
      <c r="J31" s="14">
        <v>7</v>
      </c>
      <c r="K31" s="14">
        <v>6</v>
      </c>
      <c r="L31" s="14">
        <v>5</v>
      </c>
      <c r="M31" s="13">
        <v>0.35736068755198225</v>
      </c>
      <c r="N31" s="14">
        <v>629.4</v>
      </c>
      <c r="O31" s="14">
        <v>552.6</v>
      </c>
      <c r="P31" s="14">
        <f t="shared" si="4"/>
        <v>76.799999999999955</v>
      </c>
      <c r="Q31" s="14">
        <v>3.52</v>
      </c>
      <c r="R31" s="14">
        <v>5.66</v>
      </c>
      <c r="S31" s="14">
        <f t="shared" si="5"/>
        <v>0.62190812720848054</v>
      </c>
      <c r="T31" s="14">
        <v>84.6</v>
      </c>
      <c r="U31" s="14">
        <v>250.7</v>
      </c>
      <c r="V31" s="14">
        <f t="shared" si="6"/>
        <v>203.74533436213991</v>
      </c>
      <c r="W31" s="14">
        <f t="shared" si="7"/>
        <v>0.41522423207802506</v>
      </c>
      <c r="X31" s="14">
        <v>91.1</v>
      </c>
      <c r="Y31" s="14">
        <v>255.7</v>
      </c>
      <c r="Z31" s="14">
        <f t="shared" si="0"/>
        <v>207.80886316872429</v>
      </c>
      <c r="AA31" s="14">
        <f t="shared" si="8"/>
        <v>0.43838361180020524</v>
      </c>
      <c r="AB31" s="33">
        <v>394.97500000000002</v>
      </c>
    </row>
    <row r="32" spans="1:28">
      <c r="A32" s="5">
        <v>7488</v>
      </c>
      <c r="B32" s="13">
        <v>7253</v>
      </c>
      <c r="C32" s="4">
        <v>2575</v>
      </c>
      <c r="D32" s="13">
        <v>4678</v>
      </c>
      <c r="E32" s="13">
        <v>23593</v>
      </c>
      <c r="F32" s="13">
        <f t="shared" si="2"/>
        <v>2.8166990291262137</v>
      </c>
      <c r="G32" s="13">
        <f t="shared" si="3"/>
        <v>9.1623300970873789</v>
      </c>
      <c r="H32" s="14">
        <v>7</v>
      </c>
      <c r="I32" s="14">
        <v>7.84</v>
      </c>
      <c r="J32" s="14">
        <v>7</v>
      </c>
      <c r="K32" s="14">
        <v>6</v>
      </c>
      <c r="L32" s="14">
        <v>5</v>
      </c>
      <c r="M32" s="13">
        <v>0.3550255066868882</v>
      </c>
      <c r="N32" s="14">
        <v>651.1</v>
      </c>
      <c r="O32" s="14">
        <v>537.1</v>
      </c>
      <c r="P32" s="14">
        <f t="shared" si="4"/>
        <v>114</v>
      </c>
      <c r="Q32" s="14">
        <v>3.63</v>
      </c>
      <c r="R32" s="14">
        <v>5.53</v>
      </c>
      <c r="S32" s="14">
        <f t="shared" si="5"/>
        <v>0.65641952983725127</v>
      </c>
      <c r="T32" s="14">
        <v>83.3</v>
      </c>
      <c r="U32" s="14">
        <v>250.9</v>
      </c>
      <c r="V32" s="14">
        <f t="shared" si="6"/>
        <v>199.51712551440332</v>
      </c>
      <c r="W32" s="14">
        <f t="shared" si="7"/>
        <v>0.41750801985159164</v>
      </c>
      <c r="X32" s="14">
        <v>90.8</v>
      </c>
      <c r="Y32" s="14">
        <v>254.6</v>
      </c>
      <c r="Z32" s="14">
        <f t="shared" si="0"/>
        <v>202.45938683127574</v>
      </c>
      <c r="AA32" s="14">
        <f t="shared" si="8"/>
        <v>0.44848500936965841</v>
      </c>
      <c r="AB32" s="33">
        <v>386.47</v>
      </c>
    </row>
    <row r="33" spans="1:28">
      <c r="A33" s="5">
        <v>7519</v>
      </c>
      <c r="B33" s="13">
        <v>7304</v>
      </c>
      <c r="C33" s="4">
        <v>2564</v>
      </c>
      <c r="D33" s="13">
        <v>4740</v>
      </c>
      <c r="E33" s="13">
        <v>23545</v>
      </c>
      <c r="F33" s="13">
        <f t="shared" si="2"/>
        <v>2.8486739469578781</v>
      </c>
      <c r="G33" s="13">
        <f t="shared" si="3"/>
        <v>9.1829173166926683</v>
      </c>
      <c r="H33" s="14">
        <v>7</v>
      </c>
      <c r="I33" s="14">
        <v>8</v>
      </c>
      <c r="J33" s="14">
        <v>7</v>
      </c>
      <c r="K33" s="14">
        <v>6</v>
      </c>
      <c r="L33" s="14">
        <v>5</v>
      </c>
      <c r="M33" s="13">
        <v>0.35104052573932093</v>
      </c>
      <c r="N33" s="14">
        <v>578.20000000000005</v>
      </c>
      <c r="O33" s="14">
        <v>513.1</v>
      </c>
      <c r="P33" s="14">
        <f t="shared" si="4"/>
        <v>65.100000000000023</v>
      </c>
      <c r="Q33" s="14">
        <v>4.03</v>
      </c>
      <c r="R33" s="14">
        <v>5.87</v>
      </c>
      <c r="S33" s="14">
        <f t="shared" si="5"/>
        <v>0.68654173764906301</v>
      </c>
      <c r="T33" s="14">
        <v>78.599999999999994</v>
      </c>
      <c r="U33" s="14">
        <v>246.4</v>
      </c>
      <c r="V33" s="14">
        <f t="shared" si="6"/>
        <v>183.62883950617282</v>
      </c>
      <c r="W33" s="14">
        <f t="shared" si="7"/>
        <v>0.42803733994821547</v>
      </c>
      <c r="X33" s="14">
        <v>88.3</v>
      </c>
      <c r="Y33" s="14">
        <v>253.5</v>
      </c>
      <c r="Z33" s="14">
        <f t="shared" si="0"/>
        <v>188.92009259259257</v>
      </c>
      <c r="AA33" s="14">
        <f t="shared" si="8"/>
        <v>0.46739337668238146</v>
      </c>
      <c r="AB33" s="34">
        <v>362.19</v>
      </c>
    </row>
    <row r="34" spans="1:28">
      <c r="A34" s="5">
        <v>7550</v>
      </c>
      <c r="B34" s="13">
        <v>7295</v>
      </c>
      <c r="C34" s="4">
        <v>2586</v>
      </c>
      <c r="D34" s="13">
        <v>4709</v>
      </c>
      <c r="E34" s="13">
        <v>23508</v>
      </c>
      <c r="F34" s="13">
        <f t="shared" si="2"/>
        <v>2.8209590100541377</v>
      </c>
      <c r="G34" s="13">
        <f t="shared" si="3"/>
        <v>9.0904872389791187</v>
      </c>
      <c r="H34" s="14">
        <v>7</v>
      </c>
      <c r="I34" s="14">
        <v>7.97</v>
      </c>
      <c r="J34" s="14">
        <v>7</v>
      </c>
      <c r="K34" s="14">
        <v>6</v>
      </c>
      <c r="L34" s="14">
        <v>5</v>
      </c>
      <c r="M34" s="13">
        <v>0.35448937628512678</v>
      </c>
      <c r="N34" s="14">
        <v>604.70000000000005</v>
      </c>
      <c r="O34" s="14">
        <v>363.3</v>
      </c>
      <c r="P34" s="14">
        <f t="shared" si="4"/>
        <v>241.40000000000003</v>
      </c>
      <c r="Q34" s="14">
        <v>4.32</v>
      </c>
      <c r="R34" s="14">
        <v>5.61</v>
      </c>
      <c r="S34" s="14">
        <f t="shared" si="5"/>
        <v>0.77005347593582885</v>
      </c>
      <c r="T34" s="14">
        <v>76.5</v>
      </c>
      <c r="U34" s="14">
        <v>237.7</v>
      </c>
      <c r="V34" s="14">
        <f t="shared" si="6"/>
        <v>171.68444958847735</v>
      </c>
      <c r="W34" s="14">
        <f t="shared" si="7"/>
        <v>0.44558490989351851</v>
      </c>
      <c r="X34" s="14">
        <v>85</v>
      </c>
      <c r="Y34" s="14">
        <v>248.7</v>
      </c>
      <c r="Z34" s="14">
        <f t="shared" ref="Z34:Z65" si="10">Y34*(AB34/486)</f>
        <v>179.62945987654319</v>
      </c>
      <c r="AA34" s="14">
        <f t="shared" si="8"/>
        <v>0.47319632346731605</v>
      </c>
      <c r="AB34" s="34">
        <v>351.02499999999998</v>
      </c>
    </row>
    <row r="35" spans="1:28">
      <c r="A35" s="5">
        <v>7580</v>
      </c>
      <c r="B35" s="13">
        <v>7330</v>
      </c>
      <c r="C35" s="4">
        <v>2581</v>
      </c>
      <c r="D35" s="13">
        <v>4749</v>
      </c>
      <c r="E35" s="13">
        <v>23342</v>
      </c>
      <c r="F35" s="13">
        <f t="shared" si="2"/>
        <v>2.8399845021309571</v>
      </c>
      <c r="G35" s="13">
        <f t="shared" si="3"/>
        <v>9.0437814800464942</v>
      </c>
      <c r="H35" s="14">
        <v>7</v>
      </c>
      <c r="I35" s="14">
        <v>8</v>
      </c>
      <c r="J35" s="14">
        <v>7</v>
      </c>
      <c r="K35" s="14">
        <v>6</v>
      </c>
      <c r="L35" s="14">
        <v>5</v>
      </c>
      <c r="M35" s="13">
        <v>0.35211459754433833</v>
      </c>
      <c r="N35" s="14">
        <v>751.2</v>
      </c>
      <c r="O35" s="14">
        <v>333.2</v>
      </c>
      <c r="P35" s="14">
        <f t="shared" si="4"/>
        <v>418.00000000000006</v>
      </c>
      <c r="Q35" s="14">
        <v>4.4000000000000004</v>
      </c>
      <c r="R35" s="14">
        <v>5.3</v>
      </c>
      <c r="S35" s="14">
        <f t="shared" si="5"/>
        <v>0.83018867924528317</v>
      </c>
      <c r="T35" s="14">
        <v>72.5</v>
      </c>
      <c r="U35" s="14">
        <v>233.4</v>
      </c>
      <c r="V35" s="14">
        <f t="shared" si="6"/>
        <v>166.89060493827162</v>
      </c>
      <c r="W35" s="14">
        <f t="shared" si="7"/>
        <v>0.43441630538049647</v>
      </c>
      <c r="X35" s="14">
        <v>78.900000000000006</v>
      </c>
      <c r="Y35" s="14">
        <v>239.9</v>
      </c>
      <c r="Z35" s="14">
        <f t="shared" si="10"/>
        <v>171.53837242798355</v>
      </c>
      <c r="AA35" s="14">
        <f t="shared" si="8"/>
        <v>0.45995539588743833</v>
      </c>
      <c r="AB35" s="34">
        <v>347.51</v>
      </c>
    </row>
    <row r="36" spans="1:28">
      <c r="A36" s="5">
        <v>7611</v>
      </c>
      <c r="B36" s="13">
        <v>7181</v>
      </c>
      <c r="C36" s="4">
        <v>2610</v>
      </c>
      <c r="D36" s="13">
        <v>4571</v>
      </c>
      <c r="E36" s="13">
        <v>22914</v>
      </c>
      <c r="F36" s="13">
        <f t="shared" si="2"/>
        <v>2.7513409961685822</v>
      </c>
      <c r="G36" s="13">
        <f t="shared" si="3"/>
        <v>8.7793103448275858</v>
      </c>
      <c r="H36" s="14">
        <v>7</v>
      </c>
      <c r="I36" s="14">
        <v>7.93</v>
      </c>
      <c r="J36" s="14">
        <v>7</v>
      </c>
      <c r="K36" s="14">
        <v>6</v>
      </c>
      <c r="L36" s="14">
        <v>5</v>
      </c>
      <c r="M36" s="13">
        <v>0.36345912825511767</v>
      </c>
      <c r="N36" s="14">
        <v>676.5</v>
      </c>
      <c r="O36" s="14">
        <v>321.2</v>
      </c>
      <c r="P36" s="14">
        <f t="shared" si="4"/>
        <v>355.3</v>
      </c>
      <c r="Q36" s="14">
        <v>4.4000000000000004</v>
      </c>
      <c r="R36" s="14">
        <v>5.26</v>
      </c>
      <c r="S36" s="14">
        <f t="shared" si="5"/>
        <v>0.83650190114068457</v>
      </c>
      <c r="T36" s="14">
        <v>70.3</v>
      </c>
      <c r="U36" s="14">
        <v>224.7</v>
      </c>
      <c r="V36" s="14">
        <f t="shared" si="6"/>
        <v>158.91925993827161</v>
      </c>
      <c r="W36" s="14">
        <f t="shared" si="7"/>
        <v>0.44236299632471454</v>
      </c>
      <c r="X36" s="14">
        <v>73</v>
      </c>
      <c r="Y36" s="14">
        <v>223.8</v>
      </c>
      <c r="Z36" s="14">
        <f t="shared" si="10"/>
        <v>158.28273419753089</v>
      </c>
      <c r="AA36" s="14">
        <f t="shared" si="8"/>
        <v>0.46120001887823564</v>
      </c>
      <c r="AB36" s="34">
        <v>343.72390000000001</v>
      </c>
    </row>
    <row r="37" spans="1:28">
      <c r="A37" s="5">
        <v>7641</v>
      </c>
      <c r="B37" s="13">
        <v>7173</v>
      </c>
      <c r="C37" s="4">
        <v>2639</v>
      </c>
      <c r="D37" s="13">
        <v>4534</v>
      </c>
      <c r="E37" s="13">
        <v>23148</v>
      </c>
      <c r="F37" s="13">
        <f t="shared" si="2"/>
        <v>2.718075028419856</v>
      </c>
      <c r="G37" s="13">
        <f t="shared" si="3"/>
        <v>8.7715043577112546</v>
      </c>
      <c r="H37" s="14">
        <v>7</v>
      </c>
      <c r="I37" s="14">
        <v>7.88</v>
      </c>
      <c r="J37" s="14">
        <v>7</v>
      </c>
      <c r="K37" s="14">
        <v>6</v>
      </c>
      <c r="L37" s="14">
        <v>5</v>
      </c>
      <c r="M37" s="13">
        <v>0.36790743064268788</v>
      </c>
      <c r="N37" s="14">
        <v>720.3</v>
      </c>
      <c r="O37" s="14">
        <v>266.10000000000002</v>
      </c>
      <c r="P37" s="14">
        <f t="shared" si="4"/>
        <v>454.19999999999993</v>
      </c>
      <c r="Q37" s="14">
        <v>3.95</v>
      </c>
      <c r="R37" s="14">
        <v>4.96</v>
      </c>
      <c r="S37" s="14">
        <f t="shared" si="5"/>
        <v>0.7963709677419355</v>
      </c>
      <c r="T37" s="14">
        <v>62.3</v>
      </c>
      <c r="U37" s="14">
        <v>195.1</v>
      </c>
      <c r="V37" s="14">
        <f t="shared" si="6"/>
        <v>140.19701337448561</v>
      </c>
      <c r="W37" s="14">
        <f t="shared" si="7"/>
        <v>0.44437465892078659</v>
      </c>
      <c r="X37" s="14">
        <v>66</v>
      </c>
      <c r="Y37" s="14">
        <v>207.2</v>
      </c>
      <c r="Z37" s="14">
        <f t="shared" si="10"/>
        <v>148.89195884773662</v>
      </c>
      <c r="AA37" s="14">
        <f t="shared" si="8"/>
        <v>0.44327444215771561</v>
      </c>
      <c r="AB37" s="34">
        <v>349.23500000000001</v>
      </c>
    </row>
    <row r="38" spans="1:28">
      <c r="A38" s="5">
        <v>7672</v>
      </c>
      <c r="B38" s="13">
        <v>6955</v>
      </c>
      <c r="C38" s="4">
        <v>2679</v>
      </c>
      <c r="D38" s="13">
        <v>4276</v>
      </c>
      <c r="E38" s="13">
        <v>22474</v>
      </c>
      <c r="F38" s="13">
        <f t="shared" si="2"/>
        <v>2.5961179544606194</v>
      </c>
      <c r="G38" s="13">
        <f t="shared" si="3"/>
        <v>8.3889511011571489</v>
      </c>
      <c r="H38" s="14">
        <v>7</v>
      </c>
      <c r="I38" s="14">
        <v>7.82</v>
      </c>
      <c r="J38" s="14">
        <v>7</v>
      </c>
      <c r="K38" s="14">
        <v>6</v>
      </c>
      <c r="L38" s="14">
        <v>5</v>
      </c>
      <c r="M38" s="13">
        <v>0.38519051042415531</v>
      </c>
      <c r="N38" s="14">
        <v>654.29999999999995</v>
      </c>
      <c r="O38" s="14">
        <v>208.8</v>
      </c>
      <c r="P38" s="14">
        <f t="shared" si="4"/>
        <v>445.49999999999994</v>
      </c>
      <c r="Q38" s="14">
        <v>3.95</v>
      </c>
      <c r="R38" s="14">
        <v>4.5599999999999996</v>
      </c>
      <c r="S38" s="14">
        <f t="shared" si="5"/>
        <v>0.86622807017543868</v>
      </c>
      <c r="T38" s="14">
        <v>59</v>
      </c>
      <c r="U38" s="14">
        <v>194</v>
      </c>
      <c r="V38" s="14">
        <f t="shared" si="6"/>
        <v>149.37081893004117</v>
      </c>
      <c r="W38" s="14">
        <f t="shared" si="7"/>
        <v>0.39499013544026323</v>
      </c>
      <c r="X38" s="14">
        <v>62.4</v>
      </c>
      <c r="Y38" s="14">
        <v>197.2</v>
      </c>
      <c r="Z38" s="14">
        <f t="shared" si="10"/>
        <v>151.83466748971193</v>
      </c>
      <c r="AA38" s="14">
        <f t="shared" si="8"/>
        <v>0.41097333719407736</v>
      </c>
      <c r="AB38" s="34">
        <v>374.197</v>
      </c>
    </row>
    <row r="39" spans="1:28">
      <c r="A39" s="5">
        <v>7703</v>
      </c>
      <c r="B39" s="13">
        <v>6888</v>
      </c>
      <c r="C39" s="4">
        <v>2713</v>
      </c>
      <c r="D39" s="13">
        <v>4175</v>
      </c>
      <c r="E39" s="13">
        <v>22268</v>
      </c>
      <c r="F39" s="13">
        <f t="shared" si="2"/>
        <v>2.5388868411352745</v>
      </c>
      <c r="G39" s="13">
        <f t="shared" si="3"/>
        <v>8.2078879469222255</v>
      </c>
      <c r="H39" s="14">
        <v>7</v>
      </c>
      <c r="I39" s="14">
        <v>7.75</v>
      </c>
      <c r="J39" s="14">
        <v>7</v>
      </c>
      <c r="K39" s="14">
        <v>6</v>
      </c>
      <c r="L39" s="14">
        <v>5</v>
      </c>
      <c r="M39" s="13">
        <v>0.39387340301974449</v>
      </c>
      <c r="N39" s="14">
        <v>486.5</v>
      </c>
      <c r="O39" s="14">
        <v>214.5</v>
      </c>
      <c r="P39" s="14">
        <f t="shared" si="4"/>
        <v>272</v>
      </c>
      <c r="Q39" s="14">
        <v>3.35</v>
      </c>
      <c r="R39" s="14">
        <v>4.76</v>
      </c>
      <c r="S39" s="14">
        <f t="shared" si="5"/>
        <v>0.70378151260504207</v>
      </c>
      <c r="T39" s="14">
        <v>53.7</v>
      </c>
      <c r="U39" s="14">
        <v>180.3</v>
      </c>
      <c r="V39" s="14">
        <f t="shared" si="6"/>
        <v>143.78739506172838</v>
      </c>
      <c r="W39" s="14">
        <f t="shared" si="7"/>
        <v>0.37346806357362844</v>
      </c>
      <c r="X39" s="14">
        <v>57.4</v>
      </c>
      <c r="Y39" s="14">
        <v>183</v>
      </c>
      <c r="Z39" s="14">
        <f t="shared" si="10"/>
        <v>145.94061728395062</v>
      </c>
      <c r="AA39" s="14">
        <f t="shared" si="8"/>
        <v>0.3933106565413465</v>
      </c>
      <c r="AB39" s="34">
        <v>387.58</v>
      </c>
    </row>
    <row r="40" spans="1:28">
      <c r="A40" s="5">
        <v>7731</v>
      </c>
      <c r="B40" s="13">
        <v>6753</v>
      </c>
      <c r="C40" s="4">
        <v>2799</v>
      </c>
      <c r="D40" s="13">
        <v>3954</v>
      </c>
      <c r="E40" s="13">
        <v>21752</v>
      </c>
      <c r="F40" s="13">
        <f t="shared" si="2"/>
        <v>2.412647374062165</v>
      </c>
      <c r="G40" s="13">
        <f t="shared" si="3"/>
        <v>7.7713469096105756</v>
      </c>
      <c r="H40" s="14">
        <v>7</v>
      </c>
      <c r="I40" s="14">
        <v>7.62</v>
      </c>
      <c r="J40" s="14">
        <v>7</v>
      </c>
      <c r="K40" s="14">
        <v>6</v>
      </c>
      <c r="L40" s="14">
        <v>5</v>
      </c>
      <c r="M40" s="13">
        <v>0.41448245224344737</v>
      </c>
      <c r="N40" s="14">
        <v>386.7</v>
      </c>
      <c r="O40" s="14">
        <v>252</v>
      </c>
      <c r="P40" s="14">
        <f t="shared" si="4"/>
        <v>134.69999999999999</v>
      </c>
      <c r="Q40" s="14">
        <v>2.89</v>
      </c>
      <c r="R40" s="14">
        <v>5.03</v>
      </c>
      <c r="S40" s="14">
        <f t="shared" si="5"/>
        <v>0.57455268389662029</v>
      </c>
      <c r="T40" s="14">
        <v>53.1</v>
      </c>
      <c r="U40" s="14">
        <v>179.2</v>
      </c>
      <c r="V40" s="14">
        <f t="shared" si="6"/>
        <v>144.21175308641975</v>
      </c>
      <c r="W40" s="14">
        <f t="shared" si="7"/>
        <v>0.36820854655431245</v>
      </c>
      <c r="X40" s="14">
        <v>56.1</v>
      </c>
      <c r="Y40" s="14">
        <v>177.2</v>
      </c>
      <c r="Z40" s="14">
        <f t="shared" si="10"/>
        <v>142.60224691358025</v>
      </c>
      <c r="AA40" s="14">
        <f t="shared" si="8"/>
        <v>0.39340193590356048</v>
      </c>
      <c r="AB40" s="34">
        <v>391.11</v>
      </c>
    </row>
    <row r="41" spans="1:28">
      <c r="A41" s="5">
        <v>7762</v>
      </c>
      <c r="B41" s="13">
        <v>6725</v>
      </c>
      <c r="C41" s="4">
        <v>2877</v>
      </c>
      <c r="D41" s="13">
        <v>3848</v>
      </c>
      <c r="E41" s="13">
        <v>21430</v>
      </c>
      <c r="F41" s="13">
        <f t="shared" si="2"/>
        <v>2.337504344803615</v>
      </c>
      <c r="G41" s="13">
        <f t="shared" si="3"/>
        <v>7.448731317344456</v>
      </c>
      <c r="H41" s="14">
        <v>7</v>
      </c>
      <c r="I41" s="14">
        <v>7.56</v>
      </c>
      <c r="J41" s="14">
        <v>6.95</v>
      </c>
      <c r="K41" s="14">
        <v>6</v>
      </c>
      <c r="L41" s="14">
        <v>5</v>
      </c>
      <c r="M41" s="13">
        <v>0.42780669144981415</v>
      </c>
      <c r="N41" s="14">
        <v>340.5</v>
      </c>
      <c r="O41" s="14">
        <v>254.6</v>
      </c>
      <c r="P41" s="14">
        <f t="shared" si="4"/>
        <v>85.9</v>
      </c>
      <c r="Q41" s="14">
        <v>2.89</v>
      </c>
      <c r="R41" s="14">
        <v>5.24</v>
      </c>
      <c r="S41" s="14">
        <f t="shared" si="5"/>
        <v>0.55152671755725191</v>
      </c>
      <c r="T41" s="14">
        <v>51</v>
      </c>
      <c r="U41" s="14">
        <v>173.6</v>
      </c>
      <c r="V41" s="14">
        <f t="shared" si="6"/>
        <v>140.35167078189301</v>
      </c>
      <c r="W41" s="14">
        <f t="shared" si="7"/>
        <v>0.36337294537272863</v>
      </c>
      <c r="X41" s="14">
        <v>54.1</v>
      </c>
      <c r="Y41" s="14">
        <v>169.8</v>
      </c>
      <c r="Z41" s="14">
        <f t="shared" si="10"/>
        <v>137.27945679012348</v>
      </c>
      <c r="AA41" s="14">
        <f t="shared" si="8"/>
        <v>0.39408664096558554</v>
      </c>
      <c r="AB41" s="34">
        <v>392.92</v>
      </c>
    </row>
    <row r="42" spans="1:28">
      <c r="A42" s="5">
        <v>7792</v>
      </c>
      <c r="B42" s="13">
        <v>6638</v>
      </c>
      <c r="C42" s="4">
        <v>2944</v>
      </c>
      <c r="D42" s="13">
        <v>3694</v>
      </c>
      <c r="E42" s="13">
        <v>21379</v>
      </c>
      <c r="F42" s="13">
        <f t="shared" si="2"/>
        <v>2.2547554347826089</v>
      </c>
      <c r="G42" s="13">
        <f t="shared" si="3"/>
        <v>7.2618885869565215</v>
      </c>
      <c r="H42" s="14">
        <v>6.56</v>
      </c>
      <c r="I42" s="14">
        <v>6.93</v>
      </c>
      <c r="J42" s="14">
        <v>6.5</v>
      </c>
      <c r="K42" s="14">
        <v>6</v>
      </c>
      <c r="L42" s="14">
        <v>5</v>
      </c>
      <c r="M42" s="13">
        <v>0.44350708044591747</v>
      </c>
      <c r="N42" s="14">
        <v>329.7</v>
      </c>
      <c r="O42" s="14">
        <v>204.9</v>
      </c>
      <c r="P42" s="14">
        <f t="shared" si="4"/>
        <v>124.79999999999998</v>
      </c>
      <c r="Q42" s="14">
        <v>3.09</v>
      </c>
      <c r="R42" s="14">
        <v>5.21</v>
      </c>
      <c r="S42" s="14">
        <f t="shared" si="5"/>
        <v>0.59309021113243765</v>
      </c>
      <c r="T42" s="14">
        <v>48.8</v>
      </c>
      <c r="U42" s="14">
        <v>161.4</v>
      </c>
      <c r="V42" s="14">
        <f t="shared" si="6"/>
        <v>132.02187901234569</v>
      </c>
      <c r="W42" s="14">
        <f t="shared" si="7"/>
        <v>0.36963570254470163</v>
      </c>
      <c r="X42" s="14">
        <v>52.6</v>
      </c>
      <c r="Y42" s="14">
        <v>162.19999999999999</v>
      </c>
      <c r="Z42" s="14">
        <f t="shared" si="10"/>
        <v>132.67626255144032</v>
      </c>
      <c r="AA42" s="14">
        <f t="shared" si="8"/>
        <v>0.39645373624845887</v>
      </c>
      <c r="AB42" s="34">
        <v>397.53800000000001</v>
      </c>
    </row>
    <row r="43" spans="1:28">
      <c r="A43" s="5">
        <v>7823</v>
      </c>
      <c r="B43" s="13">
        <v>6549</v>
      </c>
      <c r="C43" s="4">
        <v>2988</v>
      </c>
      <c r="D43" s="13">
        <v>3561</v>
      </c>
      <c r="E43" s="13">
        <v>20955</v>
      </c>
      <c r="F43" s="13">
        <f t="shared" si="2"/>
        <v>2.1917670682730925</v>
      </c>
      <c r="G43" s="13">
        <f t="shared" si="3"/>
        <v>7.0130522088353411</v>
      </c>
      <c r="H43" s="14">
        <v>6.25</v>
      </c>
      <c r="I43" s="14">
        <v>6.71</v>
      </c>
      <c r="J43" s="14">
        <v>6.37</v>
      </c>
      <c r="K43" s="14">
        <v>6</v>
      </c>
      <c r="L43" s="14">
        <v>5</v>
      </c>
      <c r="M43" s="13">
        <v>0.45625286303252405</v>
      </c>
      <c r="N43" s="14">
        <v>336.9</v>
      </c>
      <c r="O43" s="14">
        <v>185.7</v>
      </c>
      <c r="P43" s="14">
        <f t="shared" si="4"/>
        <v>151.19999999999999</v>
      </c>
      <c r="Q43" s="14">
        <v>2.74</v>
      </c>
      <c r="R43" s="14">
        <v>4.7300000000000004</v>
      </c>
      <c r="S43" s="14">
        <f t="shared" si="5"/>
        <v>0.57928118393234673</v>
      </c>
      <c r="T43" s="14">
        <v>47.6</v>
      </c>
      <c r="U43" s="14">
        <v>159.5</v>
      </c>
      <c r="V43" s="14">
        <f t="shared" si="6"/>
        <v>124.09185329218106</v>
      </c>
      <c r="W43" s="14">
        <f t="shared" si="7"/>
        <v>0.38358682489754742</v>
      </c>
      <c r="X43" s="14">
        <v>51.1</v>
      </c>
      <c r="Y43" s="14">
        <v>155.80000000000001</v>
      </c>
      <c r="Z43" s="14">
        <f t="shared" si="10"/>
        <v>121.21323349794238</v>
      </c>
      <c r="AA43" s="14">
        <f t="shared" si="8"/>
        <v>0.42157113151236442</v>
      </c>
      <c r="AB43" s="34">
        <v>378.11059999999998</v>
      </c>
    </row>
    <row r="44" spans="1:28">
      <c r="A44" s="5">
        <v>7853</v>
      </c>
      <c r="B44" s="13">
        <v>6470</v>
      </c>
      <c r="C44" s="4">
        <v>3060</v>
      </c>
      <c r="D44" s="13">
        <v>3410</v>
      </c>
      <c r="E44" s="13">
        <v>20729</v>
      </c>
      <c r="F44" s="13">
        <f t="shared" si="2"/>
        <v>2.1143790849673203</v>
      </c>
      <c r="G44" s="13">
        <f t="shared" si="3"/>
        <v>6.7741830065359476</v>
      </c>
      <c r="H44" s="14">
        <v>5.82</v>
      </c>
      <c r="I44" s="14">
        <v>6.28</v>
      </c>
      <c r="J44" s="14">
        <v>5.82</v>
      </c>
      <c r="K44" s="14">
        <v>5.9</v>
      </c>
      <c r="L44" s="14">
        <v>5</v>
      </c>
      <c r="M44" s="13">
        <v>0.47295208655332305</v>
      </c>
      <c r="N44" s="14">
        <v>325.2</v>
      </c>
      <c r="O44" s="14">
        <v>178.2</v>
      </c>
      <c r="P44" s="14">
        <f t="shared" si="4"/>
        <v>147</v>
      </c>
      <c r="Q44" s="14">
        <v>3.1</v>
      </c>
      <c r="R44" s="14">
        <v>4.37</v>
      </c>
      <c r="S44" s="14">
        <f t="shared" si="5"/>
        <v>0.70938215102974833</v>
      </c>
      <c r="T44" s="14">
        <v>49.7</v>
      </c>
      <c r="U44" s="14">
        <v>158.80000000000001</v>
      </c>
      <c r="V44" s="14">
        <f t="shared" si="6"/>
        <v>118.67947407407409</v>
      </c>
      <c r="W44" s="14">
        <f t="shared" si="7"/>
        <v>0.41877502733943378</v>
      </c>
      <c r="X44" s="14">
        <v>51.1</v>
      </c>
      <c r="Y44" s="14">
        <v>158.19999999999999</v>
      </c>
      <c r="Z44" s="14">
        <f t="shared" si="10"/>
        <v>118.23106296296297</v>
      </c>
      <c r="AA44" s="14">
        <f t="shared" si="8"/>
        <v>0.43220452154784039</v>
      </c>
      <c r="AB44" s="34">
        <v>363.21300000000002</v>
      </c>
    </row>
    <row r="45" spans="1:28">
      <c r="A45" s="5">
        <v>7884</v>
      </c>
      <c r="B45" s="13">
        <v>6376</v>
      </c>
      <c r="C45" s="4">
        <v>3152</v>
      </c>
      <c r="D45" s="13">
        <v>3224</v>
      </c>
      <c r="E45" s="13">
        <v>20786</v>
      </c>
      <c r="F45" s="13">
        <f t="shared" si="2"/>
        <v>2.0228426395939088</v>
      </c>
      <c r="G45" s="13">
        <f t="shared" si="3"/>
        <v>6.594543147208122</v>
      </c>
      <c r="H45" s="14">
        <v>5.5</v>
      </c>
      <c r="I45" s="14">
        <v>5.95</v>
      </c>
      <c r="J45" s="14">
        <v>5.5</v>
      </c>
      <c r="K45" s="14">
        <v>5.5</v>
      </c>
      <c r="L45" s="14">
        <v>5</v>
      </c>
      <c r="M45" s="13">
        <v>0.49435382685069007</v>
      </c>
      <c r="N45" s="14">
        <v>366.9</v>
      </c>
      <c r="O45" s="14">
        <v>194.8</v>
      </c>
      <c r="P45" s="14">
        <f t="shared" si="4"/>
        <v>172.09999999999997</v>
      </c>
      <c r="Q45" s="14">
        <v>3.68</v>
      </c>
      <c r="R45" s="14">
        <v>4.6100000000000003</v>
      </c>
      <c r="S45" s="14">
        <f t="shared" si="5"/>
        <v>0.79826464208242953</v>
      </c>
      <c r="T45" s="14">
        <v>52.1</v>
      </c>
      <c r="U45" s="14">
        <v>160.1</v>
      </c>
      <c r="V45" s="14">
        <f t="shared" si="6"/>
        <v>120.35935868312757</v>
      </c>
      <c r="W45" s="14">
        <f t="shared" si="7"/>
        <v>0.43287036895207032</v>
      </c>
      <c r="X45" s="14">
        <v>51.2</v>
      </c>
      <c r="Y45" s="14">
        <v>154.30000000000001</v>
      </c>
      <c r="Z45" s="14">
        <f t="shared" si="10"/>
        <v>115.99905711934157</v>
      </c>
      <c r="AA45" s="14">
        <f t="shared" si="8"/>
        <v>0.44138289802928893</v>
      </c>
      <c r="AB45" s="34">
        <v>365.36320000000001</v>
      </c>
    </row>
    <row r="46" spans="1:28">
      <c r="A46" s="5">
        <v>7915</v>
      </c>
      <c r="B46" s="13">
        <v>6386</v>
      </c>
      <c r="C46" s="4">
        <v>3232</v>
      </c>
      <c r="D46" s="13">
        <v>3154</v>
      </c>
      <c r="E46" s="13">
        <v>20550</v>
      </c>
      <c r="F46" s="13">
        <f t="shared" si="2"/>
        <v>1.9758663366336633</v>
      </c>
      <c r="G46" s="13">
        <f t="shared" si="3"/>
        <v>6.3582920792079207</v>
      </c>
      <c r="H46" s="14">
        <v>5.35</v>
      </c>
      <c r="I46" s="14">
        <v>5.88</v>
      </c>
      <c r="J46" s="14">
        <v>5.5</v>
      </c>
      <c r="K46" s="14">
        <v>5.5</v>
      </c>
      <c r="L46" s="14">
        <v>5</v>
      </c>
      <c r="M46" s="13">
        <v>0.50610710930159719</v>
      </c>
      <c r="N46" s="14">
        <v>324.89999999999998</v>
      </c>
      <c r="O46" s="14">
        <v>179.3</v>
      </c>
      <c r="P46" s="14">
        <f t="shared" si="4"/>
        <v>145.59999999999997</v>
      </c>
      <c r="Q46" s="14">
        <v>3.68</v>
      </c>
      <c r="R46" s="14">
        <v>4.42</v>
      </c>
      <c r="S46" s="14">
        <f t="shared" si="5"/>
        <v>0.83257918552036203</v>
      </c>
      <c r="T46" s="14">
        <v>51.4</v>
      </c>
      <c r="U46" s="14">
        <v>147</v>
      </c>
      <c r="V46" s="14">
        <f t="shared" si="6"/>
        <v>112.63950617283949</v>
      </c>
      <c r="W46" s="14">
        <f t="shared" si="7"/>
        <v>0.45632302330169455</v>
      </c>
      <c r="X46" s="14">
        <v>51.1</v>
      </c>
      <c r="Y46" s="14">
        <v>149.4</v>
      </c>
      <c r="Z46" s="14">
        <f t="shared" si="10"/>
        <v>114.47851851851851</v>
      </c>
      <c r="AA46" s="14">
        <f t="shared" si="8"/>
        <v>0.44637195398133894</v>
      </c>
      <c r="AB46" s="32">
        <v>372.4</v>
      </c>
    </row>
    <row r="47" spans="1:28">
      <c r="A47" s="5">
        <v>7945</v>
      </c>
      <c r="B47" s="13">
        <v>6262</v>
      </c>
      <c r="C47" s="4">
        <v>3285</v>
      </c>
      <c r="D47" s="13">
        <v>2977</v>
      </c>
      <c r="E47" s="13">
        <v>20657</v>
      </c>
      <c r="F47" s="13">
        <f t="shared" si="2"/>
        <v>1.9062404870624048</v>
      </c>
      <c r="G47" s="13">
        <f t="shared" si="3"/>
        <v>6.2882800608828004</v>
      </c>
      <c r="H47" s="14">
        <v>5</v>
      </c>
      <c r="I47" s="14">
        <v>5.62</v>
      </c>
      <c r="J47" s="14">
        <v>5.5</v>
      </c>
      <c r="K47" s="14">
        <v>5.5</v>
      </c>
      <c r="L47" s="14">
        <v>5</v>
      </c>
      <c r="M47" s="13">
        <v>0.52459278185883107</v>
      </c>
      <c r="N47" s="14">
        <v>343.3</v>
      </c>
      <c r="O47" s="14">
        <v>188</v>
      </c>
      <c r="P47" s="14">
        <f t="shared" si="4"/>
        <v>155.30000000000001</v>
      </c>
      <c r="Q47" s="14">
        <v>4.1399999999999997</v>
      </c>
      <c r="R47" s="14">
        <v>4.38</v>
      </c>
      <c r="S47" s="14">
        <f t="shared" si="5"/>
        <v>0.9452054794520548</v>
      </c>
      <c r="T47" s="14">
        <v>50.9</v>
      </c>
      <c r="U47" s="14">
        <v>129.69999999999999</v>
      </c>
      <c r="V47" s="14">
        <f t="shared" si="6"/>
        <v>103.35680913580246</v>
      </c>
      <c r="W47" s="14">
        <f t="shared" si="7"/>
        <v>0.4924687635540444</v>
      </c>
      <c r="X47" s="14">
        <v>51.5</v>
      </c>
      <c r="Y47" s="14">
        <v>138.4</v>
      </c>
      <c r="Z47" s="14">
        <f t="shared" si="10"/>
        <v>110.28976395061729</v>
      </c>
      <c r="AA47" s="14">
        <f t="shared" si="8"/>
        <v>0.46695176556057683</v>
      </c>
      <c r="AB47" s="32">
        <v>387.28919999999999</v>
      </c>
    </row>
    <row r="48" spans="1:28">
      <c r="A48" s="5">
        <v>7976</v>
      </c>
      <c r="B48" s="13">
        <v>6215</v>
      </c>
      <c r="C48" s="4">
        <v>3340</v>
      </c>
      <c r="D48" s="13">
        <v>2875</v>
      </c>
      <c r="E48" s="13">
        <v>20705</v>
      </c>
      <c r="F48" s="13">
        <f t="shared" si="2"/>
        <v>1.8607784431137724</v>
      </c>
      <c r="G48" s="13">
        <f t="shared" si="3"/>
        <v>6.1991017964071853</v>
      </c>
      <c r="H48" s="14">
        <v>4.53</v>
      </c>
      <c r="I48" s="14">
        <v>5.17</v>
      </c>
      <c r="J48" s="14">
        <v>5.03</v>
      </c>
      <c r="K48" s="14">
        <v>5.5</v>
      </c>
      <c r="L48" s="14">
        <v>5</v>
      </c>
      <c r="M48" s="13">
        <v>0.5374094931617055</v>
      </c>
      <c r="N48" s="14">
        <v>294.10000000000002</v>
      </c>
      <c r="O48" s="14">
        <v>210.9</v>
      </c>
      <c r="P48" s="14">
        <f t="shared" si="4"/>
        <v>83.200000000000017</v>
      </c>
      <c r="Q48" s="14">
        <v>4.1399999999999997</v>
      </c>
      <c r="R48" s="14">
        <v>4.21</v>
      </c>
      <c r="S48" s="14">
        <f t="shared" si="5"/>
        <v>0.98337292161520184</v>
      </c>
      <c r="T48" s="14">
        <v>50.7</v>
      </c>
      <c r="U48" s="14">
        <v>129.19999999999999</v>
      </c>
      <c r="V48" s="14">
        <f t="shared" si="6"/>
        <v>105.54512823045268</v>
      </c>
      <c r="W48" s="14">
        <f t="shared" si="7"/>
        <v>0.48036324224552562</v>
      </c>
      <c r="X48" s="14">
        <v>51.5</v>
      </c>
      <c r="Y48" s="14">
        <v>136.69999999999999</v>
      </c>
      <c r="Z48" s="14">
        <f t="shared" si="10"/>
        <v>111.67197390946502</v>
      </c>
      <c r="AA48" s="14">
        <f t="shared" si="8"/>
        <v>0.46117211147133663</v>
      </c>
      <c r="AB48" s="32">
        <v>397.01960000000003</v>
      </c>
    </row>
    <row r="49" spans="1:28">
      <c r="A49" s="5">
        <v>8006</v>
      </c>
      <c r="B49" s="13">
        <v>6246</v>
      </c>
      <c r="C49" s="4">
        <v>3373</v>
      </c>
      <c r="D49" s="13">
        <v>2873</v>
      </c>
      <c r="E49" s="13">
        <v>20645</v>
      </c>
      <c r="F49" s="13">
        <f t="shared" si="2"/>
        <v>1.8517640083012155</v>
      </c>
      <c r="G49" s="13">
        <f t="shared" si="3"/>
        <v>6.1206640972428108</v>
      </c>
      <c r="H49" s="14">
        <v>4.5</v>
      </c>
      <c r="I49" s="14">
        <v>5.12</v>
      </c>
      <c r="J49" s="14">
        <v>5</v>
      </c>
      <c r="K49" s="14">
        <v>5.5</v>
      </c>
      <c r="L49" s="14">
        <v>5</v>
      </c>
      <c r="M49" s="13">
        <v>0.54002561639449242</v>
      </c>
      <c r="N49" s="14">
        <v>296.2</v>
      </c>
      <c r="O49" s="14">
        <v>237.5</v>
      </c>
      <c r="P49" s="14">
        <f t="shared" si="4"/>
        <v>58.699999999999989</v>
      </c>
      <c r="Q49" s="14">
        <v>4.1399999999999997</v>
      </c>
      <c r="R49" s="14">
        <v>3.81</v>
      </c>
      <c r="S49" s="14">
        <f t="shared" si="5"/>
        <v>1.0866141732283463</v>
      </c>
      <c r="T49" s="14">
        <v>49.3</v>
      </c>
      <c r="U49" s="14">
        <v>123.7</v>
      </c>
      <c r="V49" s="14">
        <f t="shared" si="6"/>
        <v>105.78406576131687</v>
      </c>
      <c r="W49" s="14">
        <f t="shared" si="7"/>
        <v>0.46604372449851544</v>
      </c>
      <c r="X49" s="14">
        <v>50.9</v>
      </c>
      <c r="Y49" s="14">
        <v>133.6</v>
      </c>
      <c r="Z49" s="14">
        <f t="shared" si="10"/>
        <v>114.25021168724278</v>
      </c>
      <c r="AA49" s="14">
        <f t="shared" si="8"/>
        <v>0.44551339772864079</v>
      </c>
      <c r="AB49" s="32">
        <v>415.61079999999998</v>
      </c>
    </row>
    <row r="50" spans="1:28">
      <c r="A50" s="5">
        <v>8037</v>
      </c>
      <c r="B50" s="13">
        <v>6085</v>
      </c>
      <c r="C50" s="4">
        <v>3398</v>
      </c>
      <c r="D50" s="13">
        <v>2687</v>
      </c>
      <c r="E50" s="13">
        <v>20451</v>
      </c>
      <c r="F50" s="13">
        <f t="shared" si="2"/>
        <v>1.790759270158917</v>
      </c>
      <c r="G50" s="13">
        <f t="shared" si="3"/>
        <v>6.0185403178340202</v>
      </c>
      <c r="H50" s="14">
        <v>4.5</v>
      </c>
      <c r="I50" s="14">
        <v>4.91</v>
      </c>
      <c r="J50" s="14">
        <v>5</v>
      </c>
      <c r="K50" s="14">
        <v>5.5</v>
      </c>
      <c r="L50" s="14">
        <v>5</v>
      </c>
      <c r="M50" s="13">
        <v>0.55842235004108465</v>
      </c>
      <c r="N50" s="14">
        <v>278.8</v>
      </c>
      <c r="O50" s="14">
        <v>217.2</v>
      </c>
      <c r="P50" s="14">
        <f t="shared" si="4"/>
        <v>61.600000000000023</v>
      </c>
      <c r="Q50" s="14">
        <v>3.87</v>
      </c>
      <c r="R50" s="14">
        <v>3.77</v>
      </c>
      <c r="S50" s="14">
        <f t="shared" si="5"/>
        <v>1.0265251989389921</v>
      </c>
      <c r="T50" s="14">
        <v>47.3</v>
      </c>
      <c r="U50" s="14">
        <v>125</v>
      </c>
      <c r="V50" s="14">
        <f t="shared" si="6"/>
        <v>108.66203703703704</v>
      </c>
      <c r="W50" s="14">
        <f t="shared" si="7"/>
        <v>0.43529461889139787</v>
      </c>
      <c r="X50" s="14">
        <v>50</v>
      </c>
      <c r="Y50" s="14">
        <v>132.5</v>
      </c>
      <c r="Z50" s="14">
        <f t="shared" si="10"/>
        <v>115.18175925925927</v>
      </c>
      <c r="AA50" s="14">
        <f t="shared" si="8"/>
        <v>0.43409651251685138</v>
      </c>
      <c r="AB50" s="32">
        <v>422.47800000000001</v>
      </c>
    </row>
    <row r="51" spans="1:28">
      <c r="A51" s="5">
        <v>8068</v>
      </c>
      <c r="B51" s="13">
        <v>6142</v>
      </c>
      <c r="C51" s="4">
        <v>3436</v>
      </c>
      <c r="D51" s="13">
        <v>2706</v>
      </c>
      <c r="E51" s="13">
        <v>20648</v>
      </c>
      <c r="F51" s="13">
        <f t="shared" si="2"/>
        <v>1.7875436554132713</v>
      </c>
      <c r="G51" s="13">
        <f t="shared" si="3"/>
        <v>6.0093131548311991</v>
      </c>
      <c r="H51" s="14">
        <v>4.5</v>
      </c>
      <c r="I51" s="14">
        <v>4.88</v>
      </c>
      <c r="J51" s="14">
        <v>4.7699999999999996</v>
      </c>
      <c r="K51" s="14">
        <v>5.5</v>
      </c>
      <c r="L51" s="14">
        <v>5</v>
      </c>
      <c r="M51" s="13">
        <v>0.55942689677629431</v>
      </c>
      <c r="N51" s="14">
        <v>250.6</v>
      </c>
      <c r="O51" s="14">
        <v>215.7</v>
      </c>
      <c r="P51" s="14">
        <f t="shared" si="4"/>
        <v>34.900000000000006</v>
      </c>
      <c r="Q51" s="14">
        <v>3.76</v>
      </c>
      <c r="R51" s="14">
        <v>3.49</v>
      </c>
      <c r="S51" s="14">
        <f t="shared" si="5"/>
        <v>1.0773638968481374</v>
      </c>
      <c r="T51" s="14">
        <v>47.5</v>
      </c>
      <c r="U51" s="14">
        <v>128.19999999999999</v>
      </c>
      <c r="V51" s="14">
        <f t="shared" si="6"/>
        <v>115.06345679012344</v>
      </c>
      <c r="W51" s="14">
        <f t="shared" si="7"/>
        <v>0.41281568731800172</v>
      </c>
      <c r="X51" s="14">
        <v>50.9</v>
      </c>
      <c r="Y51" s="14">
        <v>132.19999999999999</v>
      </c>
      <c r="Z51" s="14">
        <f t="shared" si="10"/>
        <v>118.65358024691356</v>
      </c>
      <c r="AA51" s="14">
        <f t="shared" si="8"/>
        <v>0.42897989166512335</v>
      </c>
      <c r="AB51" s="32">
        <v>436.2</v>
      </c>
    </row>
    <row r="52" spans="1:28">
      <c r="A52" s="5">
        <v>8096</v>
      </c>
      <c r="B52" s="13">
        <v>6226</v>
      </c>
      <c r="C52" s="4">
        <v>3463</v>
      </c>
      <c r="D52" s="13">
        <v>2763</v>
      </c>
      <c r="E52" s="13">
        <v>20684</v>
      </c>
      <c r="F52" s="13">
        <f t="shared" si="2"/>
        <v>1.7978631244585619</v>
      </c>
      <c r="G52" s="13">
        <f t="shared" si="3"/>
        <v>5.9728559052844359</v>
      </c>
      <c r="H52" s="14">
        <v>4.5</v>
      </c>
      <c r="I52" s="14">
        <v>4.79</v>
      </c>
      <c r="J52" s="14">
        <v>4.5</v>
      </c>
      <c r="K52" s="14">
        <v>5.2</v>
      </c>
      <c r="L52" s="14">
        <v>5</v>
      </c>
      <c r="M52" s="13">
        <v>0.55621586893671704</v>
      </c>
      <c r="N52" s="14">
        <v>330</v>
      </c>
      <c r="O52" s="14">
        <v>256.2</v>
      </c>
      <c r="P52" s="14">
        <f t="shared" si="4"/>
        <v>73.800000000000011</v>
      </c>
      <c r="Q52" s="14">
        <v>3.3</v>
      </c>
      <c r="R52" s="14">
        <v>3.54</v>
      </c>
      <c r="S52" s="14">
        <f t="shared" si="5"/>
        <v>0.93220338983050843</v>
      </c>
      <c r="T52" s="14">
        <v>47.8</v>
      </c>
      <c r="U52" s="14">
        <v>134.4</v>
      </c>
      <c r="V52" s="14">
        <f t="shared" si="6"/>
        <v>121.00753777777778</v>
      </c>
      <c r="W52" s="14">
        <f t="shared" si="7"/>
        <v>0.39501671447758474</v>
      </c>
      <c r="X52" s="14">
        <v>50.8</v>
      </c>
      <c r="Y52" s="14">
        <v>133.30000000000001</v>
      </c>
      <c r="Z52" s="14">
        <f t="shared" si="10"/>
        <v>120.01714870370371</v>
      </c>
      <c r="AA52" s="14">
        <f t="shared" si="8"/>
        <v>0.42327284516160413</v>
      </c>
      <c r="AB52" s="32">
        <v>437.57190000000003</v>
      </c>
    </row>
    <row r="53" spans="1:28">
      <c r="A53" s="5">
        <v>8127</v>
      </c>
      <c r="B53" s="13">
        <v>6221</v>
      </c>
      <c r="C53" s="4">
        <v>3477</v>
      </c>
      <c r="D53" s="13">
        <v>2744</v>
      </c>
      <c r="E53" s="13">
        <v>21219</v>
      </c>
      <c r="F53" s="13">
        <f t="shared" si="2"/>
        <v>1.7891860799539834</v>
      </c>
      <c r="G53" s="13">
        <f t="shared" si="3"/>
        <v>6.1026747195858499</v>
      </c>
      <c r="H53" s="14">
        <v>4.5</v>
      </c>
      <c r="I53" s="14">
        <v>4.5599999999999996</v>
      </c>
      <c r="J53" s="14">
        <v>4.2</v>
      </c>
      <c r="K53" s="14">
        <v>5</v>
      </c>
      <c r="L53" s="14">
        <v>5</v>
      </c>
      <c r="M53" s="13">
        <v>0.55891335798103203</v>
      </c>
      <c r="N53" s="14">
        <v>318.5</v>
      </c>
      <c r="O53" s="14">
        <v>217</v>
      </c>
      <c r="P53" s="14">
        <f t="shared" si="4"/>
        <v>101.5</v>
      </c>
      <c r="Q53" s="14">
        <v>3.08</v>
      </c>
      <c r="R53" s="14">
        <v>3.49</v>
      </c>
      <c r="S53" s="14">
        <f t="shared" si="5"/>
        <v>0.88252148997134672</v>
      </c>
      <c r="T53" s="14">
        <v>47.9</v>
      </c>
      <c r="U53" s="14">
        <v>141.6</v>
      </c>
      <c r="V53" s="14">
        <f t="shared" si="6"/>
        <v>128.58701827160493</v>
      </c>
      <c r="W53" s="14">
        <f t="shared" si="7"/>
        <v>0.37251038747025256</v>
      </c>
      <c r="X53" s="14">
        <v>51</v>
      </c>
      <c r="Y53" s="14">
        <v>134.80000000000001</v>
      </c>
      <c r="Z53" s="14">
        <f t="shared" si="10"/>
        <v>122.41193547325102</v>
      </c>
      <c r="AA53" s="14">
        <f t="shared" si="8"/>
        <v>0.41662604061304398</v>
      </c>
      <c r="AB53" s="32">
        <v>441.33679999999998</v>
      </c>
    </row>
    <row r="54" spans="1:28">
      <c r="A54" s="5">
        <v>8157</v>
      </c>
      <c r="B54" s="13">
        <v>6262</v>
      </c>
      <c r="C54" s="4">
        <v>3484</v>
      </c>
      <c r="D54" s="13">
        <v>2778</v>
      </c>
      <c r="E54" s="13">
        <v>21400</v>
      </c>
      <c r="F54" s="13">
        <f t="shared" si="2"/>
        <v>1.7973593570608497</v>
      </c>
      <c r="G54" s="13">
        <f t="shared" si="3"/>
        <v>6.1423650975889785</v>
      </c>
      <c r="H54" s="14">
        <v>4.5</v>
      </c>
      <c r="I54" s="14">
        <v>4.28</v>
      </c>
      <c r="J54" s="14">
        <v>4</v>
      </c>
      <c r="K54" s="14">
        <v>5</v>
      </c>
      <c r="L54" s="14">
        <v>5</v>
      </c>
      <c r="M54" s="13">
        <v>0.55637176620887896</v>
      </c>
      <c r="N54" s="14">
        <v>307.60000000000002</v>
      </c>
      <c r="O54" s="14">
        <v>252.8</v>
      </c>
      <c r="P54" s="14">
        <f t="shared" si="4"/>
        <v>54.800000000000011</v>
      </c>
      <c r="Q54" s="14">
        <v>2.5299999999999998</v>
      </c>
      <c r="R54" s="14">
        <v>3.46</v>
      </c>
      <c r="S54" s="14">
        <f t="shared" si="5"/>
        <v>0.73121387283236994</v>
      </c>
      <c r="T54" s="14">
        <v>48.1</v>
      </c>
      <c r="U54" s="14">
        <v>138.4</v>
      </c>
      <c r="V54" s="14">
        <f t="shared" si="6"/>
        <v>126.61375917695473</v>
      </c>
      <c r="W54" s="14">
        <f t="shared" si="7"/>
        <v>0.3798955209344641</v>
      </c>
      <c r="X54" s="14">
        <v>52.6</v>
      </c>
      <c r="Y54" s="14">
        <v>135.5</v>
      </c>
      <c r="Z54" s="14">
        <f t="shared" si="10"/>
        <v>123.96072520576132</v>
      </c>
      <c r="AA54" s="14">
        <f t="shared" si="8"/>
        <v>0.4243279467161048</v>
      </c>
      <c r="AB54" s="32">
        <v>444.61189999999999</v>
      </c>
    </row>
    <row r="55" spans="1:28">
      <c r="A55" s="5">
        <v>8188</v>
      </c>
      <c r="B55" s="13">
        <v>6321</v>
      </c>
      <c r="C55" s="4">
        <v>3498</v>
      </c>
      <c r="D55" s="13">
        <v>2823</v>
      </c>
      <c r="E55" s="13">
        <v>21618</v>
      </c>
      <c r="F55" s="13">
        <f t="shared" si="2"/>
        <v>1.8070325900514579</v>
      </c>
      <c r="G55" s="13">
        <f t="shared" si="3"/>
        <v>6.1801029159519727</v>
      </c>
      <c r="H55" s="14">
        <v>4.3499999999999996</v>
      </c>
      <c r="I55" s="14">
        <v>4.03</v>
      </c>
      <c r="J55" s="14">
        <v>3.73</v>
      </c>
      <c r="K55" s="14">
        <v>5</v>
      </c>
      <c r="L55" s="14">
        <v>5</v>
      </c>
      <c r="M55" s="13">
        <v>0.55339345040341714</v>
      </c>
      <c r="N55" s="14">
        <v>335.1</v>
      </c>
      <c r="O55" s="14">
        <v>260.5</v>
      </c>
      <c r="P55" s="14">
        <f t="shared" si="4"/>
        <v>74.600000000000023</v>
      </c>
      <c r="Q55" s="14">
        <v>2.5299999999999998</v>
      </c>
      <c r="R55" s="14">
        <v>3.49</v>
      </c>
      <c r="S55" s="14">
        <f t="shared" si="5"/>
        <v>0.72492836676217753</v>
      </c>
      <c r="T55" s="14">
        <v>48.9</v>
      </c>
      <c r="U55" s="14">
        <v>137.69999999999999</v>
      </c>
      <c r="V55" s="14">
        <f t="shared" si="6"/>
        <v>126.13608999999998</v>
      </c>
      <c r="W55" s="14">
        <f t="shared" si="7"/>
        <v>0.38767651668923625</v>
      </c>
      <c r="X55" s="14">
        <v>52.7</v>
      </c>
      <c r="Y55" s="14">
        <v>135.6</v>
      </c>
      <c r="Z55" s="14">
        <f t="shared" si="10"/>
        <v>124.21244592592592</v>
      </c>
      <c r="AA55" s="14">
        <f t="shared" si="8"/>
        <v>0.42427310409318919</v>
      </c>
      <c r="AB55" s="32">
        <v>445.18619999999999</v>
      </c>
    </row>
    <row r="56" spans="1:28">
      <c r="A56" s="5">
        <v>8218</v>
      </c>
      <c r="B56" s="13">
        <v>6253</v>
      </c>
      <c r="C56" s="4">
        <v>3542</v>
      </c>
      <c r="D56" s="13">
        <v>2711</v>
      </c>
      <c r="E56" s="13">
        <v>21723</v>
      </c>
      <c r="F56" s="13">
        <f t="shared" si="2"/>
        <v>1.7653867871259175</v>
      </c>
      <c r="G56" s="13">
        <f t="shared" si="3"/>
        <v>6.1329757199322419</v>
      </c>
      <c r="H56" s="14">
        <v>4</v>
      </c>
      <c r="I56" s="14">
        <v>3.94</v>
      </c>
      <c r="J56" s="14">
        <v>3.19</v>
      </c>
      <c r="K56" s="14">
        <v>5</v>
      </c>
      <c r="L56" s="14">
        <v>5.0999999999999996</v>
      </c>
      <c r="M56" s="13">
        <v>0.56644810490964337</v>
      </c>
      <c r="N56" s="14">
        <v>301.2</v>
      </c>
      <c r="O56" s="14">
        <v>251.8</v>
      </c>
      <c r="P56" s="14">
        <f t="shared" si="4"/>
        <v>49.399999999999977</v>
      </c>
      <c r="Q56" s="14">
        <v>2.99</v>
      </c>
      <c r="R56" s="14">
        <v>3.54</v>
      </c>
      <c r="S56" s="14">
        <f t="shared" si="5"/>
        <v>0.84463276836158196</v>
      </c>
      <c r="T56" s="14">
        <v>50.2</v>
      </c>
      <c r="U56" s="14">
        <v>134.5</v>
      </c>
      <c r="V56" s="14">
        <f t="shared" si="6"/>
        <v>123.05277695473251</v>
      </c>
      <c r="W56" s="14">
        <f t="shared" si="7"/>
        <v>0.4079550355736149</v>
      </c>
      <c r="X56" s="14">
        <v>54.4</v>
      </c>
      <c r="Y56" s="14">
        <v>134</v>
      </c>
      <c r="Z56" s="14">
        <f t="shared" si="10"/>
        <v>122.59533168724279</v>
      </c>
      <c r="AA56" s="14">
        <f t="shared" si="8"/>
        <v>0.44373630913436191</v>
      </c>
      <c r="AB56" s="32">
        <v>444.63679999999999</v>
      </c>
    </row>
    <row r="57" spans="1:28">
      <c r="A57" s="5">
        <v>8249</v>
      </c>
      <c r="B57" s="13">
        <v>6295</v>
      </c>
      <c r="C57" s="4">
        <v>3568</v>
      </c>
      <c r="D57" s="13">
        <v>2727</v>
      </c>
      <c r="E57" s="13">
        <v>21731</v>
      </c>
      <c r="F57" s="13">
        <f t="shared" si="2"/>
        <v>1.7642937219730941</v>
      </c>
      <c r="G57" s="13">
        <f t="shared" si="3"/>
        <v>6.0905269058295968</v>
      </c>
      <c r="H57" s="14">
        <v>4</v>
      </c>
      <c r="I57" s="14">
        <v>3.88</v>
      </c>
      <c r="J57" s="14">
        <v>3</v>
      </c>
      <c r="K57" s="14">
        <v>5</v>
      </c>
      <c r="L57" s="14">
        <v>6.1</v>
      </c>
      <c r="M57" s="13">
        <v>0.56679904686258931</v>
      </c>
      <c r="N57" s="14">
        <v>301.8</v>
      </c>
      <c r="O57" s="14">
        <v>281.39999999999998</v>
      </c>
      <c r="P57" s="14">
        <f t="shared" si="4"/>
        <v>20.400000000000034</v>
      </c>
      <c r="Q57" s="14">
        <v>2.46</v>
      </c>
      <c r="R57" s="14">
        <v>3.62</v>
      </c>
      <c r="S57" s="14">
        <f t="shared" si="5"/>
        <v>0.67955801104972369</v>
      </c>
      <c r="T57" s="14">
        <v>49.6</v>
      </c>
      <c r="U57" s="14">
        <v>127</v>
      </c>
      <c r="V57" s="14">
        <f t="shared" si="6"/>
        <v>116.66956913580248</v>
      </c>
      <c r="W57" s="14">
        <f t="shared" si="7"/>
        <v>0.4251322805715172</v>
      </c>
      <c r="X57" s="14">
        <v>54</v>
      </c>
      <c r="Y57" s="14">
        <v>129.6</v>
      </c>
      <c r="Z57" s="14">
        <f t="shared" si="10"/>
        <v>119.05808</v>
      </c>
      <c r="AA57" s="14">
        <f t="shared" si="8"/>
        <v>0.45356014476295936</v>
      </c>
      <c r="AB57" s="32">
        <v>446.46780000000001</v>
      </c>
    </row>
    <row r="58" spans="1:28">
      <c r="A58" s="5">
        <v>8280</v>
      </c>
      <c r="B58" s="13">
        <v>6358</v>
      </c>
      <c r="C58" s="4">
        <v>3586</v>
      </c>
      <c r="D58" s="13">
        <v>2772</v>
      </c>
      <c r="E58" s="13">
        <v>22038</v>
      </c>
      <c r="F58" s="13">
        <f t="shared" si="2"/>
        <v>1.7730061349693251</v>
      </c>
      <c r="G58" s="13">
        <f t="shared" si="3"/>
        <v>6.145566090351366</v>
      </c>
      <c r="H58" s="14">
        <v>4</v>
      </c>
      <c r="I58" s="14">
        <v>4.1900000000000004</v>
      </c>
      <c r="J58" s="14">
        <v>3</v>
      </c>
      <c r="K58" s="14">
        <v>5</v>
      </c>
      <c r="L58" s="14">
        <v>7.3</v>
      </c>
      <c r="M58" s="13">
        <v>0.56401384083044981</v>
      </c>
      <c r="N58" s="14">
        <v>313.2</v>
      </c>
      <c r="O58" s="14">
        <v>229.5</v>
      </c>
      <c r="P58" s="14">
        <f t="shared" si="4"/>
        <v>83.699999999999989</v>
      </c>
      <c r="Q58" s="14">
        <v>3.67</v>
      </c>
      <c r="R58" s="14">
        <v>3.7</v>
      </c>
      <c r="S58" s="14">
        <f t="shared" si="5"/>
        <v>0.99189189189189186</v>
      </c>
      <c r="T58" s="14">
        <v>50.3</v>
      </c>
      <c r="U58" s="14">
        <v>122.3</v>
      </c>
      <c r="V58" s="14">
        <f t="shared" si="6"/>
        <v>111.49673267489712</v>
      </c>
      <c r="W58" s="14">
        <f t="shared" si="7"/>
        <v>0.45113429598574029</v>
      </c>
      <c r="X58" s="14">
        <v>54.3</v>
      </c>
      <c r="Y58" s="14">
        <v>127.9</v>
      </c>
      <c r="Z58" s="14">
        <f t="shared" si="10"/>
        <v>116.60206139917696</v>
      </c>
      <c r="AA58" s="14">
        <f t="shared" si="8"/>
        <v>0.46568644969413275</v>
      </c>
      <c r="AB58" s="32">
        <v>443.06959999999998</v>
      </c>
    </row>
    <row r="59" spans="1:28">
      <c r="A59" s="5">
        <v>8310</v>
      </c>
      <c r="B59" s="13">
        <v>6339</v>
      </c>
      <c r="C59" s="4">
        <v>3601</v>
      </c>
      <c r="D59" s="13">
        <v>2738</v>
      </c>
      <c r="E59" s="13">
        <v>22126</v>
      </c>
      <c r="F59" s="13">
        <f t="shared" si="2"/>
        <v>1.7603443487920023</v>
      </c>
      <c r="G59" s="13">
        <f t="shared" si="3"/>
        <v>6.1444043321299642</v>
      </c>
      <c r="H59" s="14">
        <v>4</v>
      </c>
      <c r="I59" s="14">
        <v>4.3899999999999997</v>
      </c>
      <c r="J59" s="14">
        <v>3</v>
      </c>
      <c r="K59" s="14">
        <v>5</v>
      </c>
      <c r="L59" s="14">
        <v>5</v>
      </c>
      <c r="M59" s="13">
        <v>0.56807067360782459</v>
      </c>
      <c r="N59" s="14">
        <v>370.7</v>
      </c>
      <c r="O59" s="14">
        <v>345.1</v>
      </c>
      <c r="P59" s="14">
        <f t="shared" si="4"/>
        <v>25.599999999999966</v>
      </c>
      <c r="Q59" s="14">
        <v>3.67</v>
      </c>
      <c r="R59" s="14">
        <v>4.0199999999999996</v>
      </c>
      <c r="S59" s="14">
        <f t="shared" si="5"/>
        <v>0.9129353233830847</v>
      </c>
      <c r="T59" s="14">
        <v>52</v>
      </c>
      <c r="U59" s="14">
        <v>124</v>
      </c>
      <c r="V59" s="14">
        <f t="shared" si="6"/>
        <v>113.24527078189301</v>
      </c>
      <c r="W59" s="14">
        <f t="shared" si="7"/>
        <v>0.45918032286001981</v>
      </c>
      <c r="X59" s="14">
        <v>54.5</v>
      </c>
      <c r="Y59" s="14">
        <v>130.1</v>
      </c>
      <c r="Z59" s="14">
        <f t="shared" si="10"/>
        <v>118.81620748971193</v>
      </c>
      <c r="AA59" s="14">
        <f t="shared" si="8"/>
        <v>0.45869163097735677</v>
      </c>
      <c r="AB59" s="32">
        <v>443.84840000000003</v>
      </c>
    </row>
    <row r="60" spans="1:28">
      <c r="A60" s="5">
        <v>8341</v>
      </c>
      <c r="B60" s="13">
        <v>6423</v>
      </c>
      <c r="C60" s="4">
        <v>3619</v>
      </c>
      <c r="D60" s="13">
        <v>2804</v>
      </c>
      <c r="E60" s="13">
        <v>22084</v>
      </c>
      <c r="F60" s="13">
        <f t="shared" si="2"/>
        <v>1.7747996684166898</v>
      </c>
      <c r="G60" s="13">
        <f t="shared" si="3"/>
        <v>6.1022381873445699</v>
      </c>
      <c r="H60" s="14">
        <v>4</v>
      </c>
      <c r="I60" s="14">
        <v>4.6100000000000003</v>
      </c>
      <c r="J60" s="14">
        <v>3</v>
      </c>
      <c r="K60" s="14">
        <v>5</v>
      </c>
      <c r="L60" s="14">
        <v>9.1999999999999993</v>
      </c>
      <c r="M60" s="13">
        <v>0.56344387357932435</v>
      </c>
      <c r="N60" s="14">
        <v>380</v>
      </c>
      <c r="O60" s="14">
        <v>291.8</v>
      </c>
      <c r="P60" s="14">
        <f t="shared" si="4"/>
        <v>88.199999999999989</v>
      </c>
      <c r="Q60" s="14">
        <v>3.67</v>
      </c>
      <c r="R60" s="14">
        <v>4.42</v>
      </c>
      <c r="S60" s="14">
        <f t="shared" si="5"/>
        <v>0.83031674208144801</v>
      </c>
      <c r="T60" s="14">
        <v>53.8</v>
      </c>
      <c r="U60" s="14">
        <v>124.7</v>
      </c>
      <c r="V60" s="14">
        <f t="shared" si="6"/>
        <v>114.94776722222223</v>
      </c>
      <c r="W60" s="14">
        <f t="shared" si="7"/>
        <v>0.4680386692156569</v>
      </c>
      <c r="X60" s="14">
        <v>55</v>
      </c>
      <c r="Y60" s="14">
        <v>130.6</v>
      </c>
      <c r="Z60" s="14">
        <f t="shared" si="10"/>
        <v>120.38635444444444</v>
      </c>
      <c r="AA60" s="14">
        <f t="shared" si="8"/>
        <v>0.45686240981224535</v>
      </c>
      <c r="AB60" s="32">
        <v>447.99209999999999</v>
      </c>
    </row>
    <row r="61" spans="1:28">
      <c r="A61" s="5">
        <v>8371</v>
      </c>
      <c r="B61" s="13">
        <v>6476</v>
      </c>
      <c r="C61" s="4">
        <v>3642</v>
      </c>
      <c r="D61" s="13">
        <v>2834</v>
      </c>
      <c r="E61" s="13">
        <v>22838</v>
      </c>
      <c r="F61" s="13">
        <f t="shared" si="2"/>
        <v>1.7781438769906646</v>
      </c>
      <c r="G61" s="13">
        <f t="shared" si="3"/>
        <v>6.2707303679297093</v>
      </c>
      <c r="H61" s="14">
        <v>4</v>
      </c>
      <c r="I61" s="14">
        <v>4.62</v>
      </c>
      <c r="J61" s="14">
        <v>3</v>
      </c>
      <c r="K61" s="14">
        <v>5</v>
      </c>
      <c r="L61" s="14">
        <v>10</v>
      </c>
      <c r="M61" s="13">
        <v>0.56238418777022858</v>
      </c>
      <c r="N61" s="14">
        <v>344.3</v>
      </c>
      <c r="O61" s="14">
        <v>293.8</v>
      </c>
      <c r="P61" s="14">
        <f t="shared" si="4"/>
        <v>50.5</v>
      </c>
      <c r="Q61" s="14">
        <v>4.13</v>
      </c>
      <c r="R61" s="14">
        <v>4.46</v>
      </c>
      <c r="S61" s="14">
        <f t="shared" si="5"/>
        <v>0.92600896860986548</v>
      </c>
      <c r="T61" s="14">
        <v>53.9</v>
      </c>
      <c r="U61" s="14">
        <v>125.9</v>
      </c>
      <c r="V61" s="14">
        <f t="shared" si="6"/>
        <v>119.41848148148149</v>
      </c>
      <c r="W61" s="14">
        <f t="shared" si="7"/>
        <v>0.45135392220138387</v>
      </c>
      <c r="X61" s="14">
        <v>55.1</v>
      </c>
      <c r="Y61" s="14">
        <v>129.1</v>
      </c>
      <c r="Z61" s="14">
        <f t="shared" si="10"/>
        <v>122.45374074074074</v>
      </c>
      <c r="AA61" s="14">
        <f t="shared" si="8"/>
        <v>0.44996583743944424</v>
      </c>
      <c r="AB61" s="32">
        <v>460.98</v>
      </c>
    </row>
    <row r="62" spans="1:28">
      <c r="A62" s="5">
        <v>8402</v>
      </c>
      <c r="B62" s="13">
        <v>6532</v>
      </c>
      <c r="C62" s="4">
        <v>3666</v>
      </c>
      <c r="D62" s="13">
        <v>2866</v>
      </c>
      <c r="E62" s="13">
        <v>22698</v>
      </c>
      <c r="F62" s="13">
        <f t="shared" si="2"/>
        <v>1.7817785051827606</v>
      </c>
      <c r="G62" s="13">
        <f t="shared" si="3"/>
        <v>6.1914893617021276</v>
      </c>
      <c r="H62" s="14">
        <v>4</v>
      </c>
      <c r="I62" s="14">
        <v>4.62</v>
      </c>
      <c r="J62" s="14">
        <v>3</v>
      </c>
      <c r="K62" s="14">
        <v>5</v>
      </c>
      <c r="L62" s="14">
        <v>10.9</v>
      </c>
      <c r="M62" s="13">
        <v>0.56123698714023273</v>
      </c>
      <c r="N62" s="14">
        <v>335.4</v>
      </c>
      <c r="O62" s="14">
        <v>329.3</v>
      </c>
      <c r="P62" s="14">
        <f t="shared" si="4"/>
        <v>6.0999999999999659</v>
      </c>
      <c r="Q62" s="14">
        <v>3.91</v>
      </c>
      <c r="R62" s="14">
        <v>4.37</v>
      </c>
      <c r="S62" s="14">
        <f t="shared" si="5"/>
        <v>0.89473684210526316</v>
      </c>
      <c r="T62" s="14">
        <v>52.4</v>
      </c>
      <c r="U62" s="14">
        <v>124.2</v>
      </c>
      <c r="V62" s="14">
        <f t="shared" si="6"/>
        <v>118.95117</v>
      </c>
      <c r="W62" s="14">
        <f t="shared" si="7"/>
        <v>0.44051689445341308</v>
      </c>
      <c r="X62" s="14">
        <v>55.8</v>
      </c>
      <c r="Y62" s="14">
        <v>130.19999999999999</v>
      </c>
      <c r="Z62" s="14">
        <f t="shared" si="10"/>
        <v>124.69760333333332</v>
      </c>
      <c r="AA62" s="14">
        <f t="shared" si="8"/>
        <v>0.44748253782263286</v>
      </c>
      <c r="AB62" s="32">
        <v>465.46109999999999</v>
      </c>
    </row>
    <row r="63" spans="1:28">
      <c r="A63" s="5">
        <v>8433</v>
      </c>
      <c r="B63" s="13">
        <v>6545</v>
      </c>
      <c r="C63" s="4">
        <v>3676</v>
      </c>
      <c r="D63" s="13">
        <v>2869</v>
      </c>
      <c r="E63" s="13">
        <v>22788</v>
      </c>
      <c r="F63" s="13">
        <f t="shared" si="2"/>
        <v>1.780467899891186</v>
      </c>
      <c r="G63" s="13">
        <f t="shared" si="3"/>
        <v>6.1991294885745374</v>
      </c>
      <c r="H63" s="14">
        <v>4.1100000000000003</v>
      </c>
      <c r="I63" s="14">
        <v>4.68</v>
      </c>
      <c r="J63" s="14">
        <v>3</v>
      </c>
      <c r="K63" s="14">
        <v>5</v>
      </c>
      <c r="L63" s="14">
        <v>12</v>
      </c>
      <c r="M63" s="13">
        <v>0.56165011459129111</v>
      </c>
      <c r="N63" s="14">
        <v>307</v>
      </c>
      <c r="O63" s="14">
        <v>303.39999999999998</v>
      </c>
      <c r="P63" s="14">
        <f t="shared" si="4"/>
        <v>3.6000000000000227</v>
      </c>
      <c r="Q63" s="14">
        <v>3.67</v>
      </c>
      <c r="R63" s="14">
        <v>4.29</v>
      </c>
      <c r="S63" s="14">
        <f t="shared" si="5"/>
        <v>0.85547785547785549</v>
      </c>
      <c r="T63" s="14">
        <v>51.8</v>
      </c>
      <c r="U63" s="14">
        <v>125.7</v>
      </c>
      <c r="V63" s="14">
        <f t="shared" si="6"/>
        <v>121.32401055555556</v>
      </c>
      <c r="W63" s="14">
        <f t="shared" si="7"/>
        <v>0.42695588253967443</v>
      </c>
      <c r="X63" s="14">
        <v>56.5</v>
      </c>
      <c r="Y63" s="14">
        <v>131.9</v>
      </c>
      <c r="Z63" s="14">
        <f t="shared" si="10"/>
        <v>127.30817018518519</v>
      </c>
      <c r="AA63" s="14">
        <f t="shared" si="8"/>
        <v>0.4438049806058314</v>
      </c>
      <c r="AB63" s="32">
        <v>469.08089999999999</v>
      </c>
    </row>
    <row r="64" spans="1:28">
      <c r="A64" s="5">
        <v>8461</v>
      </c>
      <c r="B64" s="13">
        <v>6624</v>
      </c>
      <c r="C64" s="4">
        <v>3683</v>
      </c>
      <c r="D64" s="13">
        <v>2941</v>
      </c>
      <c r="E64" s="13">
        <v>22398</v>
      </c>
      <c r="F64" s="13">
        <f t="shared" si="2"/>
        <v>1.7985338039641596</v>
      </c>
      <c r="G64" s="13">
        <f t="shared" si="3"/>
        <v>6.0814553353244634</v>
      </c>
      <c r="H64" s="14">
        <v>4.5</v>
      </c>
      <c r="I64" s="14">
        <v>5.03</v>
      </c>
      <c r="J64" s="14">
        <v>3</v>
      </c>
      <c r="K64" s="14">
        <v>5</v>
      </c>
      <c r="L64" s="14">
        <v>12</v>
      </c>
      <c r="M64" s="13">
        <v>0.55600845410628019</v>
      </c>
      <c r="N64" s="14">
        <v>341.4</v>
      </c>
      <c r="O64" s="14">
        <v>397.9</v>
      </c>
      <c r="P64" s="14">
        <f t="shared" si="4"/>
        <v>-56.5</v>
      </c>
      <c r="Q64" s="14">
        <v>3.58</v>
      </c>
      <c r="R64" s="14">
        <v>4.29</v>
      </c>
      <c r="S64" s="14">
        <f t="shared" si="5"/>
        <v>0.83449883449883455</v>
      </c>
      <c r="T64" s="14">
        <v>52.6</v>
      </c>
      <c r="U64" s="14">
        <v>126.1</v>
      </c>
      <c r="V64" s="14">
        <f t="shared" si="6"/>
        <v>121.83680808641975</v>
      </c>
      <c r="W64" s="14">
        <f t="shared" si="7"/>
        <v>0.43172503306792503</v>
      </c>
      <c r="X64" s="14">
        <v>57.2</v>
      </c>
      <c r="Y64" s="14">
        <v>132.69999999999999</v>
      </c>
      <c r="Z64" s="14">
        <f t="shared" si="10"/>
        <v>128.21367512345677</v>
      </c>
      <c r="AA64" s="14">
        <f t="shared" si="8"/>
        <v>0.44613025829672381</v>
      </c>
      <c r="AB64" s="32">
        <v>469.5693</v>
      </c>
    </row>
    <row r="65" spans="1:28">
      <c r="A65" s="5">
        <v>8492</v>
      </c>
      <c r="B65" s="13">
        <v>6607</v>
      </c>
      <c r="C65" s="4">
        <v>3695</v>
      </c>
      <c r="D65" s="13">
        <v>2912</v>
      </c>
      <c r="E65" s="13">
        <v>22688</v>
      </c>
      <c r="F65" s="13">
        <f t="shared" si="2"/>
        <v>1.7880920162381597</v>
      </c>
      <c r="G65" s="13">
        <f t="shared" si="3"/>
        <v>6.1401894451962109</v>
      </c>
      <c r="H65" s="14">
        <v>4.5</v>
      </c>
      <c r="I65" s="14">
        <v>5.12</v>
      </c>
      <c r="J65" s="14">
        <v>3</v>
      </c>
      <c r="K65" s="14">
        <v>5</v>
      </c>
      <c r="L65" s="14">
        <v>13.6</v>
      </c>
      <c r="M65" s="13">
        <v>0.55925533525049187</v>
      </c>
      <c r="N65" s="14">
        <v>325.5</v>
      </c>
      <c r="O65" s="14">
        <v>364.3</v>
      </c>
      <c r="P65" s="14">
        <f t="shared" si="4"/>
        <v>-38.800000000000011</v>
      </c>
      <c r="Q65" s="14">
        <v>3.58</v>
      </c>
      <c r="R65" s="14">
        <v>4.2699999999999996</v>
      </c>
      <c r="S65" s="14">
        <f t="shared" si="5"/>
        <v>0.83840749414519922</v>
      </c>
      <c r="T65" s="14">
        <v>53</v>
      </c>
      <c r="U65" s="14">
        <v>127.4</v>
      </c>
      <c r="V65" s="14">
        <f t="shared" si="6"/>
        <v>122.03839983539096</v>
      </c>
      <c r="W65" s="14">
        <f t="shared" si="7"/>
        <v>0.43428953568293244</v>
      </c>
      <c r="X65" s="14">
        <v>56.8</v>
      </c>
      <c r="Y65" s="14">
        <v>134</v>
      </c>
      <c r="Z65" s="14">
        <f t="shared" si="10"/>
        <v>128.36064032921811</v>
      </c>
      <c r="AA65" s="14">
        <f t="shared" si="8"/>
        <v>0.44250324596636409</v>
      </c>
      <c r="AB65" s="32">
        <v>465.54680000000002</v>
      </c>
    </row>
    <row r="66" spans="1:28">
      <c r="A66" s="5">
        <v>8522</v>
      </c>
      <c r="B66" s="13">
        <v>6680</v>
      </c>
      <c r="C66" s="4">
        <v>3741</v>
      </c>
      <c r="D66" s="13">
        <v>2939</v>
      </c>
      <c r="E66" s="13">
        <v>22821</v>
      </c>
      <c r="F66" s="13">
        <f t="shared" si="2"/>
        <v>1.785618818497728</v>
      </c>
      <c r="G66" s="13">
        <f t="shared" si="3"/>
        <v>6.1002405773857253</v>
      </c>
      <c r="H66" s="14">
        <v>4.5</v>
      </c>
      <c r="I66" s="14">
        <v>5.12</v>
      </c>
      <c r="J66" s="14">
        <v>3</v>
      </c>
      <c r="K66" s="14">
        <v>5</v>
      </c>
      <c r="L66" s="14">
        <v>18</v>
      </c>
      <c r="M66" s="13">
        <v>0.56002994011976048</v>
      </c>
      <c r="N66" s="14">
        <v>316.39999999999998</v>
      </c>
      <c r="O66" s="14">
        <v>372.5</v>
      </c>
      <c r="P66" s="14">
        <f t="shared" si="4"/>
        <v>-56.100000000000023</v>
      </c>
      <c r="Q66" s="14">
        <v>3.11</v>
      </c>
      <c r="R66" s="14">
        <v>4.22</v>
      </c>
      <c r="S66" s="14">
        <f t="shared" si="5"/>
        <v>0.73696682464454977</v>
      </c>
      <c r="T66" s="14">
        <v>52.4</v>
      </c>
      <c r="U66" s="14">
        <v>125.7</v>
      </c>
      <c r="V66" s="14">
        <f t="shared" si="6"/>
        <v>119.63942364197531</v>
      </c>
      <c r="W66" s="14">
        <f t="shared" si="7"/>
        <v>0.43798271844579112</v>
      </c>
      <c r="X66" s="14">
        <v>55.7</v>
      </c>
      <c r="Y66" s="14">
        <v>132.19999999999999</v>
      </c>
      <c r="Z66" s="14">
        <f t="shared" ref="Z66:Z97" si="11">Y66*(AB66/486)</f>
        <v>125.82602868312756</v>
      </c>
      <c r="AA66" s="14">
        <f t="shared" si="8"/>
        <v>0.44267470397775499</v>
      </c>
      <c r="AB66" s="32">
        <v>462.5677</v>
      </c>
    </row>
    <row r="67" spans="1:28">
      <c r="A67" s="5">
        <v>8553</v>
      </c>
      <c r="B67" s="13">
        <v>6682</v>
      </c>
      <c r="C67" s="4">
        <v>3763</v>
      </c>
      <c r="D67" s="13">
        <v>2919</v>
      </c>
      <c r="E67" s="13">
        <v>22653</v>
      </c>
      <c r="F67" s="13">
        <f t="shared" ref="F67:F130" si="12">B67/C67</f>
        <v>1.7757108689875101</v>
      </c>
      <c r="G67" s="13">
        <f t="shared" ref="G67:G130" si="13">E67/C67</f>
        <v>6.0199309061918678</v>
      </c>
      <c r="H67" s="14">
        <v>4.5</v>
      </c>
      <c r="I67" s="14">
        <v>4.91</v>
      </c>
      <c r="J67" s="14">
        <v>3</v>
      </c>
      <c r="K67" s="14">
        <v>5</v>
      </c>
      <c r="L67" s="14">
        <v>18</v>
      </c>
      <c r="M67" s="13">
        <v>0.56315474408859623</v>
      </c>
      <c r="N67" s="14">
        <v>320</v>
      </c>
      <c r="O67" s="14">
        <v>320.2</v>
      </c>
      <c r="P67" s="14">
        <f t="shared" ref="P67:P130" si="14">N67-O67</f>
        <v>-0.19999999999998863</v>
      </c>
      <c r="Q67" s="14">
        <v>3.11</v>
      </c>
      <c r="R67" s="14">
        <v>4.24</v>
      </c>
      <c r="S67" s="14">
        <f t="shared" ref="S67:S130" si="15">Q67/R67</f>
        <v>0.73349056603773577</v>
      </c>
      <c r="T67" s="14">
        <v>52.1</v>
      </c>
      <c r="U67" s="14">
        <v>119</v>
      </c>
      <c r="V67" s="14">
        <f t="shared" ref="V67:V130" si="16">U67*(AB67/486)</f>
        <v>112.99321790123456</v>
      </c>
      <c r="W67" s="14">
        <f t="shared" ref="W67:W130" si="17">T67/V67</f>
        <v>0.46108962084379013</v>
      </c>
      <c r="X67" s="14">
        <v>54.9</v>
      </c>
      <c r="Y67" s="14">
        <v>127.9</v>
      </c>
      <c r="Z67" s="14">
        <f t="shared" si="11"/>
        <v>121.4439711728395</v>
      </c>
      <c r="AA67" s="14">
        <f t="shared" ref="AA67:AA130" si="18">X67/Z67</f>
        <v>0.45206031612607694</v>
      </c>
      <c r="AB67" s="32">
        <v>461.46809999999999</v>
      </c>
    </row>
    <row r="68" spans="1:28">
      <c r="A68" s="5">
        <v>8583</v>
      </c>
      <c r="B68" s="13">
        <v>6670</v>
      </c>
      <c r="C68" s="4">
        <v>3792</v>
      </c>
      <c r="D68" s="13">
        <v>2878</v>
      </c>
      <c r="E68" s="13">
        <v>22634</v>
      </c>
      <c r="F68" s="13">
        <f t="shared" si="12"/>
        <v>1.7589662447257384</v>
      </c>
      <c r="G68" s="13">
        <f t="shared" si="13"/>
        <v>5.9688818565400847</v>
      </c>
      <c r="H68" s="14">
        <v>4.5</v>
      </c>
      <c r="I68" s="14">
        <v>4.95</v>
      </c>
      <c r="J68" s="14">
        <v>3.87</v>
      </c>
      <c r="K68" s="14">
        <v>5</v>
      </c>
      <c r="L68" s="14">
        <v>18</v>
      </c>
      <c r="M68" s="13">
        <v>0.56851574212893552</v>
      </c>
      <c r="N68" s="14">
        <v>302.2</v>
      </c>
      <c r="O68" s="14">
        <v>287.39999999999998</v>
      </c>
      <c r="P68" s="14">
        <f t="shared" si="14"/>
        <v>14.800000000000011</v>
      </c>
      <c r="Q68" s="14">
        <v>3.11</v>
      </c>
      <c r="R68" s="14">
        <v>4.28</v>
      </c>
      <c r="S68" s="14">
        <f t="shared" si="15"/>
        <v>0.72663551401869153</v>
      </c>
      <c r="T68" s="14">
        <v>51.4</v>
      </c>
      <c r="U68" s="14">
        <v>119.5</v>
      </c>
      <c r="V68" s="14">
        <f t="shared" si="16"/>
        <v>112.69845833333333</v>
      </c>
      <c r="W68" s="14">
        <f t="shared" si="17"/>
        <v>0.45608432236022156</v>
      </c>
      <c r="X68" s="14">
        <v>53.9</v>
      </c>
      <c r="Y68" s="14">
        <v>124.8</v>
      </c>
      <c r="Z68" s="14">
        <f t="shared" si="11"/>
        <v>117.69680000000001</v>
      </c>
      <c r="AA68" s="14">
        <f t="shared" si="18"/>
        <v>0.45795637604420847</v>
      </c>
      <c r="AB68" s="32">
        <v>458.33850000000001</v>
      </c>
    </row>
    <row r="69" spans="1:28">
      <c r="A69" s="5">
        <v>8614</v>
      </c>
      <c r="B69" s="13">
        <v>6734</v>
      </c>
      <c r="C69" s="4">
        <v>3824</v>
      </c>
      <c r="D69" s="13">
        <v>2910</v>
      </c>
      <c r="E69" s="13">
        <v>22588</v>
      </c>
      <c r="F69" s="13">
        <f t="shared" si="12"/>
        <v>1.7609832635983265</v>
      </c>
      <c r="G69" s="13">
        <f t="shared" si="13"/>
        <v>5.9069037656903767</v>
      </c>
      <c r="H69" s="14">
        <v>4.5</v>
      </c>
      <c r="I69" s="14">
        <v>5.03</v>
      </c>
      <c r="J69" s="14">
        <v>4</v>
      </c>
      <c r="K69" s="14">
        <v>5</v>
      </c>
      <c r="L69" s="14">
        <v>29.6</v>
      </c>
      <c r="M69" s="13">
        <v>0.56786456786456785</v>
      </c>
      <c r="N69" s="14">
        <v>311</v>
      </c>
      <c r="O69" s="14">
        <v>275.39999999999998</v>
      </c>
      <c r="P69" s="14">
        <f t="shared" si="14"/>
        <v>35.600000000000023</v>
      </c>
      <c r="Q69" s="14">
        <v>3.36</v>
      </c>
      <c r="R69" s="14">
        <v>4.2699999999999996</v>
      </c>
      <c r="S69" s="14">
        <f t="shared" si="15"/>
        <v>0.78688524590163944</v>
      </c>
      <c r="T69" s="14">
        <v>51</v>
      </c>
      <c r="U69" s="14">
        <v>119.8</v>
      </c>
      <c r="V69" s="14">
        <f t="shared" si="16"/>
        <v>112.40587497942387</v>
      </c>
      <c r="W69" s="14">
        <f t="shared" si="17"/>
        <v>0.45371293990937445</v>
      </c>
      <c r="X69" s="14">
        <v>53.6</v>
      </c>
      <c r="Y69" s="14">
        <v>125</v>
      </c>
      <c r="Z69" s="14">
        <f t="shared" si="11"/>
        <v>117.28492798353909</v>
      </c>
      <c r="AA69" s="14">
        <f t="shared" si="18"/>
        <v>0.45700671792647346</v>
      </c>
      <c r="AB69" s="32">
        <v>456.00380000000001</v>
      </c>
    </row>
    <row r="70" spans="1:28">
      <c r="A70" s="5">
        <v>8645</v>
      </c>
      <c r="B70" s="13">
        <v>6747</v>
      </c>
      <c r="C70" s="4">
        <v>3849</v>
      </c>
      <c r="D70" s="13">
        <v>2898</v>
      </c>
      <c r="E70" s="13">
        <v>22714</v>
      </c>
      <c r="F70" s="13">
        <f t="shared" si="12"/>
        <v>1.7529228371005456</v>
      </c>
      <c r="G70" s="13">
        <f t="shared" si="13"/>
        <v>5.9012730579371269</v>
      </c>
      <c r="H70" s="14">
        <v>4.5</v>
      </c>
      <c r="I70" s="14">
        <v>5.12</v>
      </c>
      <c r="J70" s="14">
        <v>4</v>
      </c>
      <c r="K70" s="14">
        <v>5</v>
      </c>
      <c r="L70" s="14">
        <v>62</v>
      </c>
      <c r="M70" s="13">
        <v>0.57047576700755886</v>
      </c>
      <c r="N70" s="14">
        <v>381.4</v>
      </c>
      <c r="O70" s="14">
        <v>253.6</v>
      </c>
      <c r="P70" s="14">
        <f t="shared" si="14"/>
        <v>127.79999999999998</v>
      </c>
      <c r="Q70" s="14">
        <v>3.75</v>
      </c>
      <c r="R70" s="14">
        <v>4.24</v>
      </c>
      <c r="S70" s="14">
        <f t="shared" si="15"/>
        <v>0.88443396226415094</v>
      </c>
      <c r="T70" s="14">
        <v>53.4</v>
      </c>
      <c r="U70" s="14">
        <v>122.6</v>
      </c>
      <c r="V70" s="14">
        <f t="shared" si="16"/>
        <v>114.58349880658434</v>
      </c>
      <c r="W70" s="14">
        <f t="shared" si="17"/>
        <v>0.46603569062015288</v>
      </c>
      <c r="X70" s="14">
        <v>54.6</v>
      </c>
      <c r="Y70" s="14">
        <v>127.8</v>
      </c>
      <c r="Z70" s="14">
        <f t="shared" si="11"/>
        <v>119.44348407407406</v>
      </c>
      <c r="AA70" s="14">
        <f t="shared" si="18"/>
        <v>0.45711995445594394</v>
      </c>
      <c r="AB70" s="32">
        <v>454.2217</v>
      </c>
    </row>
    <row r="71" spans="1:28">
      <c r="A71" s="5">
        <v>8675</v>
      </c>
      <c r="B71" s="13">
        <v>6740</v>
      </c>
      <c r="C71" s="4">
        <v>3880</v>
      </c>
      <c r="D71" s="13">
        <v>2860</v>
      </c>
      <c r="E71" s="13">
        <v>22818</v>
      </c>
      <c r="F71" s="13">
        <f t="shared" si="12"/>
        <v>1.7371134020618557</v>
      </c>
      <c r="G71" s="13">
        <f t="shared" si="13"/>
        <v>5.8809278350515468</v>
      </c>
      <c r="H71" s="14">
        <v>4.5</v>
      </c>
      <c r="I71" s="14">
        <v>5.12</v>
      </c>
      <c r="J71" s="14">
        <v>4</v>
      </c>
      <c r="K71" s="14">
        <v>5</v>
      </c>
      <c r="L71" s="14">
        <v>90</v>
      </c>
      <c r="M71" s="13">
        <v>0.57566765578635015</v>
      </c>
      <c r="N71" s="14">
        <v>399.2</v>
      </c>
      <c r="O71" s="14">
        <v>308.3</v>
      </c>
      <c r="P71" s="14">
        <f t="shared" si="14"/>
        <v>90.899999999999977</v>
      </c>
      <c r="Q71" s="14">
        <v>3.89</v>
      </c>
      <c r="R71" s="14">
        <v>4.26</v>
      </c>
      <c r="S71" s="14">
        <f t="shared" si="15"/>
        <v>0.91314553990610337</v>
      </c>
      <c r="T71" s="14">
        <v>54.4</v>
      </c>
      <c r="U71" s="14">
        <v>119.5</v>
      </c>
      <c r="V71" s="14">
        <f t="shared" si="16"/>
        <v>111.23200154320988</v>
      </c>
      <c r="W71" s="14">
        <f t="shared" si="17"/>
        <v>0.48906788734595802</v>
      </c>
      <c r="X71" s="14">
        <v>54.4</v>
      </c>
      <c r="Y71" s="14">
        <v>127.7</v>
      </c>
      <c r="Z71" s="14">
        <f t="shared" si="11"/>
        <v>118.86465771604939</v>
      </c>
      <c r="AA71" s="14">
        <f t="shared" si="18"/>
        <v>0.45766337147879388</v>
      </c>
      <c r="AB71" s="32">
        <v>452.37450000000001</v>
      </c>
    </row>
    <row r="72" spans="1:28">
      <c r="A72" s="5">
        <v>8706</v>
      </c>
      <c r="B72" s="13">
        <v>6802</v>
      </c>
      <c r="C72" s="4">
        <v>3920</v>
      </c>
      <c r="D72" s="13">
        <v>2882</v>
      </c>
      <c r="E72" s="13">
        <v>22849</v>
      </c>
      <c r="F72" s="13">
        <f t="shared" si="12"/>
        <v>1.7352040816326531</v>
      </c>
      <c r="G72" s="13">
        <f t="shared" si="13"/>
        <v>5.8288265306122451</v>
      </c>
      <c r="H72" s="14">
        <v>4.5</v>
      </c>
      <c r="I72" s="14">
        <v>5.09</v>
      </c>
      <c r="J72" s="14">
        <v>4</v>
      </c>
      <c r="K72" s="14">
        <v>5</v>
      </c>
      <c r="L72" s="14">
        <v>90</v>
      </c>
      <c r="M72" s="13">
        <v>0.57630108791531898</v>
      </c>
      <c r="N72" s="14">
        <v>401.5</v>
      </c>
      <c r="O72" s="14">
        <v>291.3</v>
      </c>
      <c r="P72" s="14">
        <f t="shared" si="14"/>
        <v>110.19999999999999</v>
      </c>
      <c r="Q72" s="14">
        <v>3.81</v>
      </c>
      <c r="R72" s="14">
        <v>4.26</v>
      </c>
      <c r="S72" s="14">
        <f t="shared" si="15"/>
        <v>0.89436619718309862</v>
      </c>
      <c r="T72" s="14">
        <v>54</v>
      </c>
      <c r="U72" s="14">
        <v>121.2</v>
      </c>
      <c r="V72" s="14">
        <f t="shared" si="16"/>
        <v>109.28329679012344</v>
      </c>
      <c r="W72" s="14">
        <f t="shared" si="17"/>
        <v>0.49412857761516843</v>
      </c>
      <c r="X72" s="14">
        <v>53.9</v>
      </c>
      <c r="Y72" s="14">
        <v>132.4</v>
      </c>
      <c r="Z72" s="14">
        <f t="shared" si="11"/>
        <v>119.38208329218106</v>
      </c>
      <c r="AA72" s="14">
        <f t="shared" si="18"/>
        <v>0.45149153468936137</v>
      </c>
      <c r="AB72" s="32">
        <v>438.21519999999998</v>
      </c>
    </row>
    <row r="73" spans="1:28">
      <c r="A73" s="5">
        <v>8736</v>
      </c>
      <c r="B73" s="13">
        <v>6748</v>
      </c>
      <c r="C73" s="4">
        <v>3957</v>
      </c>
      <c r="D73" s="13">
        <v>2791</v>
      </c>
      <c r="E73" s="13">
        <v>22937</v>
      </c>
      <c r="F73" s="13">
        <f t="shared" si="12"/>
        <v>1.7053323224665151</v>
      </c>
      <c r="G73" s="13">
        <f t="shared" si="13"/>
        <v>5.7965630528177909</v>
      </c>
      <c r="H73" s="14">
        <v>4.5</v>
      </c>
      <c r="I73" s="14">
        <v>4.88</v>
      </c>
      <c r="J73" s="14">
        <v>4</v>
      </c>
      <c r="K73" s="14">
        <v>5</v>
      </c>
      <c r="L73" s="14">
        <v>90</v>
      </c>
      <c r="M73" s="13">
        <v>0.58639596917605219</v>
      </c>
      <c r="N73" s="14">
        <v>426.7</v>
      </c>
      <c r="O73" s="14">
        <v>288.3</v>
      </c>
      <c r="P73" s="14">
        <f t="shared" si="14"/>
        <v>138.39999999999998</v>
      </c>
      <c r="Q73" s="14">
        <v>3.58</v>
      </c>
      <c r="R73" s="14">
        <v>4.18</v>
      </c>
      <c r="S73" s="14">
        <f t="shared" si="15"/>
        <v>0.8564593301435407</v>
      </c>
      <c r="T73" s="14">
        <v>52.7</v>
      </c>
      <c r="U73" s="14">
        <v>121.5</v>
      </c>
      <c r="V73" s="14">
        <f t="shared" si="16"/>
        <v>109.00369999999999</v>
      </c>
      <c r="W73" s="14">
        <f t="shared" si="17"/>
        <v>0.48346982717100434</v>
      </c>
      <c r="X73" s="14">
        <v>53.7</v>
      </c>
      <c r="Y73" s="14">
        <v>133.19999999999999</v>
      </c>
      <c r="Z73" s="14">
        <f t="shared" si="11"/>
        <v>119.50035259259258</v>
      </c>
      <c r="AA73" s="14">
        <f t="shared" si="18"/>
        <v>0.44937105903843738</v>
      </c>
      <c r="AB73" s="32">
        <v>436.01479999999998</v>
      </c>
    </row>
    <row r="74" spans="1:28">
      <c r="A74" s="5">
        <v>8767</v>
      </c>
      <c r="B74" s="13">
        <v>6714</v>
      </c>
      <c r="C74" s="4">
        <v>4002</v>
      </c>
      <c r="D74" s="13">
        <v>2712</v>
      </c>
      <c r="E74" s="13">
        <v>22761</v>
      </c>
      <c r="F74" s="13">
        <f t="shared" si="12"/>
        <v>1.6776611694152923</v>
      </c>
      <c r="G74" s="13">
        <f t="shared" si="13"/>
        <v>5.6874062968515746</v>
      </c>
      <c r="H74" s="14">
        <v>4.5</v>
      </c>
      <c r="I74" s="14">
        <v>4.88</v>
      </c>
      <c r="J74" s="14">
        <v>4</v>
      </c>
      <c r="K74" s="14">
        <v>5.6</v>
      </c>
      <c r="L74" s="14">
        <v>10</v>
      </c>
      <c r="M74" s="13">
        <v>0.59606791778373547</v>
      </c>
      <c r="N74" s="14">
        <v>395.2</v>
      </c>
      <c r="O74" s="14">
        <v>295.5</v>
      </c>
      <c r="P74" s="14">
        <f t="shared" si="14"/>
        <v>99.699999999999989</v>
      </c>
      <c r="Q74" s="14">
        <v>3.2</v>
      </c>
      <c r="R74" s="14">
        <v>4.18</v>
      </c>
      <c r="S74" s="14">
        <f t="shared" si="15"/>
        <v>0.76555023923444987</v>
      </c>
      <c r="T74" s="14">
        <v>51.9</v>
      </c>
      <c r="U74" s="14">
        <v>128.5</v>
      </c>
      <c r="V74" s="14">
        <f t="shared" si="16"/>
        <v>112.61179465020577</v>
      </c>
      <c r="W74" s="14">
        <f t="shared" si="17"/>
        <v>0.46087534757093196</v>
      </c>
      <c r="X74" s="14">
        <v>54.5</v>
      </c>
      <c r="Y74" s="14">
        <v>137.19999999999999</v>
      </c>
      <c r="Z74" s="14">
        <f t="shared" si="11"/>
        <v>120.23609514403292</v>
      </c>
      <c r="AA74" s="14">
        <f t="shared" si="18"/>
        <v>0.45327486670881567</v>
      </c>
      <c r="AB74" s="32">
        <v>425.9092</v>
      </c>
    </row>
    <row r="75" spans="1:28">
      <c r="A75" s="5">
        <v>8798</v>
      </c>
      <c r="B75" s="13">
        <v>6773</v>
      </c>
      <c r="C75" s="4">
        <v>4036</v>
      </c>
      <c r="D75" s="13">
        <v>2737</v>
      </c>
      <c r="E75" s="13">
        <v>22690</v>
      </c>
      <c r="F75" s="13">
        <f t="shared" si="12"/>
        <v>1.6781466798810705</v>
      </c>
      <c r="G75" s="13">
        <f t="shared" si="13"/>
        <v>5.6219028741328048</v>
      </c>
      <c r="H75" s="14">
        <v>4.5</v>
      </c>
      <c r="I75" s="14">
        <v>4.78</v>
      </c>
      <c r="J75" s="14">
        <v>4</v>
      </c>
      <c r="K75" s="14">
        <v>6</v>
      </c>
      <c r="L75" s="14">
        <v>10</v>
      </c>
      <c r="M75" s="13">
        <v>0.59589546729661891</v>
      </c>
      <c r="N75" s="14">
        <v>365.8</v>
      </c>
      <c r="O75" s="14">
        <v>332.3</v>
      </c>
      <c r="P75" s="14">
        <f t="shared" si="14"/>
        <v>33.5</v>
      </c>
      <c r="Q75" s="14">
        <v>3.11</v>
      </c>
      <c r="R75" s="14">
        <v>4.2</v>
      </c>
      <c r="S75" s="14">
        <f t="shared" si="15"/>
        <v>0.7404761904761904</v>
      </c>
      <c r="T75" s="14">
        <v>51.5</v>
      </c>
      <c r="U75" s="14">
        <v>127.6</v>
      </c>
      <c r="V75" s="14">
        <f t="shared" si="16"/>
        <v>113.09952024691357</v>
      </c>
      <c r="W75" s="14">
        <f t="shared" si="17"/>
        <v>0.45535117998350139</v>
      </c>
      <c r="X75" s="14">
        <v>54.6</v>
      </c>
      <c r="Y75" s="14">
        <v>138.80000000000001</v>
      </c>
      <c r="Z75" s="14">
        <f t="shared" si="11"/>
        <v>123.02675086419752</v>
      </c>
      <c r="AA75" s="14">
        <f t="shared" si="18"/>
        <v>0.44380591713967921</v>
      </c>
      <c r="AB75" s="32">
        <v>430.77089999999998</v>
      </c>
    </row>
    <row r="76" spans="1:28">
      <c r="A76" s="5">
        <v>8827</v>
      </c>
      <c r="B76" s="13">
        <v>6787</v>
      </c>
      <c r="C76" s="4">
        <v>4077</v>
      </c>
      <c r="D76" s="13">
        <v>2710</v>
      </c>
      <c r="E76" s="13">
        <v>22733</v>
      </c>
      <c r="F76" s="13">
        <f t="shared" si="12"/>
        <v>1.6647044395388766</v>
      </c>
      <c r="G76" s="13">
        <f t="shared" si="13"/>
        <v>5.5759136620063776</v>
      </c>
      <c r="H76" s="14">
        <v>4.5</v>
      </c>
      <c r="I76" s="14">
        <v>4.62</v>
      </c>
      <c r="J76" s="14">
        <v>4</v>
      </c>
      <c r="K76" s="14">
        <v>6</v>
      </c>
      <c r="L76" s="14">
        <v>10</v>
      </c>
      <c r="M76" s="13">
        <v>0.60070723441874174</v>
      </c>
      <c r="N76" s="14">
        <v>339.8</v>
      </c>
      <c r="O76" s="14">
        <v>320.5</v>
      </c>
      <c r="P76" s="14">
        <f t="shared" si="14"/>
        <v>19.300000000000011</v>
      </c>
      <c r="Q76" s="14">
        <v>3.11</v>
      </c>
      <c r="R76" s="14">
        <v>4.1399999999999997</v>
      </c>
      <c r="S76" s="14">
        <f t="shared" si="15"/>
        <v>0.75120772946859904</v>
      </c>
      <c r="T76" s="14">
        <v>50.6</v>
      </c>
      <c r="U76" s="14">
        <v>123.6</v>
      </c>
      <c r="V76" s="14">
        <f t="shared" si="16"/>
        <v>109.11975135802469</v>
      </c>
      <c r="W76" s="14">
        <f t="shared" si="17"/>
        <v>0.46371073403549201</v>
      </c>
      <c r="X76" s="14">
        <v>53.9</v>
      </c>
      <c r="Y76" s="14">
        <v>137</v>
      </c>
      <c r="Z76" s="14">
        <f t="shared" si="11"/>
        <v>120.94988621399177</v>
      </c>
      <c r="AA76" s="14">
        <f t="shared" si="18"/>
        <v>0.44563911291852637</v>
      </c>
      <c r="AB76" s="32">
        <v>429.06310000000002</v>
      </c>
    </row>
    <row r="77" spans="1:28">
      <c r="A77" s="5">
        <v>8858</v>
      </c>
      <c r="B77" s="13">
        <v>6802</v>
      </c>
      <c r="C77" s="4">
        <v>4124</v>
      </c>
      <c r="D77" s="13">
        <v>2678</v>
      </c>
      <c r="E77" s="13">
        <v>22831</v>
      </c>
      <c r="F77" s="13">
        <f t="shared" si="12"/>
        <v>1.6493695441319107</v>
      </c>
      <c r="G77" s="13">
        <f t="shared" si="13"/>
        <v>5.5361299709020368</v>
      </c>
      <c r="H77" s="14">
        <v>4.5</v>
      </c>
      <c r="I77" s="14">
        <v>4.62</v>
      </c>
      <c r="J77" s="14">
        <v>4</v>
      </c>
      <c r="K77" s="14">
        <v>6</v>
      </c>
      <c r="L77" s="14">
        <v>10</v>
      </c>
      <c r="M77" s="13">
        <v>0.60629226698029992</v>
      </c>
      <c r="N77" s="14">
        <v>346.9</v>
      </c>
      <c r="O77" s="14">
        <v>324.3</v>
      </c>
      <c r="P77" s="14">
        <f t="shared" si="14"/>
        <v>22.599999999999966</v>
      </c>
      <c r="Q77" s="14">
        <v>3.11</v>
      </c>
      <c r="R77" s="14">
        <v>3.84</v>
      </c>
      <c r="S77" s="14">
        <f t="shared" si="15"/>
        <v>0.80989583333333337</v>
      </c>
      <c r="T77" s="14">
        <v>49.2</v>
      </c>
      <c r="U77" s="14">
        <v>126.8</v>
      </c>
      <c r="V77" s="14">
        <f t="shared" si="16"/>
        <v>113.52724913580248</v>
      </c>
      <c r="W77" s="14">
        <f t="shared" si="17"/>
        <v>0.43337613105683948</v>
      </c>
      <c r="X77" s="14">
        <v>53.2</v>
      </c>
      <c r="Y77" s="14">
        <v>136.80000000000001</v>
      </c>
      <c r="Z77" s="14">
        <f t="shared" si="11"/>
        <v>122.48050222222224</v>
      </c>
      <c r="AA77" s="14">
        <f t="shared" si="18"/>
        <v>0.43435484860665163</v>
      </c>
      <c r="AB77" s="32">
        <v>435.12810000000002</v>
      </c>
    </row>
    <row r="78" spans="1:28">
      <c r="A78" s="5">
        <v>8888</v>
      </c>
      <c r="B78" s="13">
        <v>6827</v>
      </c>
      <c r="C78" s="4">
        <v>4168</v>
      </c>
      <c r="D78" s="13">
        <v>2659</v>
      </c>
      <c r="E78" s="13">
        <v>22991</v>
      </c>
      <c r="F78" s="13">
        <f t="shared" si="12"/>
        <v>1.6379558541266794</v>
      </c>
      <c r="G78" s="13">
        <f t="shared" si="13"/>
        <v>5.5160748560460648</v>
      </c>
      <c r="H78" s="14">
        <v>4</v>
      </c>
      <c r="I78" s="14">
        <v>4.1900000000000004</v>
      </c>
      <c r="J78" s="14">
        <v>4</v>
      </c>
      <c r="K78" s="14">
        <v>6</v>
      </c>
      <c r="L78" s="14">
        <v>10</v>
      </c>
      <c r="M78" s="13">
        <v>0.61051706459645527</v>
      </c>
      <c r="N78" s="14">
        <v>335.1</v>
      </c>
      <c r="O78" s="14">
        <v>303</v>
      </c>
      <c r="P78" s="14">
        <f t="shared" si="14"/>
        <v>32.100000000000023</v>
      </c>
      <c r="Q78" s="14">
        <v>2.64</v>
      </c>
      <c r="R78" s="14">
        <v>3.78</v>
      </c>
      <c r="S78" s="14">
        <f t="shared" si="15"/>
        <v>0.69841269841269848</v>
      </c>
      <c r="T78" s="14">
        <v>48.4</v>
      </c>
      <c r="U78" s="14">
        <v>127.1</v>
      </c>
      <c r="V78" s="14">
        <f t="shared" si="16"/>
        <v>114.04499934156378</v>
      </c>
      <c r="W78" s="14">
        <f t="shared" si="17"/>
        <v>0.42439388205915474</v>
      </c>
      <c r="X78" s="14">
        <v>52.5</v>
      </c>
      <c r="Y78" s="14">
        <v>136.4</v>
      </c>
      <c r="Z78" s="14">
        <f t="shared" si="11"/>
        <v>122.3897553909465</v>
      </c>
      <c r="AA78" s="14">
        <f t="shared" si="18"/>
        <v>0.4289574714182619</v>
      </c>
      <c r="AB78" s="32">
        <v>436.08080000000001</v>
      </c>
    </row>
    <row r="79" spans="1:28">
      <c r="A79" s="5">
        <v>8919</v>
      </c>
      <c r="B79" s="13">
        <v>6851</v>
      </c>
      <c r="C79" s="4">
        <v>4201</v>
      </c>
      <c r="D79" s="13">
        <v>2650</v>
      </c>
      <c r="E79" s="13">
        <v>23226</v>
      </c>
      <c r="F79" s="13">
        <f t="shared" si="12"/>
        <v>1.6308021899547727</v>
      </c>
      <c r="G79" s="13">
        <f t="shared" si="13"/>
        <v>5.5286836467507738</v>
      </c>
      <c r="H79" s="14">
        <v>3.68</v>
      </c>
      <c r="I79" s="14">
        <v>3.97</v>
      </c>
      <c r="J79" s="14">
        <v>4</v>
      </c>
      <c r="K79" s="14">
        <v>6</v>
      </c>
      <c r="L79" s="14">
        <v>10</v>
      </c>
      <c r="M79" s="13">
        <v>0.61319515399211799</v>
      </c>
      <c r="N79" s="14">
        <v>307</v>
      </c>
      <c r="O79" s="14">
        <v>274</v>
      </c>
      <c r="P79" s="14">
        <f t="shared" si="14"/>
        <v>33</v>
      </c>
      <c r="Q79" s="14">
        <v>2.64</v>
      </c>
      <c r="R79" s="14">
        <v>3.69</v>
      </c>
      <c r="S79" s="14">
        <f t="shared" si="15"/>
        <v>0.71544715447154472</v>
      </c>
      <c r="T79" s="14">
        <v>49.1</v>
      </c>
      <c r="U79" s="14">
        <v>128.5</v>
      </c>
      <c r="V79" s="14">
        <f t="shared" si="16"/>
        <v>114.21904938271605</v>
      </c>
      <c r="W79" s="14">
        <f t="shared" si="17"/>
        <v>0.42987575422274482</v>
      </c>
      <c r="X79" s="14">
        <v>52</v>
      </c>
      <c r="Y79" s="14">
        <v>136.30000000000001</v>
      </c>
      <c r="Z79" s="14">
        <f t="shared" si="11"/>
        <v>121.1521901234568</v>
      </c>
      <c r="AA79" s="14">
        <f t="shared" si="18"/>
        <v>0.42921221603184251</v>
      </c>
      <c r="AB79" s="32">
        <v>431.988</v>
      </c>
    </row>
    <row r="80" spans="1:28">
      <c r="A80" s="5">
        <v>8949</v>
      </c>
      <c r="B80" s="13">
        <v>6913</v>
      </c>
      <c r="C80" s="4">
        <v>4224</v>
      </c>
      <c r="D80" s="13">
        <v>2689</v>
      </c>
      <c r="E80" s="13">
        <v>23525</v>
      </c>
      <c r="F80" s="13">
        <f t="shared" si="12"/>
        <v>1.6366003787878789</v>
      </c>
      <c r="G80" s="13">
        <f t="shared" si="13"/>
        <v>5.5693655303030303</v>
      </c>
      <c r="H80" s="14">
        <v>3.5</v>
      </c>
      <c r="I80" s="14">
        <v>3.52</v>
      </c>
      <c r="J80" s="14">
        <v>4</v>
      </c>
      <c r="K80" s="14">
        <v>6</v>
      </c>
      <c r="L80" s="14">
        <v>10</v>
      </c>
      <c r="M80" s="13">
        <v>0.61102271083465931</v>
      </c>
      <c r="N80" s="14">
        <v>276.60000000000002</v>
      </c>
      <c r="O80" s="14">
        <v>278.60000000000002</v>
      </c>
      <c r="P80" s="14">
        <f t="shared" si="14"/>
        <v>-2</v>
      </c>
      <c r="Q80" s="14">
        <v>2.64</v>
      </c>
      <c r="R80" s="14">
        <v>3.5</v>
      </c>
      <c r="S80" s="14">
        <f t="shared" si="15"/>
        <v>0.75428571428571434</v>
      </c>
      <c r="T80" s="14">
        <v>49.6</v>
      </c>
      <c r="U80" s="14">
        <v>128</v>
      </c>
      <c r="V80" s="14">
        <f t="shared" si="16"/>
        <v>115.10486913580246</v>
      </c>
      <c r="W80" s="14">
        <f t="shared" si="17"/>
        <v>0.43091139734046502</v>
      </c>
      <c r="X80" s="14">
        <v>52.3</v>
      </c>
      <c r="Y80" s="14">
        <v>138.4</v>
      </c>
      <c r="Z80" s="14">
        <f t="shared" si="11"/>
        <v>124.45713975308641</v>
      </c>
      <c r="AA80" s="14">
        <f t="shared" si="18"/>
        <v>0.42022498752389181</v>
      </c>
      <c r="AB80" s="32">
        <v>437.03879999999998</v>
      </c>
    </row>
    <row r="81" spans="1:28">
      <c r="A81" s="5">
        <v>8980</v>
      </c>
      <c r="B81" s="13">
        <v>6920</v>
      </c>
      <c r="C81" s="4">
        <v>4234</v>
      </c>
      <c r="D81" s="13">
        <v>2686</v>
      </c>
      <c r="E81" s="13">
        <v>23847</v>
      </c>
      <c r="F81" s="13">
        <f t="shared" si="12"/>
        <v>1.6343882853094001</v>
      </c>
      <c r="G81" s="13">
        <f t="shared" si="13"/>
        <v>5.6322626358053851</v>
      </c>
      <c r="H81" s="14">
        <v>3.11</v>
      </c>
      <c r="I81" s="14">
        <v>3.25</v>
      </c>
      <c r="J81" s="14">
        <v>4</v>
      </c>
      <c r="K81" s="14">
        <v>6</v>
      </c>
      <c r="L81" s="14">
        <v>10</v>
      </c>
      <c r="M81" s="13">
        <v>0.61184971098265895</v>
      </c>
      <c r="N81" s="14">
        <v>330.7</v>
      </c>
      <c r="O81" s="14">
        <v>254.5</v>
      </c>
      <c r="P81" s="14">
        <f t="shared" si="14"/>
        <v>76.199999999999989</v>
      </c>
      <c r="Q81" s="14">
        <v>3.09</v>
      </c>
      <c r="R81" s="14">
        <v>3.51</v>
      </c>
      <c r="S81" s="14">
        <f t="shared" si="15"/>
        <v>0.88034188034188032</v>
      </c>
      <c r="T81" s="14">
        <v>51.3</v>
      </c>
      <c r="U81" s="14">
        <v>130.6</v>
      </c>
      <c r="V81" s="14">
        <f t="shared" si="16"/>
        <v>120.91136106995884</v>
      </c>
      <c r="W81" s="14">
        <f t="shared" si="17"/>
        <v>0.42427774814575131</v>
      </c>
      <c r="X81" s="14">
        <v>53</v>
      </c>
      <c r="Y81" s="14">
        <v>138</v>
      </c>
      <c r="Z81" s="14">
        <f t="shared" si="11"/>
        <v>127.76238765432099</v>
      </c>
      <c r="AA81" s="14">
        <f t="shared" si="18"/>
        <v>0.41483257297444154</v>
      </c>
      <c r="AB81" s="32">
        <v>449.94580000000002</v>
      </c>
    </row>
    <row r="82" spans="1:28">
      <c r="A82" s="5">
        <v>9011</v>
      </c>
      <c r="B82" s="13">
        <v>6886</v>
      </c>
      <c r="C82" s="4">
        <v>4224</v>
      </c>
      <c r="D82" s="13">
        <v>2662</v>
      </c>
      <c r="E82" s="13">
        <v>24111</v>
      </c>
      <c r="F82" s="13">
        <f t="shared" si="12"/>
        <v>1.6302083333333333</v>
      </c>
      <c r="G82" s="13">
        <f t="shared" si="13"/>
        <v>5.7080965909090908</v>
      </c>
      <c r="H82" s="14">
        <v>3</v>
      </c>
      <c r="I82" s="14">
        <v>3.12</v>
      </c>
      <c r="J82" s="14">
        <v>4</v>
      </c>
      <c r="K82" s="14">
        <v>6</v>
      </c>
      <c r="L82" s="14">
        <v>10</v>
      </c>
      <c r="M82" s="13">
        <v>0.61341853035143767</v>
      </c>
      <c r="N82" s="14">
        <v>427.5</v>
      </c>
      <c r="O82" s="14">
        <v>287.10000000000002</v>
      </c>
      <c r="P82" s="14">
        <f t="shared" si="14"/>
        <v>140.39999999999998</v>
      </c>
      <c r="Q82" s="14">
        <v>3.38</v>
      </c>
      <c r="R82" s="14">
        <v>3.55</v>
      </c>
      <c r="S82" s="14">
        <f t="shared" si="15"/>
        <v>0.95211267605633809</v>
      </c>
      <c r="T82" s="14">
        <v>52.7</v>
      </c>
      <c r="U82" s="14">
        <v>134.69999999999999</v>
      </c>
      <c r="V82" s="14">
        <f t="shared" si="16"/>
        <v>123.6284360493827</v>
      </c>
      <c r="W82" s="14">
        <f t="shared" si="17"/>
        <v>0.42627733298307907</v>
      </c>
      <c r="X82" s="14">
        <v>53.1</v>
      </c>
      <c r="Y82" s="14">
        <v>141.6</v>
      </c>
      <c r="Z82" s="14">
        <f t="shared" si="11"/>
        <v>129.96129580246912</v>
      </c>
      <c r="AA82" s="14">
        <f t="shared" si="18"/>
        <v>0.40858318372500529</v>
      </c>
      <c r="AB82" s="32">
        <v>446.05360000000002</v>
      </c>
    </row>
    <row r="83" spans="1:28">
      <c r="A83" s="5">
        <v>9041</v>
      </c>
      <c r="B83" s="13">
        <v>6990</v>
      </c>
      <c r="C83" s="4">
        <v>4222</v>
      </c>
      <c r="D83" s="13">
        <v>2768</v>
      </c>
      <c r="E83" s="13">
        <v>24217</v>
      </c>
      <c r="F83" s="13">
        <f t="shared" si="12"/>
        <v>1.6556134533396494</v>
      </c>
      <c r="G83" s="13">
        <f t="shared" si="13"/>
        <v>5.7359071530080534</v>
      </c>
      <c r="H83" s="14">
        <v>3</v>
      </c>
      <c r="I83" s="14">
        <v>3.12</v>
      </c>
      <c r="J83" s="14">
        <v>4</v>
      </c>
      <c r="K83" s="14">
        <v>6</v>
      </c>
      <c r="L83" s="14">
        <v>10</v>
      </c>
      <c r="M83" s="13">
        <v>0.60400572246065809</v>
      </c>
      <c r="N83" s="14">
        <v>527.20000000000005</v>
      </c>
      <c r="O83" s="14">
        <v>310.8</v>
      </c>
      <c r="P83" s="14">
        <f t="shared" si="14"/>
        <v>216.40000000000003</v>
      </c>
      <c r="Q83" s="14">
        <v>3.38</v>
      </c>
      <c r="R83" s="14">
        <v>3.52</v>
      </c>
      <c r="S83" s="14">
        <f t="shared" si="15"/>
        <v>0.96022727272727271</v>
      </c>
      <c r="T83" s="14">
        <v>53.9</v>
      </c>
      <c r="U83" s="14">
        <v>139.80000000000001</v>
      </c>
      <c r="V83" s="14">
        <f t="shared" si="16"/>
        <v>129.0706088888889</v>
      </c>
      <c r="W83" s="14">
        <f t="shared" si="17"/>
        <v>0.41760088113011146</v>
      </c>
      <c r="X83" s="14">
        <v>53.7</v>
      </c>
      <c r="Y83" s="14">
        <v>146.1</v>
      </c>
      <c r="Z83" s="14">
        <f t="shared" si="11"/>
        <v>134.88709555555556</v>
      </c>
      <c r="AA83" s="14">
        <f t="shared" si="18"/>
        <v>0.3981107294128276</v>
      </c>
      <c r="AB83" s="32">
        <v>448.7004</v>
      </c>
    </row>
    <row r="84" spans="1:28">
      <c r="A84" s="5">
        <v>9072</v>
      </c>
      <c r="B84" s="13">
        <v>7008</v>
      </c>
      <c r="C84" s="4">
        <v>4240</v>
      </c>
      <c r="D84" s="13">
        <v>2768</v>
      </c>
      <c r="E84" s="13">
        <v>24607</v>
      </c>
      <c r="F84" s="13">
        <f t="shared" si="12"/>
        <v>1.6528301886792454</v>
      </c>
      <c r="G84" s="13">
        <f t="shared" si="13"/>
        <v>5.8035377358490567</v>
      </c>
      <c r="H84" s="14">
        <v>3</v>
      </c>
      <c r="I84" s="14">
        <v>3.22</v>
      </c>
      <c r="J84" s="14">
        <v>4</v>
      </c>
      <c r="K84" s="14">
        <v>6</v>
      </c>
      <c r="L84" s="14">
        <v>10</v>
      </c>
      <c r="M84" s="13">
        <v>0.60502283105022836</v>
      </c>
      <c r="N84" s="14">
        <v>493.6</v>
      </c>
      <c r="O84" s="14">
        <v>296.10000000000002</v>
      </c>
      <c r="P84" s="14">
        <f t="shared" si="14"/>
        <v>197.5</v>
      </c>
      <c r="Q84" s="14">
        <v>3.84</v>
      </c>
      <c r="R84" s="14">
        <v>3.55</v>
      </c>
      <c r="S84" s="14">
        <f t="shared" si="15"/>
        <v>1.0816901408450705</v>
      </c>
      <c r="T84" s="14">
        <v>55.1</v>
      </c>
      <c r="U84" s="14">
        <v>135.80000000000001</v>
      </c>
      <c r="V84" s="14">
        <f t="shared" si="16"/>
        <v>128.80565732510289</v>
      </c>
      <c r="W84" s="14">
        <f t="shared" si="17"/>
        <v>0.42777624169820982</v>
      </c>
      <c r="X84" s="14">
        <v>54.2</v>
      </c>
      <c r="Y84" s="14">
        <v>145.5</v>
      </c>
      <c r="Z84" s="14">
        <f t="shared" si="11"/>
        <v>138.00606141975308</v>
      </c>
      <c r="AA84" s="14">
        <f t="shared" si="18"/>
        <v>0.39273637289848956</v>
      </c>
      <c r="AB84" s="32">
        <v>460.96870000000001</v>
      </c>
    </row>
    <row r="85" spans="1:28">
      <c r="A85" s="5">
        <v>9102</v>
      </c>
      <c r="B85" s="13">
        <v>7019</v>
      </c>
      <c r="C85" s="4">
        <v>4212</v>
      </c>
      <c r="D85" s="13">
        <v>2807</v>
      </c>
      <c r="E85" s="13">
        <v>24402</v>
      </c>
      <c r="F85" s="13">
        <f t="shared" si="12"/>
        <v>1.666429249762583</v>
      </c>
      <c r="G85" s="13">
        <f t="shared" si="13"/>
        <v>5.7934472934472936</v>
      </c>
      <c r="H85" s="14">
        <v>3</v>
      </c>
      <c r="I85" s="14">
        <v>3.55</v>
      </c>
      <c r="J85" s="14">
        <v>4</v>
      </c>
      <c r="K85" s="14">
        <v>6.7</v>
      </c>
      <c r="L85" s="14">
        <v>10</v>
      </c>
      <c r="M85" s="13">
        <v>0.60008548226243053</v>
      </c>
      <c r="N85" s="14">
        <v>445.7</v>
      </c>
      <c r="O85" s="14">
        <v>333.2</v>
      </c>
      <c r="P85" s="14">
        <f t="shared" si="14"/>
        <v>112.5</v>
      </c>
      <c r="Q85" s="14">
        <v>3.84</v>
      </c>
      <c r="R85" s="14">
        <v>3.62</v>
      </c>
      <c r="S85" s="14">
        <f t="shared" si="15"/>
        <v>1.0607734806629834</v>
      </c>
      <c r="T85" s="14">
        <v>56.4</v>
      </c>
      <c r="U85" s="14">
        <v>139.6</v>
      </c>
      <c r="V85" s="14">
        <f t="shared" si="16"/>
        <v>134.88456477366253</v>
      </c>
      <c r="W85" s="14">
        <f t="shared" si="17"/>
        <v>0.41813531514624885</v>
      </c>
      <c r="X85" s="14">
        <v>55.6</v>
      </c>
      <c r="Y85" s="14">
        <v>147.69999999999999</v>
      </c>
      <c r="Z85" s="14">
        <f t="shared" si="11"/>
        <v>142.71096144032921</v>
      </c>
      <c r="AA85" s="14">
        <f t="shared" si="18"/>
        <v>0.38959866459345283</v>
      </c>
      <c r="AB85" s="32">
        <v>469.5838</v>
      </c>
    </row>
    <row r="86" spans="1:28">
      <c r="A86" s="5">
        <v>9133</v>
      </c>
      <c r="B86" s="13">
        <v>7007</v>
      </c>
      <c r="C86" s="4">
        <v>4136</v>
      </c>
      <c r="D86" s="13">
        <v>2871</v>
      </c>
      <c r="E86" s="13">
        <v>24724</v>
      </c>
      <c r="F86" s="13">
        <f t="shared" si="12"/>
        <v>1.6941489361702127</v>
      </c>
      <c r="G86" s="13">
        <f t="shared" si="13"/>
        <v>5.9777562862669242</v>
      </c>
      <c r="H86" s="14">
        <v>3</v>
      </c>
      <c r="I86" s="14">
        <v>3.62</v>
      </c>
      <c r="J86" s="14">
        <v>4</v>
      </c>
      <c r="K86" s="14">
        <v>7</v>
      </c>
      <c r="L86" s="14">
        <v>10</v>
      </c>
      <c r="M86" s="13">
        <v>0.59026687598116168</v>
      </c>
      <c r="N86" s="14">
        <v>446.4</v>
      </c>
      <c r="O86" s="14">
        <v>346.2</v>
      </c>
      <c r="P86" s="14">
        <f t="shared" si="14"/>
        <v>100.19999999999999</v>
      </c>
      <c r="Q86" s="14">
        <v>3.84</v>
      </c>
      <c r="R86" s="14">
        <v>3.77</v>
      </c>
      <c r="S86" s="14">
        <f t="shared" si="15"/>
        <v>1.0185676392572944</v>
      </c>
      <c r="T86" s="14">
        <v>56.6</v>
      </c>
      <c r="U86" s="14">
        <v>138.6</v>
      </c>
      <c r="V86" s="14">
        <f t="shared" si="16"/>
        <v>136.36623</v>
      </c>
      <c r="W86" s="14">
        <f t="shared" si="17"/>
        <v>0.41505877224881849</v>
      </c>
      <c r="X86" s="14">
        <v>56.3</v>
      </c>
      <c r="Y86" s="14">
        <v>144.80000000000001</v>
      </c>
      <c r="Z86" s="14">
        <f t="shared" si="11"/>
        <v>142.46630666666667</v>
      </c>
      <c r="AA86" s="14">
        <f t="shared" si="18"/>
        <v>0.39518115768752993</v>
      </c>
      <c r="AB86" s="32">
        <v>478.16730000000001</v>
      </c>
    </row>
    <row r="87" spans="1:28">
      <c r="A87" s="5">
        <v>9164</v>
      </c>
      <c r="B87" s="13">
        <v>7077</v>
      </c>
      <c r="C87" s="4">
        <v>4077</v>
      </c>
      <c r="D87" s="13">
        <v>3000</v>
      </c>
      <c r="E87" s="13">
        <v>24914</v>
      </c>
      <c r="F87" s="13">
        <f t="shared" si="12"/>
        <v>1.7358351729212655</v>
      </c>
      <c r="G87" s="13">
        <f t="shared" si="13"/>
        <v>6.1108658327201377</v>
      </c>
      <c r="H87" s="14">
        <v>3.04</v>
      </c>
      <c r="I87" s="14">
        <v>3.62</v>
      </c>
      <c r="J87" s="14">
        <v>4</v>
      </c>
      <c r="K87" s="14">
        <v>7</v>
      </c>
      <c r="L87" s="14">
        <v>9.9</v>
      </c>
      <c r="M87" s="13">
        <v>0.57609156422212804</v>
      </c>
      <c r="N87" s="14">
        <v>370.7</v>
      </c>
      <c r="O87" s="14">
        <v>333.4</v>
      </c>
      <c r="P87" s="14">
        <f t="shared" si="14"/>
        <v>37.300000000000011</v>
      </c>
      <c r="Q87" s="14">
        <v>3.84</v>
      </c>
      <c r="R87" s="14">
        <v>3.78</v>
      </c>
      <c r="S87" s="14">
        <f t="shared" si="15"/>
        <v>1.0158730158730158</v>
      </c>
      <c r="T87" s="14">
        <v>55.5</v>
      </c>
      <c r="U87" s="14">
        <v>136.1</v>
      </c>
      <c r="V87" s="14">
        <f t="shared" si="16"/>
        <v>133.64734358024691</v>
      </c>
      <c r="W87" s="14">
        <f t="shared" si="17"/>
        <v>0.41527200251964386</v>
      </c>
      <c r="X87" s="14">
        <v>56.9</v>
      </c>
      <c r="Y87" s="14">
        <v>143.1</v>
      </c>
      <c r="Z87" s="14">
        <f t="shared" si="11"/>
        <v>140.52119666666667</v>
      </c>
      <c r="AA87" s="14">
        <f t="shared" si="18"/>
        <v>0.40492111759461957</v>
      </c>
      <c r="AB87" s="32">
        <v>477.24180000000001</v>
      </c>
    </row>
    <row r="88" spans="1:28">
      <c r="A88" s="5">
        <v>9192</v>
      </c>
      <c r="B88" s="13">
        <v>6974</v>
      </c>
      <c r="C88" s="4">
        <v>4052</v>
      </c>
      <c r="D88" s="13">
        <v>2922</v>
      </c>
      <c r="E88" s="13">
        <v>24800</v>
      </c>
      <c r="F88" s="13">
        <f t="shared" si="12"/>
        <v>1.7211253701875617</v>
      </c>
      <c r="G88" s="13">
        <f t="shared" si="13"/>
        <v>6.1204343534057255</v>
      </c>
      <c r="H88" s="14">
        <v>3.5</v>
      </c>
      <c r="I88" s="14">
        <v>3.91</v>
      </c>
      <c r="J88" s="14">
        <v>4.87</v>
      </c>
      <c r="K88" s="14">
        <v>7</v>
      </c>
      <c r="L88" s="14">
        <v>9</v>
      </c>
      <c r="M88" s="13">
        <v>0.58101519931172929</v>
      </c>
      <c r="N88" s="14">
        <v>453.7</v>
      </c>
      <c r="O88" s="14">
        <v>385.4</v>
      </c>
      <c r="P88" s="14">
        <f t="shared" si="14"/>
        <v>68.300000000000011</v>
      </c>
      <c r="Q88" s="14">
        <v>3.7</v>
      </c>
      <c r="R88" s="14">
        <v>3.77</v>
      </c>
      <c r="S88" s="14">
        <f t="shared" si="15"/>
        <v>0.98143236074270557</v>
      </c>
      <c r="T88" s="14">
        <v>56.3</v>
      </c>
      <c r="U88" s="14">
        <v>133.69999999999999</v>
      </c>
      <c r="V88" s="14">
        <f t="shared" si="16"/>
        <v>131.39601337448559</v>
      </c>
      <c r="W88" s="14">
        <f t="shared" si="17"/>
        <v>0.42847570907301441</v>
      </c>
      <c r="X88" s="14">
        <v>57</v>
      </c>
      <c r="Y88" s="14">
        <v>140.1</v>
      </c>
      <c r="Z88" s="14">
        <f t="shared" si="11"/>
        <v>137.68572530864196</v>
      </c>
      <c r="AA88" s="14">
        <f t="shared" si="18"/>
        <v>0.41398627106932445</v>
      </c>
      <c r="AB88" s="32">
        <v>477.625</v>
      </c>
    </row>
    <row r="89" spans="1:28">
      <c r="A89" s="5">
        <v>9223</v>
      </c>
      <c r="B89" s="13">
        <v>6980</v>
      </c>
      <c r="C89" s="4">
        <v>4055</v>
      </c>
      <c r="D89" s="13">
        <v>2925</v>
      </c>
      <c r="E89" s="13">
        <v>24937</v>
      </c>
      <c r="F89" s="13">
        <f t="shared" si="12"/>
        <v>1.721331689272503</v>
      </c>
      <c r="G89" s="13">
        <f t="shared" si="13"/>
        <v>6.1496917385943277</v>
      </c>
      <c r="H89" s="14">
        <v>3.5</v>
      </c>
      <c r="I89" s="14">
        <v>3.93</v>
      </c>
      <c r="J89" s="14">
        <v>5</v>
      </c>
      <c r="K89" s="14">
        <v>7</v>
      </c>
      <c r="L89" s="14">
        <v>9</v>
      </c>
      <c r="M89" s="13">
        <v>0.58094555873925502</v>
      </c>
      <c r="N89" s="14">
        <v>398.3</v>
      </c>
      <c r="O89" s="14">
        <v>346.1</v>
      </c>
      <c r="P89" s="14">
        <f t="shared" si="14"/>
        <v>52.199999999999989</v>
      </c>
      <c r="Q89" s="14">
        <v>3.58</v>
      </c>
      <c r="R89" s="14">
        <v>3.7</v>
      </c>
      <c r="S89" s="14">
        <f t="shared" si="15"/>
        <v>0.96756756756756757</v>
      </c>
      <c r="T89" s="14">
        <v>55.2</v>
      </c>
      <c r="U89" s="14">
        <v>130.6</v>
      </c>
      <c r="V89" s="14">
        <f t="shared" si="16"/>
        <v>128.86156888888888</v>
      </c>
      <c r="W89" s="14">
        <f t="shared" si="17"/>
        <v>0.42836666102983972</v>
      </c>
      <c r="X89" s="14">
        <v>55.7</v>
      </c>
      <c r="Y89" s="14">
        <v>137.5</v>
      </c>
      <c r="Z89" s="14">
        <f t="shared" si="11"/>
        <v>135.66972222222222</v>
      </c>
      <c r="AA89" s="14">
        <f t="shared" si="18"/>
        <v>0.41055586381142117</v>
      </c>
      <c r="AB89" s="32">
        <v>479.5308</v>
      </c>
    </row>
    <row r="90" spans="1:28">
      <c r="A90" s="5">
        <v>9253</v>
      </c>
      <c r="B90" s="13">
        <v>6988</v>
      </c>
      <c r="C90" s="4">
        <v>4070</v>
      </c>
      <c r="D90" s="13">
        <v>2918</v>
      </c>
      <c r="E90" s="13">
        <v>25125</v>
      </c>
      <c r="F90" s="13">
        <f t="shared" si="12"/>
        <v>1.7169533169533169</v>
      </c>
      <c r="G90" s="13">
        <f t="shared" si="13"/>
        <v>6.1732186732186731</v>
      </c>
      <c r="H90" s="14">
        <v>3.5</v>
      </c>
      <c r="I90" s="14">
        <v>3.88</v>
      </c>
      <c r="J90" s="14">
        <v>5</v>
      </c>
      <c r="K90" s="14">
        <v>7</v>
      </c>
      <c r="L90" s="14">
        <v>9</v>
      </c>
      <c r="M90" s="13">
        <v>0.58242701774470518</v>
      </c>
      <c r="N90" s="14">
        <v>370.9</v>
      </c>
      <c r="O90" s="14">
        <v>327.5</v>
      </c>
      <c r="P90" s="14">
        <f t="shared" si="14"/>
        <v>43.399999999999977</v>
      </c>
      <c r="Q90" s="14">
        <v>3.37</v>
      </c>
      <c r="R90" s="14">
        <v>3.7</v>
      </c>
      <c r="S90" s="14">
        <f t="shared" si="15"/>
        <v>0.91081081081081083</v>
      </c>
      <c r="T90" s="14">
        <v>54.9</v>
      </c>
      <c r="U90" s="14">
        <v>131.1</v>
      </c>
      <c r="V90" s="14">
        <f t="shared" si="16"/>
        <v>130.95757037037038</v>
      </c>
      <c r="W90" s="14">
        <f t="shared" si="17"/>
        <v>0.41921975067751654</v>
      </c>
      <c r="X90" s="14">
        <v>55.6</v>
      </c>
      <c r="Y90" s="14">
        <v>135.69999999999999</v>
      </c>
      <c r="Z90" s="14">
        <f t="shared" si="11"/>
        <v>135.55257283950615</v>
      </c>
      <c r="AA90" s="14">
        <f t="shared" si="18"/>
        <v>0.41017295972559842</v>
      </c>
      <c r="AB90" s="32">
        <v>485.47199999999998</v>
      </c>
    </row>
    <row r="91" spans="1:28">
      <c r="A91" s="5">
        <v>9284</v>
      </c>
      <c r="B91" s="13">
        <v>6951</v>
      </c>
      <c r="C91" s="4">
        <v>4073</v>
      </c>
      <c r="D91" s="13">
        <v>2878</v>
      </c>
      <c r="E91" s="13">
        <v>25362</v>
      </c>
      <c r="F91" s="13">
        <f t="shared" si="12"/>
        <v>1.7066044684507733</v>
      </c>
      <c r="G91" s="13">
        <f t="shared" si="13"/>
        <v>6.2268598084949671</v>
      </c>
      <c r="H91" s="14">
        <v>3.5</v>
      </c>
      <c r="I91" s="14">
        <v>3.88</v>
      </c>
      <c r="J91" s="14">
        <v>5</v>
      </c>
      <c r="K91" s="14">
        <v>7</v>
      </c>
      <c r="L91" s="14">
        <v>9</v>
      </c>
      <c r="M91" s="13">
        <v>0.58595885484103005</v>
      </c>
      <c r="N91" s="14">
        <v>323.3</v>
      </c>
      <c r="O91" s="14">
        <v>325.2</v>
      </c>
      <c r="P91" s="14">
        <f t="shared" si="14"/>
        <v>-1.8999999999999773</v>
      </c>
      <c r="Q91" s="14">
        <v>3.11</v>
      </c>
      <c r="R91" s="14">
        <v>3.92</v>
      </c>
      <c r="S91" s="14">
        <f t="shared" si="15"/>
        <v>0.79336734693877553</v>
      </c>
      <c r="T91" s="14">
        <v>55.5</v>
      </c>
      <c r="U91" s="14">
        <v>122.5</v>
      </c>
      <c r="V91" s="14">
        <f t="shared" si="16"/>
        <v>122.51046039094649</v>
      </c>
      <c r="W91" s="14">
        <f t="shared" si="17"/>
        <v>0.45302254046627877</v>
      </c>
      <c r="X91" s="14">
        <v>56.3</v>
      </c>
      <c r="Y91" s="14">
        <v>131.19999999999999</v>
      </c>
      <c r="Z91" s="14">
        <f t="shared" si="11"/>
        <v>131.21120329218104</v>
      </c>
      <c r="AA91" s="14">
        <f t="shared" si="18"/>
        <v>0.42907921417831363</v>
      </c>
      <c r="AB91" s="32">
        <v>486.04149999999998</v>
      </c>
    </row>
    <row r="92" spans="1:28">
      <c r="A92" s="5">
        <v>9314</v>
      </c>
      <c r="B92" s="13">
        <v>7017</v>
      </c>
      <c r="C92" s="4">
        <v>4080</v>
      </c>
      <c r="D92" s="13">
        <v>2937</v>
      </c>
      <c r="E92" s="13">
        <v>25468</v>
      </c>
      <c r="F92" s="13">
        <f t="shared" si="12"/>
        <v>1.7198529411764707</v>
      </c>
      <c r="G92" s="13">
        <f t="shared" si="13"/>
        <v>6.2421568627450981</v>
      </c>
      <c r="H92" s="14">
        <v>3.5</v>
      </c>
      <c r="I92" s="14">
        <v>3.9</v>
      </c>
      <c r="J92" s="14">
        <v>5</v>
      </c>
      <c r="K92" s="14">
        <v>6.3</v>
      </c>
      <c r="L92" s="14">
        <v>9</v>
      </c>
      <c r="M92" s="13">
        <v>0.58144506199230439</v>
      </c>
      <c r="N92" s="14">
        <v>339.7</v>
      </c>
      <c r="O92" s="14">
        <v>325.60000000000002</v>
      </c>
      <c r="P92" s="14">
        <f t="shared" si="14"/>
        <v>14.099999999999966</v>
      </c>
      <c r="Q92" s="14">
        <v>3.31</v>
      </c>
      <c r="R92" s="14">
        <v>4.04</v>
      </c>
      <c r="S92" s="14">
        <f t="shared" si="15"/>
        <v>0.81930693069306926</v>
      </c>
      <c r="T92" s="14">
        <v>56.4</v>
      </c>
      <c r="U92" s="14">
        <v>125.4</v>
      </c>
      <c r="V92" s="14">
        <f t="shared" si="16"/>
        <v>125.38978222222224</v>
      </c>
      <c r="W92" s="14">
        <f t="shared" si="17"/>
        <v>0.44979741571003778</v>
      </c>
      <c r="X92" s="14">
        <v>57.1</v>
      </c>
      <c r="Y92" s="14">
        <v>134.30000000000001</v>
      </c>
      <c r="Z92" s="14">
        <f t="shared" si="11"/>
        <v>134.28905703703705</v>
      </c>
      <c r="AA92" s="14">
        <f t="shared" si="18"/>
        <v>0.4252021814722533</v>
      </c>
      <c r="AB92" s="32">
        <v>485.96039999999999</v>
      </c>
    </row>
    <row r="93" spans="1:28">
      <c r="A93" s="5">
        <v>9345</v>
      </c>
      <c r="B93" s="13">
        <v>7018</v>
      </c>
      <c r="C93" s="4">
        <v>4095</v>
      </c>
      <c r="D93" s="13">
        <v>2923</v>
      </c>
      <c r="E93" s="13">
        <v>25941</v>
      </c>
      <c r="F93" s="13">
        <f t="shared" si="12"/>
        <v>1.7137973137973137</v>
      </c>
      <c r="G93" s="13">
        <f t="shared" si="13"/>
        <v>6.3347985347985345</v>
      </c>
      <c r="H93" s="14">
        <v>3.5</v>
      </c>
      <c r="I93" s="14">
        <v>3.97</v>
      </c>
      <c r="J93" s="14">
        <v>4.58</v>
      </c>
      <c r="K93" s="14">
        <v>6</v>
      </c>
      <c r="L93" s="14">
        <v>9</v>
      </c>
      <c r="M93" s="13">
        <v>0.58349957252778573</v>
      </c>
      <c r="N93" s="14">
        <v>379.8</v>
      </c>
      <c r="O93" s="14">
        <v>340.1</v>
      </c>
      <c r="P93" s="14">
        <f t="shared" si="14"/>
        <v>39.699999999999989</v>
      </c>
      <c r="Q93" s="14">
        <v>3.58</v>
      </c>
      <c r="R93" s="14">
        <v>4.09</v>
      </c>
      <c r="S93" s="14">
        <f t="shared" si="15"/>
        <v>0.87530562347188268</v>
      </c>
      <c r="T93" s="14">
        <v>57.4</v>
      </c>
      <c r="U93" s="14">
        <v>127.5</v>
      </c>
      <c r="V93" s="14">
        <f t="shared" si="16"/>
        <v>127.41867283950617</v>
      </c>
      <c r="W93" s="14">
        <f t="shared" si="17"/>
        <v>0.45048342382517048</v>
      </c>
      <c r="X93" s="14">
        <v>56.8</v>
      </c>
      <c r="Y93" s="14">
        <v>134.30000000000001</v>
      </c>
      <c r="Z93" s="14">
        <f t="shared" si="11"/>
        <v>134.21433539094653</v>
      </c>
      <c r="AA93" s="14">
        <f t="shared" si="18"/>
        <v>0.42320367518529217</v>
      </c>
      <c r="AB93" s="32">
        <v>485.69</v>
      </c>
    </row>
    <row r="94" spans="1:28">
      <c r="A94" s="5">
        <v>9376</v>
      </c>
      <c r="B94" s="13">
        <v>7036</v>
      </c>
      <c r="C94" s="4">
        <v>4095</v>
      </c>
      <c r="D94" s="13">
        <v>2941</v>
      </c>
      <c r="E94" s="13">
        <v>26241</v>
      </c>
      <c r="F94" s="13">
        <f t="shared" si="12"/>
        <v>1.7181929181929181</v>
      </c>
      <c r="G94" s="13">
        <f t="shared" si="13"/>
        <v>6.4080586080586084</v>
      </c>
      <c r="H94" s="14">
        <v>3.5</v>
      </c>
      <c r="I94" s="14">
        <v>4.1500000000000004</v>
      </c>
      <c r="J94" s="14">
        <v>4.5</v>
      </c>
      <c r="K94" s="14">
        <v>6</v>
      </c>
      <c r="L94" s="14">
        <v>9</v>
      </c>
      <c r="M94" s="13">
        <v>0.58200682205798748</v>
      </c>
      <c r="N94" s="14">
        <v>420.4</v>
      </c>
      <c r="O94" s="14">
        <v>350</v>
      </c>
      <c r="P94" s="14">
        <f t="shared" si="14"/>
        <v>70.399999999999977</v>
      </c>
      <c r="Q94" s="14">
        <v>3.58</v>
      </c>
      <c r="R94" s="14">
        <v>4.0599999999999996</v>
      </c>
      <c r="S94" s="14">
        <f t="shared" si="15"/>
        <v>0.88177339901477847</v>
      </c>
      <c r="T94" s="14">
        <v>57.7</v>
      </c>
      <c r="U94" s="14">
        <v>122.6</v>
      </c>
      <c r="V94" s="14">
        <f t="shared" si="16"/>
        <v>122.2585362962963</v>
      </c>
      <c r="W94" s="14">
        <f t="shared" si="17"/>
        <v>0.4719506853915113</v>
      </c>
      <c r="X94" s="14">
        <v>56.6</v>
      </c>
      <c r="Y94" s="14">
        <v>132.69999999999999</v>
      </c>
      <c r="Z94" s="14">
        <f t="shared" si="11"/>
        <v>132.33040592592593</v>
      </c>
      <c r="AA94" s="14">
        <f t="shared" si="18"/>
        <v>0.42771727029752149</v>
      </c>
      <c r="AB94" s="32">
        <v>484.64640000000003</v>
      </c>
    </row>
    <row r="95" spans="1:28">
      <c r="A95" s="5">
        <v>9406</v>
      </c>
      <c r="B95" s="13">
        <v>7054</v>
      </c>
      <c r="C95" s="4">
        <v>4120</v>
      </c>
      <c r="D95" s="13">
        <v>2934</v>
      </c>
      <c r="E95" s="13">
        <v>26230</v>
      </c>
      <c r="F95" s="13">
        <f t="shared" si="12"/>
        <v>1.7121359223300971</v>
      </c>
      <c r="G95" s="13">
        <f t="shared" si="13"/>
        <v>6.366504854368932</v>
      </c>
      <c r="H95" s="14">
        <v>3.5</v>
      </c>
      <c r="I95" s="14">
        <v>4.38</v>
      </c>
      <c r="J95" s="14">
        <v>4</v>
      </c>
      <c r="K95" s="14">
        <v>6</v>
      </c>
      <c r="L95" s="14">
        <v>9</v>
      </c>
      <c r="M95" s="13">
        <v>0.58406577828182593</v>
      </c>
      <c r="N95" s="14">
        <v>490.6</v>
      </c>
      <c r="O95" s="14">
        <v>374.1</v>
      </c>
      <c r="P95" s="14">
        <f t="shared" si="14"/>
        <v>116.5</v>
      </c>
      <c r="Q95" s="14">
        <v>3.58</v>
      </c>
      <c r="R95" s="14">
        <v>4.08</v>
      </c>
      <c r="S95" s="14">
        <f t="shared" si="15"/>
        <v>0.87745098039215685</v>
      </c>
      <c r="T95" s="14">
        <v>58.9</v>
      </c>
      <c r="U95" s="14">
        <v>119.8</v>
      </c>
      <c r="V95" s="14">
        <f t="shared" si="16"/>
        <v>119.37601646090533</v>
      </c>
      <c r="W95" s="14">
        <f t="shared" si="17"/>
        <v>0.49339894014045332</v>
      </c>
      <c r="X95" s="14">
        <v>56.7</v>
      </c>
      <c r="Y95" s="14">
        <v>130.19999999999999</v>
      </c>
      <c r="Z95" s="14">
        <f t="shared" si="11"/>
        <v>129.73920987654319</v>
      </c>
      <c r="AA95" s="14">
        <f t="shared" si="18"/>
        <v>0.43703056349699065</v>
      </c>
      <c r="AB95" s="32">
        <v>484.28</v>
      </c>
    </row>
    <row r="96" spans="1:28">
      <c r="A96" s="5">
        <v>9437</v>
      </c>
      <c r="B96" s="13">
        <v>7054</v>
      </c>
      <c r="C96" s="4">
        <v>4110</v>
      </c>
      <c r="D96" s="13">
        <v>2944</v>
      </c>
      <c r="E96" s="13">
        <v>26143</v>
      </c>
      <c r="F96" s="13">
        <f t="shared" si="12"/>
        <v>1.716301703163017</v>
      </c>
      <c r="G96" s="13">
        <f t="shared" si="13"/>
        <v>6.3608272506082724</v>
      </c>
      <c r="H96" s="14">
        <v>3.5</v>
      </c>
      <c r="I96" s="14">
        <v>4.38</v>
      </c>
      <c r="J96" s="14">
        <v>4</v>
      </c>
      <c r="K96" s="14">
        <v>6</v>
      </c>
      <c r="L96" s="14">
        <v>9</v>
      </c>
      <c r="M96" s="13">
        <v>0.58264814289764677</v>
      </c>
      <c r="N96" s="14">
        <v>447.8</v>
      </c>
      <c r="O96" s="14">
        <v>376.4</v>
      </c>
      <c r="P96" s="14">
        <f t="shared" si="14"/>
        <v>71.400000000000034</v>
      </c>
      <c r="Q96" s="14">
        <v>3.58</v>
      </c>
      <c r="R96" s="14">
        <v>4.07</v>
      </c>
      <c r="S96" s="14">
        <f t="shared" si="15"/>
        <v>0.87960687960687955</v>
      </c>
      <c r="T96" s="14">
        <v>60.3</v>
      </c>
      <c r="U96" s="14">
        <v>120.9</v>
      </c>
      <c r="V96" s="14">
        <f t="shared" si="16"/>
        <v>120.54827055555555</v>
      </c>
      <c r="W96" s="14">
        <f t="shared" si="17"/>
        <v>0.50021455904844614</v>
      </c>
      <c r="X96" s="14">
        <v>57.2</v>
      </c>
      <c r="Y96" s="14">
        <v>132.9</v>
      </c>
      <c r="Z96" s="14">
        <f t="shared" si="11"/>
        <v>132.51335944444443</v>
      </c>
      <c r="AA96" s="14">
        <f t="shared" si="18"/>
        <v>0.43165459120354444</v>
      </c>
      <c r="AB96" s="32">
        <v>484.58609999999999</v>
      </c>
    </row>
    <row r="97" spans="1:28">
      <c r="A97" s="5">
        <v>9467</v>
      </c>
      <c r="B97" s="13">
        <v>7161</v>
      </c>
      <c r="C97" s="4">
        <v>4112</v>
      </c>
      <c r="D97" s="13">
        <v>3049</v>
      </c>
      <c r="E97" s="13">
        <v>26087</v>
      </c>
      <c r="F97" s="13">
        <f t="shared" si="12"/>
        <v>1.7414883268482491</v>
      </c>
      <c r="G97" s="13">
        <f t="shared" si="13"/>
        <v>6.3441147859922182</v>
      </c>
      <c r="H97" s="14">
        <v>3.5</v>
      </c>
      <c r="I97" s="14">
        <v>4.38</v>
      </c>
      <c r="J97" s="14">
        <v>4.9400000000000004</v>
      </c>
      <c r="K97" s="14">
        <v>6</v>
      </c>
      <c r="L97" s="14">
        <v>9</v>
      </c>
      <c r="M97" s="13">
        <v>0.57422147744728391</v>
      </c>
      <c r="N97" s="14">
        <v>468.3</v>
      </c>
      <c r="O97" s="14">
        <v>396.6</v>
      </c>
      <c r="P97" s="14">
        <f t="shared" si="14"/>
        <v>71.699999999999989</v>
      </c>
      <c r="Q97" s="14">
        <v>3.58</v>
      </c>
      <c r="R97" s="14">
        <v>4.1100000000000003</v>
      </c>
      <c r="S97" s="14">
        <f t="shared" si="15"/>
        <v>0.87104622871046222</v>
      </c>
      <c r="T97" s="14">
        <v>58.1</v>
      </c>
      <c r="U97" s="14">
        <v>120.5</v>
      </c>
      <c r="V97" s="14">
        <f t="shared" si="16"/>
        <v>120.24804094650206</v>
      </c>
      <c r="W97" s="14">
        <f t="shared" si="17"/>
        <v>0.48316795469332008</v>
      </c>
      <c r="X97" s="14">
        <v>56.6</v>
      </c>
      <c r="Y97" s="14">
        <v>130.4</v>
      </c>
      <c r="Z97" s="14">
        <f t="shared" si="11"/>
        <v>130.1273405761317</v>
      </c>
      <c r="AA97" s="14">
        <f t="shared" si="18"/>
        <v>0.43495855482334911</v>
      </c>
      <c r="AB97" s="32">
        <v>484.98379999999997</v>
      </c>
    </row>
    <row r="98" spans="1:28">
      <c r="A98" s="5">
        <v>9498</v>
      </c>
      <c r="B98" s="13">
        <v>7107</v>
      </c>
      <c r="C98" s="4">
        <v>4125</v>
      </c>
      <c r="D98" s="13">
        <v>2982</v>
      </c>
      <c r="E98" s="13">
        <v>26096</v>
      </c>
      <c r="F98" s="13">
        <f t="shared" si="12"/>
        <v>1.7229090909090909</v>
      </c>
      <c r="G98" s="13">
        <f t="shared" si="13"/>
        <v>6.3263030303030305</v>
      </c>
      <c r="H98" s="14">
        <v>3.89</v>
      </c>
      <c r="I98" s="14">
        <v>4.3499999999999996</v>
      </c>
      <c r="J98" s="14">
        <v>5</v>
      </c>
      <c r="K98" s="14">
        <v>6</v>
      </c>
      <c r="L98" s="14">
        <v>8.4</v>
      </c>
      <c r="M98" s="13">
        <v>0.5804136766568172</v>
      </c>
      <c r="N98" s="14">
        <v>396.8</v>
      </c>
      <c r="O98" s="14">
        <v>416.8</v>
      </c>
      <c r="P98" s="14">
        <f t="shared" si="14"/>
        <v>-20</v>
      </c>
      <c r="Q98" s="14">
        <v>3.61</v>
      </c>
      <c r="R98" s="14">
        <v>4.05</v>
      </c>
      <c r="S98" s="14">
        <f t="shared" si="15"/>
        <v>0.89135802469135805</v>
      </c>
      <c r="T98" s="14">
        <v>58.2</v>
      </c>
      <c r="U98" s="14">
        <v>119.4</v>
      </c>
      <c r="V98" s="14">
        <f t="shared" si="16"/>
        <v>119.34742469135803</v>
      </c>
      <c r="W98" s="14">
        <f t="shared" si="17"/>
        <v>0.4876519133153468</v>
      </c>
      <c r="X98" s="14">
        <v>56.4</v>
      </c>
      <c r="Y98" s="14">
        <v>129.30000000000001</v>
      </c>
      <c r="Z98" s="14">
        <f t="shared" ref="Z98:Z129" si="19">Y98*(AB98/486)</f>
        <v>129.24306543209877</v>
      </c>
      <c r="AA98" s="14">
        <f t="shared" si="18"/>
        <v>0.43638704955997204</v>
      </c>
      <c r="AB98" s="32">
        <v>485.786</v>
      </c>
    </row>
    <row r="99" spans="1:28">
      <c r="A99" s="5">
        <v>9529</v>
      </c>
      <c r="B99" s="13">
        <v>7131</v>
      </c>
      <c r="C99" s="4">
        <v>4136</v>
      </c>
      <c r="D99" s="13">
        <v>2995</v>
      </c>
      <c r="E99" s="13">
        <v>26201</v>
      </c>
      <c r="F99" s="13">
        <f t="shared" si="12"/>
        <v>1.7241295938104448</v>
      </c>
      <c r="G99" s="13">
        <f t="shared" si="13"/>
        <v>6.3348646034816252</v>
      </c>
      <c r="H99" s="14">
        <v>4</v>
      </c>
      <c r="I99" s="14">
        <v>4.1500000000000004</v>
      </c>
      <c r="J99" s="14">
        <v>5</v>
      </c>
      <c r="K99" s="14">
        <v>6</v>
      </c>
      <c r="L99" s="14">
        <v>8</v>
      </c>
      <c r="M99" s="13">
        <v>0.58000280465572851</v>
      </c>
      <c r="N99" s="14">
        <v>352.9</v>
      </c>
      <c r="O99" s="14">
        <v>387.3</v>
      </c>
      <c r="P99" s="14">
        <f t="shared" si="14"/>
        <v>-34.400000000000034</v>
      </c>
      <c r="Q99" s="14">
        <v>3.61</v>
      </c>
      <c r="R99" s="14">
        <v>4.0199999999999996</v>
      </c>
      <c r="S99" s="14">
        <f t="shared" si="15"/>
        <v>0.89800995024875629</v>
      </c>
      <c r="T99" s="14">
        <v>57.1</v>
      </c>
      <c r="U99" s="14">
        <v>118.8</v>
      </c>
      <c r="V99" s="14">
        <f t="shared" si="16"/>
        <v>118.88220666666668</v>
      </c>
      <c r="W99" s="14">
        <f t="shared" si="17"/>
        <v>0.48030736979927074</v>
      </c>
      <c r="X99" s="14">
        <v>55.8</v>
      </c>
      <c r="Y99" s="14">
        <v>127.9</v>
      </c>
      <c r="Z99" s="14">
        <f t="shared" si="19"/>
        <v>127.98850364197533</v>
      </c>
      <c r="AA99" s="14">
        <f t="shared" si="18"/>
        <v>0.43597665737299651</v>
      </c>
      <c r="AB99" s="32">
        <v>486.33629999999999</v>
      </c>
    </row>
    <row r="100" spans="1:28">
      <c r="A100" s="5">
        <v>9557</v>
      </c>
      <c r="B100" s="13">
        <v>7124</v>
      </c>
      <c r="C100" s="4">
        <v>4155</v>
      </c>
      <c r="D100" s="13">
        <v>2969</v>
      </c>
      <c r="E100" s="13">
        <v>26104</v>
      </c>
      <c r="F100" s="13">
        <f t="shared" si="12"/>
        <v>1.714560770156438</v>
      </c>
      <c r="G100" s="13">
        <f t="shared" si="13"/>
        <v>6.2825511432009629</v>
      </c>
      <c r="H100" s="14">
        <v>4</v>
      </c>
      <c r="I100" s="14">
        <v>4.28</v>
      </c>
      <c r="J100" s="14">
        <v>5</v>
      </c>
      <c r="K100" s="14">
        <v>6</v>
      </c>
      <c r="L100" s="14">
        <v>7.8</v>
      </c>
      <c r="M100" s="13">
        <v>0.58323975294778219</v>
      </c>
      <c r="N100" s="14">
        <v>374.4</v>
      </c>
      <c r="O100" s="14">
        <v>442.9</v>
      </c>
      <c r="P100" s="14">
        <f t="shared" si="14"/>
        <v>-68.5</v>
      </c>
      <c r="Q100" s="14">
        <v>3.61</v>
      </c>
      <c r="R100" s="14">
        <v>3.96</v>
      </c>
      <c r="S100" s="14">
        <f t="shared" si="15"/>
        <v>0.91161616161616155</v>
      </c>
      <c r="T100" s="14">
        <v>56.3</v>
      </c>
      <c r="U100" s="14">
        <v>116.2</v>
      </c>
      <c r="V100" s="14">
        <f t="shared" si="16"/>
        <v>116.21972530864198</v>
      </c>
      <c r="W100" s="14">
        <f t="shared" si="17"/>
        <v>0.48442723341915855</v>
      </c>
      <c r="X100" s="14">
        <v>55.1</v>
      </c>
      <c r="Y100" s="14">
        <v>126.1</v>
      </c>
      <c r="Z100" s="14">
        <f t="shared" si="19"/>
        <v>126.12140586419753</v>
      </c>
      <c r="AA100" s="14">
        <f t="shared" si="18"/>
        <v>0.43688063594319171</v>
      </c>
      <c r="AB100" s="32">
        <v>486.08249999999998</v>
      </c>
    </row>
    <row r="101" spans="1:28">
      <c r="A101" s="5">
        <v>9588</v>
      </c>
      <c r="B101" s="13">
        <v>7166</v>
      </c>
      <c r="C101" s="4">
        <v>4151</v>
      </c>
      <c r="D101" s="13">
        <v>3015</v>
      </c>
      <c r="E101" s="13">
        <v>25879</v>
      </c>
      <c r="F101" s="13">
        <f t="shared" si="12"/>
        <v>1.7263310045772102</v>
      </c>
      <c r="G101" s="13">
        <f t="shared" si="13"/>
        <v>6.2344013490725123</v>
      </c>
      <c r="H101" s="14">
        <v>3.87</v>
      </c>
      <c r="I101" s="14">
        <v>4.1900000000000004</v>
      </c>
      <c r="J101" s="14">
        <v>5</v>
      </c>
      <c r="K101" s="14">
        <v>6</v>
      </c>
      <c r="L101" s="14">
        <v>7</v>
      </c>
      <c r="M101" s="13">
        <v>0.57926318727323467</v>
      </c>
      <c r="N101" s="14">
        <v>388</v>
      </c>
      <c r="O101" s="14">
        <v>397.9</v>
      </c>
      <c r="P101" s="14">
        <f t="shared" si="14"/>
        <v>-9.8999999999999773</v>
      </c>
      <c r="Q101" s="14">
        <v>3.56</v>
      </c>
      <c r="R101" s="14">
        <v>3.95</v>
      </c>
      <c r="S101" s="14">
        <f t="shared" si="15"/>
        <v>0.90126582278481004</v>
      </c>
      <c r="T101" s="14">
        <v>57.1</v>
      </c>
      <c r="U101" s="14">
        <v>118.2</v>
      </c>
      <c r="V101" s="14">
        <f t="shared" si="16"/>
        <v>118.25314135802471</v>
      </c>
      <c r="W101" s="14">
        <f t="shared" si="17"/>
        <v>0.4828624368389785</v>
      </c>
      <c r="X101" s="14">
        <v>54.9</v>
      </c>
      <c r="Y101" s="14">
        <v>125.5</v>
      </c>
      <c r="Z101" s="14">
        <f t="shared" si="19"/>
        <v>125.55642335390947</v>
      </c>
      <c r="AA101" s="14">
        <f t="shared" si="18"/>
        <v>0.4372536150161892</v>
      </c>
      <c r="AB101" s="32">
        <v>486.21850000000001</v>
      </c>
    </row>
    <row r="102" spans="1:28">
      <c r="A102" s="5">
        <v>9618</v>
      </c>
      <c r="B102" s="13">
        <v>7126</v>
      </c>
      <c r="C102" s="4">
        <v>4146</v>
      </c>
      <c r="D102" s="13">
        <v>2980</v>
      </c>
      <c r="E102" s="13">
        <v>26128</v>
      </c>
      <c r="F102" s="13">
        <f t="shared" si="12"/>
        <v>1.7187650747708634</v>
      </c>
      <c r="G102" s="13">
        <f t="shared" si="13"/>
        <v>6.3019778099372887</v>
      </c>
      <c r="H102" s="14">
        <v>3.5</v>
      </c>
      <c r="I102" s="14">
        <v>4.03</v>
      </c>
      <c r="J102" s="14">
        <v>5</v>
      </c>
      <c r="K102" s="14">
        <v>6</v>
      </c>
      <c r="L102" s="14">
        <v>7</v>
      </c>
      <c r="M102" s="13">
        <v>0.5818130788661241</v>
      </c>
      <c r="N102" s="14">
        <v>356.7</v>
      </c>
      <c r="O102" s="14">
        <v>320.89999999999998</v>
      </c>
      <c r="P102" s="14">
        <f t="shared" si="14"/>
        <v>35.800000000000011</v>
      </c>
      <c r="Q102" s="14">
        <v>3.56</v>
      </c>
      <c r="R102" s="14">
        <v>3.93</v>
      </c>
      <c r="S102" s="14">
        <f t="shared" si="15"/>
        <v>0.90585241730279897</v>
      </c>
      <c r="T102" s="14">
        <v>56.8</v>
      </c>
      <c r="U102" s="14">
        <v>119.5</v>
      </c>
      <c r="V102" s="14">
        <f t="shared" si="16"/>
        <v>119.5379646090535</v>
      </c>
      <c r="W102" s="14">
        <f t="shared" si="17"/>
        <v>0.47516285044473738</v>
      </c>
      <c r="X102" s="14">
        <v>55</v>
      </c>
      <c r="Y102" s="14">
        <v>125.7</v>
      </c>
      <c r="Z102" s="14">
        <f t="shared" si="19"/>
        <v>125.73993432098767</v>
      </c>
      <c r="AA102" s="14">
        <f t="shared" si="18"/>
        <v>0.43741075814145519</v>
      </c>
      <c r="AB102" s="32">
        <v>486.15440000000001</v>
      </c>
    </row>
    <row r="103" spans="1:28">
      <c r="A103" s="5">
        <v>9649</v>
      </c>
      <c r="B103" s="13">
        <v>7130</v>
      </c>
      <c r="C103" s="4">
        <v>4160</v>
      </c>
      <c r="D103" s="13">
        <v>2970</v>
      </c>
      <c r="E103" s="13">
        <v>26082</v>
      </c>
      <c r="F103" s="13">
        <f t="shared" si="12"/>
        <v>1.7139423076923077</v>
      </c>
      <c r="G103" s="13">
        <f t="shared" si="13"/>
        <v>6.2697115384615385</v>
      </c>
      <c r="H103" s="14">
        <v>3.5</v>
      </c>
      <c r="I103" s="14">
        <v>3.88</v>
      </c>
      <c r="J103" s="14">
        <v>5</v>
      </c>
      <c r="K103" s="14">
        <v>6</v>
      </c>
      <c r="L103" s="14">
        <v>6.6</v>
      </c>
      <c r="M103" s="13">
        <v>0.58345021037868161</v>
      </c>
      <c r="N103" s="14">
        <v>338</v>
      </c>
      <c r="O103" s="14">
        <v>336.3</v>
      </c>
      <c r="P103" s="14">
        <f t="shared" si="14"/>
        <v>1.6999999999999886</v>
      </c>
      <c r="Q103" s="14">
        <v>3.56</v>
      </c>
      <c r="R103" s="14">
        <v>3.92</v>
      </c>
      <c r="S103" s="14">
        <f t="shared" si="15"/>
        <v>0.90816326530612246</v>
      </c>
      <c r="T103" s="14">
        <v>57</v>
      </c>
      <c r="U103" s="14">
        <v>119.7</v>
      </c>
      <c r="V103" s="14">
        <f t="shared" si="16"/>
        <v>119.85014222222223</v>
      </c>
      <c r="W103" s="14">
        <f t="shared" si="17"/>
        <v>0.47559392874405154</v>
      </c>
      <c r="X103" s="14">
        <v>55</v>
      </c>
      <c r="Y103" s="14">
        <v>124.9</v>
      </c>
      <c r="Z103" s="14">
        <f t="shared" si="19"/>
        <v>125.05666469135804</v>
      </c>
      <c r="AA103" s="14">
        <f t="shared" si="18"/>
        <v>0.4398006306640348</v>
      </c>
      <c r="AB103" s="32">
        <v>486.6096</v>
      </c>
    </row>
    <row r="104" spans="1:28">
      <c r="A104" s="5">
        <v>9679</v>
      </c>
      <c r="B104" s="13">
        <v>7173</v>
      </c>
      <c r="C104" s="4">
        <v>4184</v>
      </c>
      <c r="D104" s="13">
        <v>2989</v>
      </c>
      <c r="E104" s="13">
        <v>25857</v>
      </c>
      <c r="F104" s="13">
        <f t="shared" si="12"/>
        <v>1.7143881453154877</v>
      </c>
      <c r="G104" s="13">
        <f t="shared" si="13"/>
        <v>6.1799713193116634</v>
      </c>
      <c r="H104" s="14">
        <v>3.5</v>
      </c>
      <c r="I104" s="14">
        <v>3.94</v>
      </c>
      <c r="J104" s="14">
        <v>5</v>
      </c>
      <c r="K104" s="14">
        <v>6</v>
      </c>
      <c r="L104" s="14">
        <v>6.1</v>
      </c>
      <c r="M104" s="13">
        <v>0.58329848041265853</v>
      </c>
      <c r="N104" s="14">
        <v>368.3</v>
      </c>
      <c r="O104" s="14">
        <v>339</v>
      </c>
      <c r="P104" s="14">
        <f t="shared" si="14"/>
        <v>29.300000000000011</v>
      </c>
      <c r="Q104" s="14">
        <v>3.56</v>
      </c>
      <c r="R104" s="14">
        <v>3.92</v>
      </c>
      <c r="S104" s="14">
        <f t="shared" si="15"/>
        <v>0.90816326530612246</v>
      </c>
      <c r="T104" s="14">
        <v>56.1</v>
      </c>
      <c r="U104" s="14">
        <v>120.5</v>
      </c>
      <c r="V104" s="14">
        <f t="shared" si="16"/>
        <v>120.58554012345679</v>
      </c>
      <c r="W104" s="14">
        <f t="shared" si="17"/>
        <v>0.46522991017467108</v>
      </c>
      <c r="X104" s="14">
        <v>54.4</v>
      </c>
      <c r="Y104" s="14">
        <v>126</v>
      </c>
      <c r="Z104" s="14">
        <f t="shared" si="19"/>
        <v>126.08944444444444</v>
      </c>
      <c r="AA104" s="14">
        <f t="shared" si="18"/>
        <v>0.43143976277862717</v>
      </c>
      <c r="AB104" s="32">
        <v>486.34500000000003</v>
      </c>
    </row>
    <row r="105" spans="1:28">
      <c r="A105" s="5">
        <v>9710</v>
      </c>
      <c r="B105" s="13">
        <v>7130</v>
      </c>
      <c r="C105" s="4">
        <v>4186</v>
      </c>
      <c r="D105" s="13">
        <v>2944</v>
      </c>
      <c r="E105" s="13">
        <v>25968</v>
      </c>
      <c r="F105" s="13">
        <f t="shared" si="12"/>
        <v>1.7032967032967032</v>
      </c>
      <c r="G105" s="13">
        <f t="shared" si="13"/>
        <v>6.2035355948399431</v>
      </c>
      <c r="H105" s="14">
        <v>3.81</v>
      </c>
      <c r="I105" s="14">
        <v>4.22</v>
      </c>
      <c r="J105" s="14">
        <v>5</v>
      </c>
      <c r="K105" s="14">
        <v>7.5</v>
      </c>
      <c r="L105" s="14">
        <v>6</v>
      </c>
      <c r="M105" s="13">
        <v>0.58709677419354833</v>
      </c>
      <c r="N105" s="14">
        <v>384.4</v>
      </c>
      <c r="O105" s="14">
        <v>336.5</v>
      </c>
      <c r="P105" s="14">
        <f t="shared" si="14"/>
        <v>47.899999999999977</v>
      </c>
      <c r="Q105" s="14">
        <v>3.56</v>
      </c>
      <c r="R105" s="14">
        <v>3.95</v>
      </c>
      <c r="S105" s="14">
        <f t="shared" si="15"/>
        <v>0.90126582278481004</v>
      </c>
      <c r="T105" s="14">
        <v>55.4</v>
      </c>
      <c r="U105" s="14">
        <v>120.4</v>
      </c>
      <c r="V105" s="14">
        <f t="shared" si="16"/>
        <v>120.3655150617284</v>
      </c>
      <c r="W105" s="14">
        <f t="shared" si="17"/>
        <v>0.46026471927269696</v>
      </c>
      <c r="X105" s="14">
        <v>54.2</v>
      </c>
      <c r="Y105" s="14">
        <v>127</v>
      </c>
      <c r="Z105" s="14">
        <f t="shared" si="19"/>
        <v>126.96362469135802</v>
      </c>
      <c r="AA105" s="14">
        <f t="shared" si="18"/>
        <v>0.42689392439572665</v>
      </c>
      <c r="AB105" s="32">
        <v>485.86079999999998</v>
      </c>
    </row>
    <row r="106" spans="1:28">
      <c r="A106" s="5">
        <v>9741</v>
      </c>
      <c r="B106" s="13">
        <v>7148</v>
      </c>
      <c r="C106" s="4">
        <v>4179</v>
      </c>
      <c r="D106" s="13">
        <v>2969</v>
      </c>
      <c r="E106" s="13">
        <v>25892</v>
      </c>
      <c r="F106" s="13">
        <f t="shared" si="12"/>
        <v>1.7104570471404643</v>
      </c>
      <c r="G106" s="13">
        <f t="shared" si="13"/>
        <v>6.195740607800909</v>
      </c>
      <c r="H106" s="14">
        <v>4</v>
      </c>
      <c r="I106" s="14">
        <v>4.4000000000000004</v>
      </c>
      <c r="J106" s="14">
        <v>5</v>
      </c>
      <c r="K106" s="14">
        <v>7.5</v>
      </c>
      <c r="L106" s="14">
        <v>6</v>
      </c>
      <c r="M106" s="13">
        <v>0.58463905987688869</v>
      </c>
      <c r="N106" s="14">
        <v>448.1</v>
      </c>
      <c r="O106" s="14">
        <v>343.2</v>
      </c>
      <c r="P106" s="14">
        <f t="shared" si="14"/>
        <v>104.90000000000003</v>
      </c>
      <c r="Q106" s="14">
        <v>3.71</v>
      </c>
      <c r="R106" s="14">
        <v>4.03</v>
      </c>
      <c r="S106" s="14">
        <f t="shared" si="15"/>
        <v>0.92059553349875922</v>
      </c>
      <c r="T106" s="14">
        <v>56.6</v>
      </c>
      <c r="U106" s="14">
        <v>120.1</v>
      </c>
      <c r="V106" s="14">
        <f t="shared" si="16"/>
        <v>119.95587999999999</v>
      </c>
      <c r="W106" s="14">
        <f t="shared" si="17"/>
        <v>0.47184014656055212</v>
      </c>
      <c r="X106" s="14">
        <v>54.6</v>
      </c>
      <c r="Y106" s="14">
        <v>128</v>
      </c>
      <c r="Z106" s="14">
        <f t="shared" si="19"/>
        <v>127.8464</v>
      </c>
      <c r="AA106" s="14">
        <f t="shared" si="18"/>
        <v>0.4270749899879856</v>
      </c>
      <c r="AB106" s="32">
        <v>485.41680000000002</v>
      </c>
    </row>
    <row r="107" spans="1:28">
      <c r="A107" s="5">
        <v>9771</v>
      </c>
      <c r="B107" s="13">
        <v>7093</v>
      </c>
      <c r="C107" s="4">
        <v>4186</v>
      </c>
      <c r="D107" s="13">
        <v>2907</v>
      </c>
      <c r="E107" s="13">
        <v>25687</v>
      </c>
      <c r="F107" s="13">
        <f t="shared" si="12"/>
        <v>1.6944577161968466</v>
      </c>
      <c r="G107" s="13">
        <f t="shared" si="13"/>
        <v>6.1364070711896801</v>
      </c>
      <c r="H107" s="14">
        <v>4</v>
      </c>
      <c r="I107" s="14">
        <v>4.53</v>
      </c>
      <c r="J107" s="14">
        <v>5</v>
      </c>
      <c r="K107" s="14">
        <v>7.5</v>
      </c>
      <c r="L107" s="14">
        <v>6</v>
      </c>
      <c r="M107" s="13">
        <v>0.5901593119977443</v>
      </c>
      <c r="N107" s="14">
        <v>455.3</v>
      </c>
      <c r="O107" s="14">
        <v>376.9</v>
      </c>
      <c r="P107" s="14">
        <f t="shared" si="14"/>
        <v>78.400000000000034</v>
      </c>
      <c r="Q107" s="14">
        <v>3.71</v>
      </c>
      <c r="R107" s="14">
        <v>4</v>
      </c>
      <c r="S107" s="14">
        <f t="shared" si="15"/>
        <v>0.92749999999999999</v>
      </c>
      <c r="T107" s="14">
        <v>57.2</v>
      </c>
      <c r="U107" s="14">
        <v>117.6</v>
      </c>
      <c r="V107" s="14">
        <f t="shared" si="16"/>
        <v>117.36596148148148</v>
      </c>
      <c r="W107" s="14">
        <f t="shared" si="17"/>
        <v>0.48736447329343674</v>
      </c>
      <c r="X107" s="14">
        <v>54.4</v>
      </c>
      <c r="Y107" s="14">
        <v>131</v>
      </c>
      <c r="Z107" s="14">
        <f t="shared" si="19"/>
        <v>130.73929382716051</v>
      </c>
      <c r="AA107" s="14">
        <f t="shared" si="18"/>
        <v>0.41609525650274426</v>
      </c>
      <c r="AB107" s="32">
        <v>485.03280000000001</v>
      </c>
    </row>
    <row r="108" spans="1:28">
      <c r="A108" s="5">
        <v>9802</v>
      </c>
      <c r="B108" s="13">
        <v>7056</v>
      </c>
      <c r="C108" s="4">
        <v>4190</v>
      </c>
      <c r="D108" s="13">
        <v>2866</v>
      </c>
      <c r="E108" s="13">
        <v>25728</v>
      </c>
      <c r="F108" s="13">
        <f t="shared" si="12"/>
        <v>1.6840095465393794</v>
      </c>
      <c r="G108" s="13">
        <f t="shared" si="13"/>
        <v>6.1403341288782816</v>
      </c>
      <c r="H108" s="14">
        <v>4</v>
      </c>
      <c r="I108" s="14">
        <v>4.43</v>
      </c>
      <c r="J108" s="14">
        <v>5</v>
      </c>
      <c r="K108" s="14">
        <v>7.5</v>
      </c>
      <c r="L108" s="14">
        <v>6</v>
      </c>
      <c r="M108" s="13">
        <v>0.59382086167800452</v>
      </c>
      <c r="N108" s="14">
        <v>480.3</v>
      </c>
      <c r="O108" s="14">
        <v>373.9</v>
      </c>
      <c r="P108" s="14">
        <f t="shared" si="14"/>
        <v>106.40000000000003</v>
      </c>
      <c r="Q108" s="14">
        <v>3.71</v>
      </c>
      <c r="R108" s="14">
        <v>4</v>
      </c>
      <c r="S108" s="14">
        <f t="shared" si="15"/>
        <v>0.92749999999999999</v>
      </c>
      <c r="T108" s="14">
        <v>57</v>
      </c>
      <c r="U108" s="14">
        <v>117.5</v>
      </c>
      <c r="V108" s="14">
        <f t="shared" si="16"/>
        <v>117.22820267489712</v>
      </c>
      <c r="W108" s="14">
        <f t="shared" si="17"/>
        <v>0.48623111759271048</v>
      </c>
      <c r="X108" s="14">
        <v>53.9</v>
      </c>
      <c r="Y108" s="14">
        <v>130.80000000000001</v>
      </c>
      <c r="Z108" s="14">
        <f t="shared" si="19"/>
        <v>130.4974375308642</v>
      </c>
      <c r="AA108" s="14">
        <f t="shared" si="18"/>
        <v>0.41303493018590504</v>
      </c>
      <c r="AB108" s="32">
        <v>484.87580000000003</v>
      </c>
    </row>
    <row r="109" spans="1:28">
      <c r="A109" s="5">
        <v>9832</v>
      </c>
      <c r="B109" s="13">
        <v>7093</v>
      </c>
      <c r="C109" s="4">
        <v>4205</v>
      </c>
      <c r="D109" s="13">
        <v>2888</v>
      </c>
      <c r="E109" s="13">
        <v>25439</v>
      </c>
      <c r="F109" s="13">
        <f t="shared" si="12"/>
        <v>1.6868014268727705</v>
      </c>
      <c r="G109" s="13">
        <f t="shared" si="13"/>
        <v>6.0497027348394772</v>
      </c>
      <c r="H109" s="14">
        <v>4</v>
      </c>
      <c r="I109" s="14">
        <v>4.4000000000000004</v>
      </c>
      <c r="J109" s="14">
        <v>5</v>
      </c>
      <c r="K109" s="14">
        <v>7</v>
      </c>
      <c r="L109" s="14">
        <v>6</v>
      </c>
      <c r="M109" s="13">
        <v>0.59283800930494857</v>
      </c>
      <c r="N109" s="14">
        <v>465.4</v>
      </c>
      <c r="O109" s="14">
        <v>359.5</v>
      </c>
      <c r="P109" s="14">
        <f t="shared" si="14"/>
        <v>105.89999999999998</v>
      </c>
      <c r="Q109" s="14">
        <v>3.71</v>
      </c>
      <c r="R109" s="14">
        <v>4.0599999999999996</v>
      </c>
      <c r="S109" s="14">
        <f t="shared" si="15"/>
        <v>0.91379310344827591</v>
      </c>
      <c r="T109" s="14">
        <v>57.1</v>
      </c>
      <c r="U109" s="14">
        <v>118.7</v>
      </c>
      <c r="V109" s="14">
        <f t="shared" si="16"/>
        <v>118.48629115226338</v>
      </c>
      <c r="W109" s="14">
        <f t="shared" si="17"/>
        <v>0.48191229082039888</v>
      </c>
      <c r="X109" s="14">
        <v>53.6</v>
      </c>
      <c r="Y109" s="14">
        <v>123.9</v>
      </c>
      <c r="Z109" s="14">
        <f t="shared" si="19"/>
        <v>123.67692901234568</v>
      </c>
      <c r="AA109" s="14">
        <f t="shared" si="18"/>
        <v>0.43338721641972161</v>
      </c>
      <c r="AB109" s="32">
        <v>485.125</v>
      </c>
    </row>
    <row r="110" spans="1:28">
      <c r="A110" s="5">
        <v>9863</v>
      </c>
      <c r="B110" s="13">
        <v>7092</v>
      </c>
      <c r="C110" s="4">
        <v>4277</v>
      </c>
      <c r="D110" s="13">
        <v>2815</v>
      </c>
      <c r="E110" s="13">
        <v>25526</v>
      </c>
      <c r="F110" s="13">
        <f t="shared" si="12"/>
        <v>1.6581716156184241</v>
      </c>
      <c r="G110" s="13">
        <f t="shared" si="13"/>
        <v>5.9682020107552018</v>
      </c>
      <c r="H110" s="14">
        <v>4</v>
      </c>
      <c r="I110" s="14">
        <v>4.1900000000000004</v>
      </c>
      <c r="J110" s="14">
        <v>5</v>
      </c>
      <c r="K110" s="14">
        <v>6.5</v>
      </c>
      <c r="L110" s="14">
        <v>5.3</v>
      </c>
      <c r="M110" s="13">
        <v>0.60307388606880996</v>
      </c>
      <c r="N110" s="14">
        <v>419.4</v>
      </c>
      <c r="O110" s="14">
        <v>356.8</v>
      </c>
      <c r="P110" s="14">
        <f t="shared" si="14"/>
        <v>62.599999999999966</v>
      </c>
      <c r="Q110" s="14">
        <v>3.61</v>
      </c>
      <c r="R110" s="14">
        <v>4.08</v>
      </c>
      <c r="S110" s="14">
        <f t="shared" si="15"/>
        <v>0.88480392156862742</v>
      </c>
      <c r="T110" s="14">
        <v>55.1</v>
      </c>
      <c r="U110" s="14">
        <v>116.7</v>
      </c>
      <c r="V110" s="14">
        <f t="shared" si="16"/>
        <v>116.5234612345679</v>
      </c>
      <c r="W110" s="14">
        <f t="shared" si="17"/>
        <v>0.47286614572048097</v>
      </c>
      <c r="X110" s="14">
        <v>52.2</v>
      </c>
      <c r="Y110" s="14">
        <v>123.1</v>
      </c>
      <c r="Z110" s="14">
        <f t="shared" si="19"/>
        <v>122.91377958847735</v>
      </c>
      <c r="AA110" s="14">
        <f t="shared" si="18"/>
        <v>0.42468794121186987</v>
      </c>
      <c r="AB110" s="32">
        <v>485.26479999999998</v>
      </c>
    </row>
    <row r="111" spans="1:28">
      <c r="A111" s="5">
        <v>9894</v>
      </c>
      <c r="B111" s="13">
        <v>7084</v>
      </c>
      <c r="C111" s="4">
        <v>4299</v>
      </c>
      <c r="D111" s="13">
        <v>2785</v>
      </c>
      <c r="E111" s="13">
        <v>25663</v>
      </c>
      <c r="F111" s="13">
        <f t="shared" si="12"/>
        <v>1.6478250755989765</v>
      </c>
      <c r="G111" s="13">
        <f t="shared" si="13"/>
        <v>5.9695277971621303</v>
      </c>
      <c r="H111" s="14">
        <v>4</v>
      </c>
      <c r="I111" s="14">
        <v>3.91</v>
      </c>
      <c r="J111" s="14">
        <v>5</v>
      </c>
      <c r="K111" s="14">
        <v>5.6</v>
      </c>
      <c r="L111" s="14">
        <v>5</v>
      </c>
      <c r="M111" s="13">
        <v>0.60686053077357427</v>
      </c>
      <c r="N111" s="14">
        <v>372.4</v>
      </c>
      <c r="O111" s="14">
        <v>310.89999999999998</v>
      </c>
      <c r="P111" s="14">
        <f t="shared" si="14"/>
        <v>61.5</v>
      </c>
      <c r="Q111" s="14">
        <v>3.61</v>
      </c>
      <c r="R111" s="14">
        <v>4.08</v>
      </c>
      <c r="S111" s="14">
        <f t="shared" si="15"/>
        <v>0.88480392156862742</v>
      </c>
      <c r="T111" s="14">
        <v>54.5</v>
      </c>
      <c r="U111" s="14">
        <v>115.8</v>
      </c>
      <c r="V111" s="14">
        <f t="shared" si="16"/>
        <v>115.56844765432099</v>
      </c>
      <c r="W111" s="14">
        <f t="shared" si="17"/>
        <v>0.47158200275403889</v>
      </c>
      <c r="X111" s="14">
        <v>52.8</v>
      </c>
      <c r="Y111" s="14">
        <v>124.1</v>
      </c>
      <c r="Z111" s="14">
        <f t="shared" si="19"/>
        <v>123.85185106995884</v>
      </c>
      <c r="AA111" s="14">
        <f t="shared" si="18"/>
        <v>0.42631579216507182</v>
      </c>
      <c r="AB111" s="32">
        <v>485.02820000000003</v>
      </c>
    </row>
    <row r="112" spans="1:28">
      <c r="A112" s="5">
        <v>9922</v>
      </c>
      <c r="B112" s="13">
        <v>7210</v>
      </c>
      <c r="C112" s="4">
        <v>4310</v>
      </c>
      <c r="D112" s="13">
        <v>2900</v>
      </c>
      <c r="E112" s="13">
        <v>25831</v>
      </c>
      <c r="F112" s="13">
        <f t="shared" si="12"/>
        <v>1.6728538283062646</v>
      </c>
      <c r="G112" s="13">
        <f t="shared" si="13"/>
        <v>5.9932714617169376</v>
      </c>
      <c r="H112" s="14">
        <v>4</v>
      </c>
      <c r="I112" s="14">
        <v>4</v>
      </c>
      <c r="J112" s="14">
        <v>5</v>
      </c>
      <c r="K112" s="14">
        <v>5.5</v>
      </c>
      <c r="L112" s="14">
        <v>5</v>
      </c>
      <c r="M112" s="13">
        <v>0.5977808599167822</v>
      </c>
      <c r="N112" s="14">
        <v>409</v>
      </c>
      <c r="O112" s="14">
        <v>378.3</v>
      </c>
      <c r="P112" s="14">
        <f t="shared" si="14"/>
        <v>30.699999999999989</v>
      </c>
      <c r="Q112" s="14">
        <v>3.61</v>
      </c>
      <c r="R112" s="14">
        <v>4.08</v>
      </c>
      <c r="S112" s="14">
        <f t="shared" si="15"/>
        <v>0.88480392156862742</v>
      </c>
      <c r="T112" s="14">
        <v>53.8</v>
      </c>
      <c r="U112" s="14">
        <v>115.8</v>
      </c>
      <c r="V112" s="14">
        <f t="shared" si="16"/>
        <v>115.65763271604938</v>
      </c>
      <c r="W112" s="14">
        <f t="shared" si="17"/>
        <v>0.46516601400691104</v>
      </c>
      <c r="X112" s="14">
        <v>52.5</v>
      </c>
      <c r="Y112" s="14">
        <v>123.6</v>
      </c>
      <c r="Z112" s="14">
        <f t="shared" si="19"/>
        <v>123.44804320987653</v>
      </c>
      <c r="AA112" s="14">
        <f t="shared" si="18"/>
        <v>0.42528013109728829</v>
      </c>
      <c r="AB112" s="32">
        <v>485.40249999999997</v>
      </c>
    </row>
    <row r="113" spans="1:28">
      <c r="A113" s="5">
        <v>9953</v>
      </c>
      <c r="B113" s="13">
        <v>7211</v>
      </c>
      <c r="C113" s="4">
        <v>4323</v>
      </c>
      <c r="D113" s="13">
        <v>2888</v>
      </c>
      <c r="E113" s="13">
        <v>25724</v>
      </c>
      <c r="F113" s="13">
        <f t="shared" si="12"/>
        <v>1.668054591718714</v>
      </c>
      <c r="G113" s="13">
        <f t="shared" si="13"/>
        <v>5.9504973398103171</v>
      </c>
      <c r="H113" s="14">
        <v>4</v>
      </c>
      <c r="I113" s="14">
        <v>4.09</v>
      </c>
      <c r="J113" s="14">
        <v>4.83</v>
      </c>
      <c r="K113" s="14">
        <v>5.2</v>
      </c>
      <c r="L113" s="14">
        <v>5</v>
      </c>
      <c r="M113" s="13">
        <v>0.59950076272361674</v>
      </c>
      <c r="N113" s="14">
        <v>415.4</v>
      </c>
      <c r="O113" s="14">
        <v>375.7</v>
      </c>
      <c r="P113" s="14">
        <f t="shared" si="14"/>
        <v>39.699999999999989</v>
      </c>
      <c r="Q113" s="14">
        <v>3.56</v>
      </c>
      <c r="R113" s="14">
        <v>4.1500000000000004</v>
      </c>
      <c r="S113" s="14">
        <f t="shared" si="15"/>
        <v>0.85783132530120476</v>
      </c>
      <c r="T113" s="14">
        <v>53.9</v>
      </c>
      <c r="U113" s="14">
        <v>117.8</v>
      </c>
      <c r="V113" s="14">
        <f t="shared" si="16"/>
        <v>117.71627958847736</v>
      </c>
      <c r="W113" s="14">
        <f t="shared" si="17"/>
        <v>0.4578805938178494</v>
      </c>
      <c r="X113" s="14">
        <v>51.9</v>
      </c>
      <c r="Y113" s="14">
        <v>123.3</v>
      </c>
      <c r="Z113" s="14">
        <f t="shared" si="19"/>
        <v>123.21237074074074</v>
      </c>
      <c r="AA113" s="14">
        <f t="shared" si="18"/>
        <v>0.42122393788855994</v>
      </c>
      <c r="AB113" s="32">
        <v>485.65460000000002</v>
      </c>
    </row>
    <row r="114" spans="1:28">
      <c r="A114" s="5">
        <v>9983</v>
      </c>
      <c r="B114" s="13">
        <v>7196</v>
      </c>
      <c r="C114" s="4">
        <v>4321</v>
      </c>
      <c r="D114" s="13">
        <v>2875</v>
      </c>
      <c r="E114" s="13">
        <v>26164</v>
      </c>
      <c r="F114" s="13">
        <f t="shared" si="12"/>
        <v>1.6653552418421662</v>
      </c>
      <c r="G114" s="13">
        <f t="shared" si="13"/>
        <v>6.0550798426290209</v>
      </c>
      <c r="H114" s="14">
        <v>4</v>
      </c>
      <c r="I114" s="14">
        <v>4.12</v>
      </c>
      <c r="J114" s="14">
        <v>4.5</v>
      </c>
      <c r="K114" s="14">
        <v>5</v>
      </c>
      <c r="L114" s="14">
        <v>5</v>
      </c>
      <c r="M114" s="13">
        <v>0.60047248471372983</v>
      </c>
      <c r="N114" s="14">
        <v>393.1</v>
      </c>
      <c r="O114" s="14">
        <v>346.5</v>
      </c>
      <c r="P114" s="14">
        <f t="shared" si="14"/>
        <v>46.600000000000023</v>
      </c>
      <c r="Q114" s="14">
        <v>3.56</v>
      </c>
      <c r="R114" s="14">
        <v>4.2</v>
      </c>
      <c r="S114" s="14">
        <f t="shared" si="15"/>
        <v>0.84761904761904761</v>
      </c>
      <c r="T114" s="14">
        <v>54.1</v>
      </c>
      <c r="U114" s="14">
        <v>119.4</v>
      </c>
      <c r="V114" s="14">
        <f t="shared" si="16"/>
        <v>119.326787654321</v>
      </c>
      <c r="W114" s="14">
        <f t="shared" si="17"/>
        <v>0.453376823959452</v>
      </c>
      <c r="X114" s="14">
        <v>51.4</v>
      </c>
      <c r="Y114" s="14">
        <v>123.8</v>
      </c>
      <c r="Z114" s="14">
        <f t="shared" si="19"/>
        <v>123.72408971193416</v>
      </c>
      <c r="AA114" s="14">
        <f t="shared" si="18"/>
        <v>0.41544051865464698</v>
      </c>
      <c r="AB114" s="32">
        <v>485.702</v>
      </c>
    </row>
    <row r="115" spans="1:28">
      <c r="A115" s="5">
        <v>10014</v>
      </c>
      <c r="B115" s="13">
        <v>7238</v>
      </c>
      <c r="C115" s="4">
        <v>4300</v>
      </c>
      <c r="D115" s="13">
        <v>2938</v>
      </c>
      <c r="E115" s="13">
        <v>25796</v>
      </c>
      <c r="F115" s="13">
        <f t="shared" si="12"/>
        <v>1.6832558139534883</v>
      </c>
      <c r="G115" s="13">
        <f t="shared" si="13"/>
        <v>5.9990697674418607</v>
      </c>
      <c r="H115" s="14">
        <v>4</v>
      </c>
      <c r="I115" s="14">
        <v>4.12</v>
      </c>
      <c r="J115" s="14">
        <v>4.5</v>
      </c>
      <c r="K115" s="14">
        <v>5</v>
      </c>
      <c r="L115" s="14">
        <v>5.7</v>
      </c>
      <c r="M115" s="13">
        <v>0.59408676429953022</v>
      </c>
      <c r="N115" s="14">
        <v>357</v>
      </c>
      <c r="O115" s="14">
        <v>354.9</v>
      </c>
      <c r="P115" s="14">
        <f t="shared" si="14"/>
        <v>2.1000000000000227</v>
      </c>
      <c r="Q115" s="14">
        <v>3.56</v>
      </c>
      <c r="R115" s="14">
        <v>4.17</v>
      </c>
      <c r="S115" s="14">
        <f t="shared" si="15"/>
        <v>0.8537170263788969</v>
      </c>
      <c r="T115" s="14">
        <v>53.8</v>
      </c>
      <c r="U115" s="14">
        <v>117.1</v>
      </c>
      <c r="V115" s="14">
        <f t="shared" si="16"/>
        <v>117.00574172839505</v>
      </c>
      <c r="W115" s="14">
        <f t="shared" si="17"/>
        <v>0.45980649500847331</v>
      </c>
      <c r="X115" s="14">
        <v>51.5</v>
      </c>
      <c r="Y115" s="14">
        <v>123.1</v>
      </c>
      <c r="Z115" s="14">
        <f t="shared" si="19"/>
        <v>123.00091209876543</v>
      </c>
      <c r="AA115" s="14">
        <f t="shared" si="18"/>
        <v>0.41869608217740129</v>
      </c>
      <c r="AB115" s="32">
        <v>485.60879999999997</v>
      </c>
    </row>
    <row r="116" spans="1:28">
      <c r="A116" s="5">
        <v>10044</v>
      </c>
      <c r="B116" s="13">
        <v>7198</v>
      </c>
      <c r="C116" s="4">
        <v>4293</v>
      </c>
      <c r="D116" s="13">
        <v>2905</v>
      </c>
      <c r="E116" s="13">
        <v>25830</v>
      </c>
      <c r="F116" s="13">
        <f t="shared" si="12"/>
        <v>1.6766829722804566</v>
      </c>
      <c r="G116" s="13">
        <f t="shared" si="13"/>
        <v>6.016771488469602</v>
      </c>
      <c r="H116" s="14">
        <v>4</v>
      </c>
      <c r="I116" s="14">
        <v>4.0599999999999996</v>
      </c>
      <c r="J116" s="14">
        <v>4.5</v>
      </c>
      <c r="K116" s="14">
        <v>5</v>
      </c>
      <c r="L116" s="14">
        <v>6</v>
      </c>
      <c r="M116" s="13">
        <v>0.5964156710197277</v>
      </c>
      <c r="N116" s="14">
        <v>341.8</v>
      </c>
      <c r="O116" s="14">
        <v>319.3</v>
      </c>
      <c r="P116" s="14">
        <f t="shared" si="14"/>
        <v>22.5</v>
      </c>
      <c r="Q116" s="14">
        <v>3.56</v>
      </c>
      <c r="R116" s="14">
        <v>4.1500000000000004</v>
      </c>
      <c r="S116" s="14">
        <f t="shared" si="15"/>
        <v>0.85783132530120476</v>
      </c>
      <c r="T116" s="14">
        <v>53.5</v>
      </c>
      <c r="U116" s="14">
        <v>113.1</v>
      </c>
      <c r="V116" s="14">
        <f t="shared" si="16"/>
        <v>112.98494518518518</v>
      </c>
      <c r="W116" s="14">
        <f t="shared" si="17"/>
        <v>0.47351441302478087</v>
      </c>
      <c r="X116" s="14">
        <v>51.6</v>
      </c>
      <c r="Y116" s="14">
        <v>122</v>
      </c>
      <c r="Z116" s="14">
        <f t="shared" si="19"/>
        <v>121.87589135802469</v>
      </c>
      <c r="AA116" s="14">
        <f t="shared" si="18"/>
        <v>0.42338151889629233</v>
      </c>
      <c r="AB116" s="32">
        <v>485.50560000000002</v>
      </c>
    </row>
    <row r="117" spans="1:28">
      <c r="A117" s="5">
        <v>10075</v>
      </c>
      <c r="B117" s="13">
        <v>7161</v>
      </c>
      <c r="C117" s="4">
        <v>4301</v>
      </c>
      <c r="D117" s="13">
        <v>2860</v>
      </c>
      <c r="E117" s="13">
        <v>25977</v>
      </c>
      <c r="F117" s="13">
        <f t="shared" si="12"/>
        <v>1.6649616368286444</v>
      </c>
      <c r="G117" s="13">
        <f t="shared" si="13"/>
        <v>6.0397581957684263</v>
      </c>
      <c r="H117" s="14">
        <v>3.56</v>
      </c>
      <c r="I117" s="14">
        <v>3.9</v>
      </c>
      <c r="J117" s="14">
        <v>4.5</v>
      </c>
      <c r="K117" s="14">
        <v>5</v>
      </c>
      <c r="L117" s="14">
        <v>6</v>
      </c>
      <c r="M117" s="13">
        <v>0.60061443932411673</v>
      </c>
      <c r="N117" s="14">
        <v>374.8</v>
      </c>
      <c r="O117" s="14">
        <v>368.8</v>
      </c>
      <c r="P117" s="14">
        <f t="shared" si="14"/>
        <v>6</v>
      </c>
      <c r="Q117" s="14">
        <v>3.7</v>
      </c>
      <c r="R117" s="14">
        <v>4.1500000000000004</v>
      </c>
      <c r="S117" s="14">
        <f t="shared" si="15"/>
        <v>0.89156626506024095</v>
      </c>
      <c r="T117" s="14">
        <v>53.7</v>
      </c>
      <c r="U117" s="14">
        <v>113.8</v>
      </c>
      <c r="V117" s="14">
        <f t="shared" si="16"/>
        <v>113.8054558436214</v>
      </c>
      <c r="W117" s="14">
        <f t="shared" si="17"/>
        <v>0.47185787009885077</v>
      </c>
      <c r="X117" s="14">
        <v>52.1</v>
      </c>
      <c r="Y117" s="14">
        <v>122.8</v>
      </c>
      <c r="Z117" s="14">
        <f t="shared" si="19"/>
        <v>122.80588732510289</v>
      </c>
      <c r="AA117" s="14">
        <f t="shared" si="18"/>
        <v>0.42424676157484337</v>
      </c>
      <c r="AB117" s="32">
        <v>486.02330000000001</v>
      </c>
    </row>
    <row r="118" spans="1:28">
      <c r="A118" s="5">
        <v>10106</v>
      </c>
      <c r="B118" s="13">
        <v>7200</v>
      </c>
      <c r="C118" s="4">
        <v>4284</v>
      </c>
      <c r="D118" s="13">
        <v>2916</v>
      </c>
      <c r="E118" s="13">
        <v>25822</v>
      </c>
      <c r="F118" s="13">
        <f t="shared" si="12"/>
        <v>1.680672268907563</v>
      </c>
      <c r="G118" s="13">
        <f t="shared" si="13"/>
        <v>6.0275443510737627</v>
      </c>
      <c r="H118" s="14">
        <v>3.5</v>
      </c>
      <c r="I118" s="14">
        <v>3.91</v>
      </c>
      <c r="J118" s="14">
        <v>4.5</v>
      </c>
      <c r="K118" s="14">
        <v>5</v>
      </c>
      <c r="L118" s="14">
        <v>6</v>
      </c>
      <c r="M118" s="13">
        <v>0.59499999999999997</v>
      </c>
      <c r="N118" s="14">
        <v>425.3</v>
      </c>
      <c r="O118" s="14">
        <v>342.2</v>
      </c>
      <c r="P118" s="14">
        <f t="shared" si="14"/>
        <v>83.100000000000023</v>
      </c>
      <c r="Q118" s="14">
        <v>3.98</v>
      </c>
      <c r="R118" s="14">
        <v>4.1500000000000004</v>
      </c>
      <c r="S118" s="14">
        <f t="shared" si="15"/>
        <v>0.95903614457831321</v>
      </c>
      <c r="T118" s="14">
        <v>54.8</v>
      </c>
      <c r="U118" s="14">
        <v>111.7</v>
      </c>
      <c r="V118" s="14">
        <f t="shared" si="16"/>
        <v>111.78108592592594</v>
      </c>
      <c r="W118" s="14">
        <f t="shared" si="17"/>
        <v>0.49024394016277817</v>
      </c>
      <c r="X118" s="14">
        <v>52.7</v>
      </c>
      <c r="Y118" s="14">
        <v>121.5</v>
      </c>
      <c r="Z118" s="14">
        <f t="shared" si="19"/>
        <v>121.58820000000001</v>
      </c>
      <c r="AA118" s="14">
        <f t="shared" si="18"/>
        <v>0.43343021773494467</v>
      </c>
      <c r="AB118" s="32">
        <v>486.3528</v>
      </c>
    </row>
    <row r="119" spans="1:28">
      <c r="A119" s="5">
        <v>10136</v>
      </c>
      <c r="B119" s="13">
        <v>7146</v>
      </c>
      <c r="C119" s="4">
        <v>4254</v>
      </c>
      <c r="D119" s="13">
        <v>2892</v>
      </c>
      <c r="E119" s="13">
        <v>25930</v>
      </c>
      <c r="F119" s="13">
        <f t="shared" si="12"/>
        <v>1.6798307475317349</v>
      </c>
      <c r="G119" s="13">
        <f t="shared" si="13"/>
        <v>6.0954395862717439</v>
      </c>
      <c r="H119" s="14">
        <v>3.5</v>
      </c>
      <c r="I119" s="14">
        <v>4</v>
      </c>
      <c r="J119" s="14">
        <v>4.5</v>
      </c>
      <c r="K119" s="14">
        <v>5</v>
      </c>
      <c r="L119" s="14">
        <v>6.9</v>
      </c>
      <c r="M119" s="13">
        <v>0.59529806884970615</v>
      </c>
      <c r="N119" s="14">
        <v>488.7</v>
      </c>
      <c r="O119" s="14">
        <v>355.7</v>
      </c>
      <c r="P119" s="14">
        <f t="shared" si="14"/>
        <v>133</v>
      </c>
      <c r="Q119" s="14">
        <v>3.98</v>
      </c>
      <c r="R119" s="14">
        <v>4.1500000000000004</v>
      </c>
      <c r="S119" s="14">
        <f t="shared" si="15"/>
        <v>0.95903614457831321</v>
      </c>
      <c r="T119" s="14">
        <v>56.8</v>
      </c>
      <c r="U119" s="14">
        <v>107.8</v>
      </c>
      <c r="V119" s="14">
        <f t="shared" si="16"/>
        <v>108.0146240329218</v>
      </c>
      <c r="W119" s="14">
        <f t="shared" si="17"/>
        <v>0.52585472114116616</v>
      </c>
      <c r="X119" s="14">
        <v>52.9</v>
      </c>
      <c r="Y119" s="14">
        <v>120.6</v>
      </c>
      <c r="Z119" s="14">
        <f t="shared" si="19"/>
        <v>120.84010814814813</v>
      </c>
      <c r="AA119" s="14">
        <f t="shared" si="18"/>
        <v>0.43776855888895272</v>
      </c>
      <c r="AB119" s="32">
        <v>486.9676</v>
      </c>
    </row>
    <row r="120" spans="1:28">
      <c r="A120" s="5">
        <v>10167</v>
      </c>
      <c r="B120" s="13">
        <v>7146</v>
      </c>
      <c r="C120" s="4">
        <v>4164</v>
      </c>
      <c r="D120" s="13">
        <v>2982</v>
      </c>
      <c r="E120" s="13">
        <v>26388</v>
      </c>
      <c r="F120" s="13">
        <f t="shared" si="12"/>
        <v>1.7161383285302594</v>
      </c>
      <c r="G120" s="13">
        <f t="shared" si="13"/>
        <v>6.337175792507205</v>
      </c>
      <c r="H120" s="14">
        <v>3.5</v>
      </c>
      <c r="I120" s="14">
        <v>3.93</v>
      </c>
      <c r="J120" s="14">
        <v>4.5</v>
      </c>
      <c r="K120" s="14">
        <v>5</v>
      </c>
      <c r="L120" s="14">
        <v>7</v>
      </c>
      <c r="M120" s="13">
        <v>0.58270361041141894</v>
      </c>
      <c r="N120" s="14">
        <v>460.9</v>
      </c>
      <c r="O120" s="14">
        <v>344.3</v>
      </c>
      <c r="P120" s="14">
        <f t="shared" si="14"/>
        <v>116.59999999999997</v>
      </c>
      <c r="Q120" s="14">
        <v>4.03</v>
      </c>
      <c r="R120" s="14">
        <v>4.16</v>
      </c>
      <c r="S120" s="14">
        <f t="shared" si="15"/>
        <v>0.96875</v>
      </c>
      <c r="T120" s="14">
        <v>57.6</v>
      </c>
      <c r="U120" s="14">
        <v>110.3</v>
      </c>
      <c r="V120" s="14">
        <f t="shared" si="16"/>
        <v>110.61800897119342</v>
      </c>
      <c r="W120" s="14">
        <f t="shared" si="17"/>
        <v>0.52071087281095341</v>
      </c>
      <c r="X120" s="14">
        <v>52.7</v>
      </c>
      <c r="Y120" s="14">
        <v>121.5</v>
      </c>
      <c r="Z120" s="14">
        <f t="shared" si="19"/>
        <v>121.8503</v>
      </c>
      <c r="AA120" s="14">
        <f t="shared" si="18"/>
        <v>0.43249790931987858</v>
      </c>
      <c r="AB120" s="32">
        <v>487.40120000000002</v>
      </c>
    </row>
    <row r="121" spans="1:28">
      <c r="A121" s="5">
        <v>10197</v>
      </c>
      <c r="B121" s="13">
        <v>7183</v>
      </c>
      <c r="C121" s="4">
        <v>4092</v>
      </c>
      <c r="D121" s="13">
        <v>3091</v>
      </c>
      <c r="E121" s="13">
        <v>25741</v>
      </c>
      <c r="F121" s="13">
        <f t="shared" si="12"/>
        <v>1.7553763440860215</v>
      </c>
      <c r="G121" s="13">
        <f t="shared" si="13"/>
        <v>6.290566959921799</v>
      </c>
      <c r="H121" s="14">
        <v>3.5</v>
      </c>
      <c r="I121" s="14">
        <v>3.97</v>
      </c>
      <c r="J121" s="14">
        <v>4.5</v>
      </c>
      <c r="K121" s="14">
        <v>4.9000000000000004</v>
      </c>
      <c r="L121" s="14">
        <v>7</v>
      </c>
      <c r="M121" s="13">
        <v>0.56967840735068909</v>
      </c>
      <c r="N121" s="14">
        <v>407.6</v>
      </c>
      <c r="O121" s="14">
        <v>331.2</v>
      </c>
      <c r="P121" s="14">
        <f t="shared" si="14"/>
        <v>76.400000000000034</v>
      </c>
      <c r="Q121" s="14">
        <v>4.03</v>
      </c>
      <c r="R121" s="14">
        <v>4.1399999999999997</v>
      </c>
      <c r="S121" s="14">
        <f t="shared" si="15"/>
        <v>0.97342995169082136</v>
      </c>
      <c r="T121" s="14">
        <v>57.2</v>
      </c>
      <c r="U121" s="14">
        <v>111.8</v>
      </c>
      <c r="V121" s="14">
        <f t="shared" si="16"/>
        <v>112.31855876543209</v>
      </c>
      <c r="W121" s="14">
        <f t="shared" si="17"/>
        <v>0.50926579390550597</v>
      </c>
      <c r="X121" s="14">
        <v>52.7</v>
      </c>
      <c r="Y121" s="14">
        <v>121.4</v>
      </c>
      <c r="Z121" s="14">
        <f t="shared" si="19"/>
        <v>121.96308617283951</v>
      </c>
      <c r="AA121" s="14">
        <f t="shared" si="18"/>
        <v>0.43209795400975998</v>
      </c>
      <c r="AB121" s="32">
        <v>488.25420000000003</v>
      </c>
    </row>
    <row r="122" spans="1:28">
      <c r="A122" s="5">
        <v>10228</v>
      </c>
      <c r="B122" s="13">
        <v>7109</v>
      </c>
      <c r="C122" s="4">
        <v>4086</v>
      </c>
      <c r="D122" s="13">
        <v>3023</v>
      </c>
      <c r="E122" s="13">
        <v>26137</v>
      </c>
      <c r="F122" s="13">
        <f t="shared" si="12"/>
        <v>1.7398433675966716</v>
      </c>
      <c r="G122" s="13">
        <f t="shared" si="13"/>
        <v>6.396720509055311</v>
      </c>
      <c r="H122" s="14">
        <v>3.5</v>
      </c>
      <c r="I122" s="14">
        <v>3.88</v>
      </c>
      <c r="J122" s="14">
        <v>4.5</v>
      </c>
      <c r="K122" s="14">
        <v>3.8</v>
      </c>
      <c r="L122" s="14">
        <v>7</v>
      </c>
      <c r="M122" s="13">
        <v>0.57476438317625544</v>
      </c>
      <c r="N122" s="14">
        <v>410.8</v>
      </c>
      <c r="O122" s="14">
        <v>337.9</v>
      </c>
      <c r="P122" s="14">
        <f t="shared" si="14"/>
        <v>72.900000000000034</v>
      </c>
      <c r="Q122" s="14">
        <v>3.98</v>
      </c>
      <c r="R122" s="14">
        <v>4.1500000000000004</v>
      </c>
      <c r="S122" s="14">
        <f t="shared" si="15"/>
        <v>0.95903614457831321</v>
      </c>
      <c r="T122" s="14">
        <v>57.3</v>
      </c>
      <c r="U122" s="14">
        <v>118.8</v>
      </c>
      <c r="V122" s="14">
        <f t="shared" si="16"/>
        <v>119.17473333333334</v>
      </c>
      <c r="W122" s="14">
        <f t="shared" si="17"/>
        <v>0.48080661392991014</v>
      </c>
      <c r="X122" s="14">
        <v>52.7</v>
      </c>
      <c r="Y122" s="14">
        <v>120.9</v>
      </c>
      <c r="Z122" s="14">
        <f t="shared" si="19"/>
        <v>121.28135740740741</v>
      </c>
      <c r="AA122" s="14">
        <f t="shared" si="18"/>
        <v>0.43452679889598006</v>
      </c>
      <c r="AB122" s="32">
        <v>487.53300000000002</v>
      </c>
    </row>
    <row r="123" spans="1:28">
      <c r="A123" s="5">
        <v>10259</v>
      </c>
      <c r="B123" s="13">
        <v>7114</v>
      </c>
      <c r="C123" s="4">
        <v>4075</v>
      </c>
      <c r="D123" s="13">
        <v>3039</v>
      </c>
      <c r="E123" s="13">
        <v>26211</v>
      </c>
      <c r="F123" s="13">
        <f t="shared" si="12"/>
        <v>1.7457668711656442</v>
      </c>
      <c r="G123" s="13">
        <f t="shared" si="13"/>
        <v>6.4321472392638039</v>
      </c>
      <c r="H123" s="14">
        <v>3.97</v>
      </c>
      <c r="I123" s="14">
        <v>3.99</v>
      </c>
      <c r="J123" s="14">
        <v>4.5</v>
      </c>
      <c r="K123" s="14">
        <v>3.5</v>
      </c>
      <c r="L123" s="14">
        <v>7</v>
      </c>
      <c r="M123" s="13">
        <v>0.57281416924374473</v>
      </c>
      <c r="N123" s="14">
        <v>371.4</v>
      </c>
      <c r="O123" s="14">
        <v>351</v>
      </c>
      <c r="P123" s="14">
        <f t="shared" si="14"/>
        <v>20.399999999999977</v>
      </c>
      <c r="Q123" s="14">
        <v>3.98</v>
      </c>
      <c r="R123" s="14">
        <v>4.04</v>
      </c>
      <c r="S123" s="14">
        <f t="shared" si="15"/>
        <v>0.98514851485148514</v>
      </c>
      <c r="T123" s="14">
        <v>56.1</v>
      </c>
      <c r="U123" s="14">
        <v>115</v>
      </c>
      <c r="V123" s="14">
        <f t="shared" si="16"/>
        <v>115.35115226337449</v>
      </c>
      <c r="W123" s="14">
        <f t="shared" si="17"/>
        <v>0.48634104557456154</v>
      </c>
      <c r="X123" s="14">
        <v>52.5</v>
      </c>
      <c r="Y123" s="14">
        <v>121.1</v>
      </c>
      <c r="Z123" s="14">
        <f t="shared" si="19"/>
        <v>121.46977860082305</v>
      </c>
      <c r="AA123" s="14">
        <f t="shared" si="18"/>
        <v>0.43220627060272154</v>
      </c>
      <c r="AB123" s="32">
        <v>487.48399999999998</v>
      </c>
    </row>
    <row r="124" spans="1:28">
      <c r="A124" s="5">
        <v>10288</v>
      </c>
      <c r="B124" s="13">
        <v>7164</v>
      </c>
      <c r="C124" s="4">
        <v>4018</v>
      </c>
      <c r="D124" s="13">
        <v>3146</v>
      </c>
      <c r="E124" s="13">
        <v>26223</v>
      </c>
      <c r="F124" s="13">
        <f t="shared" si="12"/>
        <v>1.7829766052762568</v>
      </c>
      <c r="G124" s="13">
        <f t="shared" si="13"/>
        <v>6.5263812842210056</v>
      </c>
      <c r="H124" s="14">
        <v>4</v>
      </c>
      <c r="I124" s="14">
        <v>4.1900000000000004</v>
      </c>
      <c r="J124" s="14">
        <v>4.5</v>
      </c>
      <c r="K124" s="14">
        <v>3.5</v>
      </c>
      <c r="L124" s="14">
        <v>7</v>
      </c>
      <c r="M124" s="13">
        <v>0.56085985482970413</v>
      </c>
      <c r="N124" s="14">
        <v>420.6</v>
      </c>
      <c r="O124" s="14">
        <v>380.4</v>
      </c>
      <c r="P124" s="14">
        <f t="shared" si="14"/>
        <v>40.200000000000045</v>
      </c>
      <c r="Q124" s="14">
        <v>3.56</v>
      </c>
      <c r="R124" s="14">
        <v>3.83</v>
      </c>
      <c r="S124" s="14">
        <f t="shared" si="15"/>
        <v>0.92950391644908614</v>
      </c>
      <c r="T124" s="14">
        <v>55.8</v>
      </c>
      <c r="U124" s="14">
        <v>120.4</v>
      </c>
      <c r="V124" s="14">
        <f t="shared" si="16"/>
        <v>120.89408592592594</v>
      </c>
      <c r="W124" s="14">
        <f t="shared" si="17"/>
        <v>0.46156103975333995</v>
      </c>
      <c r="X124" s="14">
        <v>52.3</v>
      </c>
      <c r="Y124" s="14">
        <v>123.6</v>
      </c>
      <c r="Z124" s="14">
        <f t="shared" si="19"/>
        <v>124.10721777777778</v>
      </c>
      <c r="AA124" s="14">
        <f t="shared" si="18"/>
        <v>0.42140981754700702</v>
      </c>
      <c r="AB124" s="32">
        <v>487.99439999999998</v>
      </c>
    </row>
    <row r="125" spans="1:28">
      <c r="A125" s="5">
        <v>10319</v>
      </c>
      <c r="B125" s="13">
        <v>7211</v>
      </c>
      <c r="C125" s="4">
        <v>3979</v>
      </c>
      <c r="D125" s="13">
        <v>3232</v>
      </c>
      <c r="E125" s="13">
        <v>26579</v>
      </c>
      <c r="F125" s="13">
        <f t="shared" si="12"/>
        <v>1.8122643880371954</v>
      </c>
      <c r="G125" s="13">
        <f t="shared" si="13"/>
        <v>6.6798190500125658</v>
      </c>
      <c r="H125" s="14">
        <v>4</v>
      </c>
      <c r="I125" s="14">
        <v>4.3099999999999996</v>
      </c>
      <c r="J125" s="14">
        <v>4.5</v>
      </c>
      <c r="K125" s="14">
        <v>3.5</v>
      </c>
      <c r="L125" s="14">
        <v>7</v>
      </c>
      <c r="M125" s="13">
        <v>0.55179586742476772</v>
      </c>
      <c r="N125" s="14">
        <v>363.9</v>
      </c>
      <c r="O125" s="14">
        <v>345.2</v>
      </c>
      <c r="P125" s="14">
        <f t="shared" si="14"/>
        <v>18.699999999999989</v>
      </c>
      <c r="Q125" s="14">
        <v>3.51</v>
      </c>
      <c r="R125" s="14">
        <v>3.83</v>
      </c>
      <c r="S125" s="14">
        <f t="shared" si="15"/>
        <v>0.91644908616187981</v>
      </c>
      <c r="T125" s="14">
        <v>56.6</v>
      </c>
      <c r="U125" s="14">
        <v>122.6</v>
      </c>
      <c r="V125" s="14">
        <f t="shared" si="16"/>
        <v>123.15611460905349</v>
      </c>
      <c r="W125" s="14">
        <f t="shared" si="17"/>
        <v>0.45957929234509326</v>
      </c>
      <c r="X125" s="14">
        <v>52.9</v>
      </c>
      <c r="Y125" s="14">
        <v>125.6</v>
      </c>
      <c r="Z125" s="14">
        <f t="shared" si="19"/>
        <v>126.16972263374484</v>
      </c>
      <c r="AA125" s="14">
        <f t="shared" si="18"/>
        <v>0.41927650228384966</v>
      </c>
      <c r="AB125" s="32">
        <v>488.2045</v>
      </c>
    </row>
    <row r="126" spans="1:28">
      <c r="A126" s="5">
        <v>10349</v>
      </c>
      <c r="B126" s="13">
        <v>7159</v>
      </c>
      <c r="C126" s="4">
        <v>3873</v>
      </c>
      <c r="D126" s="13">
        <v>3286</v>
      </c>
      <c r="E126" s="13">
        <v>26383</v>
      </c>
      <c r="F126" s="13">
        <f t="shared" si="12"/>
        <v>1.8484379034340304</v>
      </c>
      <c r="G126" s="13">
        <f t="shared" si="13"/>
        <v>6.8120320165246575</v>
      </c>
      <c r="H126" s="14">
        <v>4.2300000000000004</v>
      </c>
      <c r="I126" s="14">
        <v>4.55</v>
      </c>
      <c r="J126" s="14">
        <v>4.5</v>
      </c>
      <c r="K126" s="14">
        <v>3.5</v>
      </c>
      <c r="L126" s="14">
        <v>7</v>
      </c>
      <c r="M126" s="13">
        <v>0.54099734599804439</v>
      </c>
      <c r="N126" s="14">
        <v>422.6</v>
      </c>
      <c r="O126" s="14">
        <v>354</v>
      </c>
      <c r="P126" s="14">
        <f t="shared" si="14"/>
        <v>68.600000000000023</v>
      </c>
      <c r="Q126" s="14">
        <v>3.51</v>
      </c>
      <c r="R126" s="14">
        <v>3.87</v>
      </c>
      <c r="S126" s="14">
        <f t="shared" si="15"/>
        <v>0.90697674418604646</v>
      </c>
      <c r="T126" s="14">
        <v>57.5</v>
      </c>
      <c r="U126" s="14">
        <v>126.3</v>
      </c>
      <c r="V126" s="14">
        <f t="shared" si="16"/>
        <v>126.86117740740741</v>
      </c>
      <c r="W126" s="14">
        <f t="shared" si="17"/>
        <v>0.45325135061092836</v>
      </c>
      <c r="X126" s="14">
        <v>53.4</v>
      </c>
      <c r="Y126" s="14">
        <v>126.2</v>
      </c>
      <c r="Z126" s="14">
        <f t="shared" si="19"/>
        <v>126.76073308641976</v>
      </c>
      <c r="AA126" s="14">
        <f t="shared" si="18"/>
        <v>0.42126610267861325</v>
      </c>
      <c r="AB126" s="32">
        <v>488.15940000000001</v>
      </c>
    </row>
    <row r="127" spans="1:28">
      <c r="A127" s="5">
        <v>10380</v>
      </c>
      <c r="B127" s="13">
        <v>7150</v>
      </c>
      <c r="C127" s="4">
        <v>3822</v>
      </c>
      <c r="D127" s="13">
        <v>3328</v>
      </c>
      <c r="E127" s="13">
        <v>25761</v>
      </c>
      <c r="F127" s="13">
        <f t="shared" si="12"/>
        <v>1.870748299319728</v>
      </c>
      <c r="G127" s="13">
        <f t="shared" si="13"/>
        <v>6.7401883830455258</v>
      </c>
      <c r="H127" s="14">
        <v>4.5</v>
      </c>
      <c r="I127" s="14">
        <v>4.72</v>
      </c>
      <c r="J127" s="14">
        <v>4.5</v>
      </c>
      <c r="K127" s="14">
        <v>3.5</v>
      </c>
      <c r="L127" s="14">
        <v>7</v>
      </c>
      <c r="M127" s="13">
        <v>0.53454545454545455</v>
      </c>
      <c r="N127" s="14">
        <v>388.7</v>
      </c>
      <c r="O127" s="14">
        <v>317.2</v>
      </c>
      <c r="P127" s="14">
        <f t="shared" si="14"/>
        <v>71.5</v>
      </c>
      <c r="Q127" s="14">
        <v>3.51</v>
      </c>
      <c r="R127" s="14">
        <v>3.87</v>
      </c>
      <c r="S127" s="14">
        <f t="shared" si="15"/>
        <v>0.90697674418604646</v>
      </c>
      <c r="T127" s="14">
        <v>56.9</v>
      </c>
      <c r="U127" s="14">
        <v>119.4</v>
      </c>
      <c r="V127" s="14">
        <f t="shared" si="16"/>
        <v>119.89779481481482</v>
      </c>
      <c r="W127" s="14">
        <f t="shared" si="17"/>
        <v>0.47457086335810839</v>
      </c>
      <c r="X127" s="14">
        <v>53</v>
      </c>
      <c r="Y127" s="14">
        <v>122.6</v>
      </c>
      <c r="Z127" s="14">
        <f t="shared" si="19"/>
        <v>123.11113604938271</v>
      </c>
      <c r="AA127" s="14">
        <f t="shared" si="18"/>
        <v>0.43050532795620117</v>
      </c>
      <c r="AB127" s="32">
        <v>488.02620000000002</v>
      </c>
    </row>
    <row r="128" spans="1:28">
      <c r="A128" s="5">
        <v>10410</v>
      </c>
      <c r="B128" s="13">
        <v>7071</v>
      </c>
      <c r="C128" s="4">
        <v>3826</v>
      </c>
      <c r="D128" s="13">
        <v>3245</v>
      </c>
      <c r="E128" s="13">
        <v>25975</v>
      </c>
      <c r="F128" s="13">
        <f t="shared" si="12"/>
        <v>1.848144276006273</v>
      </c>
      <c r="G128" s="13">
        <f t="shared" si="13"/>
        <v>6.7890747516989025</v>
      </c>
      <c r="H128" s="14">
        <v>4.8099999999999996</v>
      </c>
      <c r="I128" s="14">
        <v>5.09</v>
      </c>
      <c r="J128" s="14">
        <v>4.5</v>
      </c>
      <c r="K128" s="14">
        <v>3.5</v>
      </c>
      <c r="L128" s="14">
        <v>7</v>
      </c>
      <c r="M128" s="13">
        <v>0.5410832979776552</v>
      </c>
      <c r="N128" s="14">
        <v>379</v>
      </c>
      <c r="O128" s="14">
        <v>317.8</v>
      </c>
      <c r="P128" s="14">
        <f t="shared" si="14"/>
        <v>61.199999999999989</v>
      </c>
      <c r="Q128" s="14">
        <v>3.77</v>
      </c>
      <c r="R128" s="14">
        <v>3.93</v>
      </c>
      <c r="S128" s="14">
        <f t="shared" si="15"/>
        <v>0.95928753180661575</v>
      </c>
      <c r="T128" s="14">
        <v>58</v>
      </c>
      <c r="U128" s="14">
        <v>114.4</v>
      </c>
      <c r="V128" s="14">
        <f t="shared" si="16"/>
        <v>114.48405810699589</v>
      </c>
      <c r="W128" s="14">
        <f t="shared" si="17"/>
        <v>0.50662075540503348</v>
      </c>
      <c r="X128" s="14">
        <v>53.3</v>
      </c>
      <c r="Y128" s="14">
        <v>120.3</v>
      </c>
      <c r="Z128" s="14">
        <f t="shared" si="19"/>
        <v>120.38839327160493</v>
      </c>
      <c r="AA128" s="14">
        <f t="shared" si="18"/>
        <v>0.4427337100492017</v>
      </c>
      <c r="AB128" s="32">
        <v>486.3571</v>
      </c>
    </row>
    <row r="129" spans="1:28">
      <c r="A129" s="5">
        <v>10441</v>
      </c>
      <c r="B129" s="13">
        <v>7091</v>
      </c>
      <c r="C129" s="4">
        <v>3836</v>
      </c>
      <c r="D129" s="13">
        <v>3255</v>
      </c>
      <c r="E129" s="13">
        <v>25809</v>
      </c>
      <c r="F129" s="13">
        <f t="shared" si="12"/>
        <v>1.8485401459854014</v>
      </c>
      <c r="G129" s="13">
        <f t="shared" si="13"/>
        <v>6.7281021897810218</v>
      </c>
      <c r="H129" s="14">
        <v>5</v>
      </c>
      <c r="I129" s="14">
        <v>5.42</v>
      </c>
      <c r="J129" s="14">
        <v>4.5</v>
      </c>
      <c r="K129" s="14">
        <v>3.5</v>
      </c>
      <c r="L129" s="14">
        <v>7</v>
      </c>
      <c r="M129" s="13">
        <v>0.54096742349457061</v>
      </c>
      <c r="N129" s="14">
        <v>379</v>
      </c>
      <c r="O129" s="14">
        <v>346.7</v>
      </c>
      <c r="P129" s="14">
        <f t="shared" si="14"/>
        <v>32.300000000000011</v>
      </c>
      <c r="Q129" s="14">
        <v>3.98</v>
      </c>
      <c r="R129" s="14">
        <v>4.03</v>
      </c>
      <c r="S129" s="14">
        <f t="shared" si="15"/>
        <v>0.98759305210918102</v>
      </c>
      <c r="T129" s="14">
        <v>58.9</v>
      </c>
      <c r="U129" s="14">
        <v>110.7</v>
      </c>
      <c r="V129" s="14">
        <f t="shared" si="16"/>
        <v>110.5525138888889</v>
      </c>
      <c r="W129" s="14">
        <f t="shared" si="17"/>
        <v>0.53277847719679716</v>
      </c>
      <c r="X129" s="14">
        <v>53.4</v>
      </c>
      <c r="Y129" s="14">
        <v>118</v>
      </c>
      <c r="Z129" s="14">
        <f t="shared" si="19"/>
        <v>117.84278806584362</v>
      </c>
      <c r="AA129" s="14">
        <f t="shared" si="18"/>
        <v>0.45314610148364121</v>
      </c>
      <c r="AB129" s="32">
        <v>485.35250000000002</v>
      </c>
    </row>
    <row r="130" spans="1:28">
      <c r="A130" s="5">
        <v>10472</v>
      </c>
      <c r="B130" s="13">
        <v>7066</v>
      </c>
      <c r="C130" s="4">
        <v>3838</v>
      </c>
      <c r="D130" s="13">
        <v>3228</v>
      </c>
      <c r="E130" s="13">
        <v>26041</v>
      </c>
      <c r="F130" s="13">
        <f t="shared" si="12"/>
        <v>1.8410630536737884</v>
      </c>
      <c r="G130" s="13">
        <f t="shared" si="13"/>
        <v>6.7850442939030744</v>
      </c>
      <c r="H130" s="14">
        <v>5</v>
      </c>
      <c r="I130" s="14">
        <v>5.59</v>
      </c>
      <c r="J130" s="14">
        <v>4.5</v>
      </c>
      <c r="K130" s="14">
        <v>3.5</v>
      </c>
      <c r="L130" s="14">
        <v>7</v>
      </c>
      <c r="M130" s="13">
        <v>0.54316444947636566</v>
      </c>
      <c r="N130" s="14">
        <v>421.6</v>
      </c>
      <c r="O130" s="14">
        <v>319.60000000000002</v>
      </c>
      <c r="P130" s="14">
        <f t="shared" si="14"/>
        <v>102</v>
      </c>
      <c r="Q130" s="14">
        <v>4.03</v>
      </c>
      <c r="R130" s="14">
        <v>4.1500000000000004</v>
      </c>
      <c r="S130" s="14">
        <f t="shared" si="15"/>
        <v>0.97108433734939759</v>
      </c>
      <c r="T130" s="14">
        <v>60.5</v>
      </c>
      <c r="U130" s="14">
        <v>108.6</v>
      </c>
      <c r="V130" s="14">
        <f t="shared" si="16"/>
        <v>108.38807358024691</v>
      </c>
      <c r="W130" s="14">
        <f t="shared" si="17"/>
        <v>0.55817949338501549</v>
      </c>
      <c r="X130" s="14">
        <v>54</v>
      </c>
      <c r="Y130" s="14">
        <v>116.8</v>
      </c>
      <c r="Z130" s="14">
        <f t="shared" ref="Z130:Z161" si="20">Y130*(AB130/486)</f>
        <v>116.57207176954732</v>
      </c>
      <c r="AA130" s="14">
        <f t="shared" si="18"/>
        <v>0.46323273817036748</v>
      </c>
      <c r="AB130" s="32">
        <v>485.05160000000001</v>
      </c>
    </row>
    <row r="131" spans="1:28">
      <c r="A131" s="5">
        <v>10502</v>
      </c>
      <c r="B131" s="13">
        <v>7042</v>
      </c>
      <c r="C131" s="4">
        <v>3855</v>
      </c>
      <c r="D131" s="13">
        <v>3187</v>
      </c>
      <c r="E131" s="13">
        <v>26209</v>
      </c>
      <c r="F131" s="13">
        <f t="shared" ref="F131:F181" si="21">B131/C131</f>
        <v>1.8267185473411154</v>
      </c>
      <c r="G131" s="13">
        <f t="shared" ref="G131:G181" si="22">E131/C131</f>
        <v>6.7987029831387806</v>
      </c>
      <c r="H131" s="14">
        <v>5</v>
      </c>
      <c r="I131" s="14">
        <v>5.51</v>
      </c>
      <c r="J131" s="14">
        <v>4.5</v>
      </c>
      <c r="K131" s="14">
        <v>3.5</v>
      </c>
      <c r="L131" s="14">
        <v>7</v>
      </c>
      <c r="M131" s="13">
        <v>0.54742970746946895</v>
      </c>
      <c r="N131" s="14">
        <v>550</v>
      </c>
      <c r="O131" s="14">
        <v>355.4</v>
      </c>
      <c r="P131" s="14">
        <f t="shared" ref="P131:P181" si="23">N131-O131</f>
        <v>194.60000000000002</v>
      </c>
      <c r="Q131" s="14">
        <v>4.03</v>
      </c>
      <c r="R131" s="14">
        <v>4.1500000000000004</v>
      </c>
      <c r="S131" s="14">
        <f t="shared" ref="S131:S181" si="24">Q131/R131</f>
        <v>0.97108433734939759</v>
      </c>
      <c r="T131" s="14">
        <v>57.9</v>
      </c>
      <c r="U131" s="14">
        <v>108.7</v>
      </c>
      <c r="V131" s="14">
        <f t="shared" ref="V131:V181" si="25">U131*(AB131/486)</f>
        <v>108.46515432098765</v>
      </c>
      <c r="W131" s="14">
        <f t="shared" ref="W131:W181" si="26">T131/V131</f>
        <v>0.533811991164028</v>
      </c>
      <c r="X131" s="14">
        <v>53</v>
      </c>
      <c r="Y131" s="14">
        <v>116.8</v>
      </c>
      <c r="Z131" s="14">
        <f t="shared" si="20"/>
        <v>116.54765432098765</v>
      </c>
      <c r="AA131" s="14">
        <f t="shared" ref="AA131:AA181" si="27">X131/Z131</f>
        <v>0.45474960700651251</v>
      </c>
      <c r="AB131" s="32">
        <v>484.95</v>
      </c>
    </row>
    <row r="132" spans="1:28">
      <c r="A132" s="5">
        <v>10533</v>
      </c>
      <c r="B132" s="13">
        <v>7185</v>
      </c>
      <c r="C132" s="4">
        <v>3841</v>
      </c>
      <c r="D132" s="13">
        <v>3344</v>
      </c>
      <c r="E132" s="13">
        <v>26402</v>
      </c>
      <c r="F132" s="13">
        <f t="shared" si="21"/>
        <v>1.870606612861234</v>
      </c>
      <c r="G132" s="13">
        <f t="shared" si="22"/>
        <v>6.8737307992710228</v>
      </c>
      <c r="H132" s="14">
        <v>5</v>
      </c>
      <c r="I132" s="14">
        <v>5.38</v>
      </c>
      <c r="J132" s="14">
        <v>4.5</v>
      </c>
      <c r="K132" s="14">
        <v>3.5</v>
      </c>
      <c r="L132" s="14">
        <v>7</v>
      </c>
      <c r="M132" s="13">
        <v>0.53458594293667361</v>
      </c>
      <c r="N132" s="14">
        <v>544.9</v>
      </c>
      <c r="O132" s="14">
        <v>326.60000000000002</v>
      </c>
      <c r="P132" s="14">
        <f t="shared" si="23"/>
        <v>218.29999999999995</v>
      </c>
      <c r="Q132" s="14">
        <v>4.03</v>
      </c>
      <c r="R132" s="14">
        <v>4.1500000000000004</v>
      </c>
      <c r="S132" s="14">
        <f t="shared" si="24"/>
        <v>0.97108433734939759</v>
      </c>
      <c r="T132" s="14">
        <v>56.8</v>
      </c>
      <c r="U132" s="14">
        <v>110</v>
      </c>
      <c r="V132" s="14">
        <f t="shared" si="25"/>
        <v>109.75584979423867</v>
      </c>
      <c r="W132" s="14">
        <f t="shared" si="26"/>
        <v>0.51751227935899557</v>
      </c>
      <c r="X132" s="14">
        <v>52.5</v>
      </c>
      <c r="Y132" s="14">
        <v>117.9</v>
      </c>
      <c r="Z132" s="14">
        <f t="shared" si="20"/>
        <v>117.63831537037036</v>
      </c>
      <c r="AA132" s="14">
        <f t="shared" si="27"/>
        <v>0.4462831674757492</v>
      </c>
      <c r="AB132" s="32">
        <v>484.92129999999997</v>
      </c>
    </row>
    <row r="133" spans="1:28">
      <c r="A133" s="5">
        <v>10563</v>
      </c>
      <c r="B133" s="13">
        <v>7118</v>
      </c>
      <c r="C133" s="4">
        <v>3854</v>
      </c>
      <c r="D133" s="13">
        <v>3264</v>
      </c>
      <c r="E133" s="13">
        <v>26436</v>
      </c>
      <c r="F133" s="13">
        <f t="shared" si="21"/>
        <v>1.8469122989102231</v>
      </c>
      <c r="G133" s="13">
        <f t="shared" si="22"/>
        <v>6.8593668915412556</v>
      </c>
      <c r="H133" s="14">
        <v>5</v>
      </c>
      <c r="I133" s="14">
        <v>5.44</v>
      </c>
      <c r="J133" s="14">
        <v>4.5</v>
      </c>
      <c r="K133" s="14">
        <v>3.5</v>
      </c>
      <c r="L133" s="14">
        <v>7</v>
      </c>
      <c r="M133" s="13">
        <v>0.54144422590615338</v>
      </c>
      <c r="N133" s="14">
        <v>475.8</v>
      </c>
      <c r="O133" s="14">
        <v>339.4</v>
      </c>
      <c r="P133" s="14">
        <f t="shared" si="23"/>
        <v>136.40000000000003</v>
      </c>
      <c r="Q133" s="14">
        <v>4.03</v>
      </c>
      <c r="R133" s="14">
        <v>4.1500000000000004</v>
      </c>
      <c r="S133" s="14">
        <f t="shared" si="24"/>
        <v>0.97108433734939759</v>
      </c>
      <c r="T133" s="14">
        <v>55.8</v>
      </c>
      <c r="U133" s="14">
        <v>110.8</v>
      </c>
      <c r="V133" s="14">
        <f t="shared" si="25"/>
        <v>110.62769004115225</v>
      </c>
      <c r="W133" s="14">
        <f t="shared" si="26"/>
        <v>0.50439451442259198</v>
      </c>
      <c r="X133" s="14">
        <v>52.5</v>
      </c>
      <c r="Y133" s="14">
        <v>117.9</v>
      </c>
      <c r="Z133" s="14">
        <f t="shared" si="20"/>
        <v>117.71664851851851</v>
      </c>
      <c r="AA133" s="14">
        <f t="shared" si="27"/>
        <v>0.44598619363293374</v>
      </c>
      <c r="AB133" s="32">
        <v>485.24419999999998</v>
      </c>
    </row>
    <row r="134" spans="1:28">
      <c r="A134" s="5">
        <v>10594</v>
      </c>
      <c r="B134" s="13">
        <v>7155</v>
      </c>
      <c r="C134" s="4">
        <v>3840</v>
      </c>
      <c r="D134" s="13">
        <v>3315</v>
      </c>
      <c r="E134" s="13">
        <v>26109</v>
      </c>
      <c r="F134" s="13">
        <f t="shared" si="21"/>
        <v>1.86328125</v>
      </c>
      <c r="G134" s="13">
        <f t="shared" si="22"/>
        <v>6.7992187499999996</v>
      </c>
      <c r="H134" s="14">
        <v>5</v>
      </c>
      <c r="I134" s="14">
        <v>5.5</v>
      </c>
      <c r="J134" s="14">
        <v>4.5</v>
      </c>
      <c r="K134" s="14">
        <v>3.5</v>
      </c>
      <c r="L134" s="14">
        <v>6.7</v>
      </c>
      <c r="M134" s="13">
        <v>0.5366876310272537</v>
      </c>
      <c r="N134" s="14">
        <v>488</v>
      </c>
      <c r="O134" s="14">
        <v>368.9</v>
      </c>
      <c r="P134" s="14">
        <f t="shared" si="23"/>
        <v>119.10000000000002</v>
      </c>
      <c r="Q134" s="14">
        <v>4.03</v>
      </c>
      <c r="R134" s="14">
        <v>4.1500000000000004</v>
      </c>
      <c r="S134" s="14">
        <f t="shared" si="24"/>
        <v>0.97108433734939759</v>
      </c>
      <c r="T134" s="14">
        <v>56.1</v>
      </c>
      <c r="U134" s="14">
        <v>109.9</v>
      </c>
      <c r="V134" s="14">
        <f t="shared" si="25"/>
        <v>109.67110950617284</v>
      </c>
      <c r="W134" s="14">
        <f t="shared" si="26"/>
        <v>0.51152942878582264</v>
      </c>
      <c r="X134" s="14">
        <v>52.5</v>
      </c>
      <c r="Y134" s="14">
        <v>117</v>
      </c>
      <c r="Z134" s="14">
        <f t="shared" si="20"/>
        <v>116.75632222222222</v>
      </c>
      <c r="AA134" s="14">
        <f t="shared" si="27"/>
        <v>0.44965445126026482</v>
      </c>
      <c r="AB134" s="32">
        <v>484.98779999999999</v>
      </c>
    </row>
    <row r="135" spans="1:28">
      <c r="A135" s="5">
        <v>10625</v>
      </c>
      <c r="B135" s="13">
        <v>7139</v>
      </c>
      <c r="C135" s="4">
        <v>3866</v>
      </c>
      <c r="D135" s="13">
        <v>3273</v>
      </c>
      <c r="E135" s="13">
        <v>26258</v>
      </c>
      <c r="F135" s="13">
        <f t="shared" si="21"/>
        <v>1.846611484738748</v>
      </c>
      <c r="G135" s="13">
        <f t="shared" si="22"/>
        <v>6.7920331091567512</v>
      </c>
      <c r="H135" s="14">
        <v>5</v>
      </c>
      <c r="I135" s="14">
        <v>5.56</v>
      </c>
      <c r="J135" s="14">
        <v>5.29</v>
      </c>
      <c r="K135" s="14">
        <v>3.5</v>
      </c>
      <c r="L135" s="14">
        <v>6.5</v>
      </c>
      <c r="M135" s="13">
        <v>0.54153242751085584</v>
      </c>
      <c r="N135" s="14">
        <v>441.8</v>
      </c>
      <c r="O135" s="14">
        <v>369.4</v>
      </c>
      <c r="P135" s="14">
        <f t="shared" si="23"/>
        <v>72.400000000000034</v>
      </c>
      <c r="Q135" s="14">
        <v>3.98</v>
      </c>
      <c r="R135" s="14">
        <v>4.1500000000000004</v>
      </c>
      <c r="S135" s="14">
        <f t="shared" si="24"/>
        <v>0.95903614457831321</v>
      </c>
      <c r="T135" s="14">
        <v>55.8</v>
      </c>
      <c r="U135" s="14">
        <v>113.4</v>
      </c>
      <c r="V135" s="14">
        <f t="shared" si="25"/>
        <v>113.2166</v>
      </c>
      <c r="W135" s="14">
        <f t="shared" si="26"/>
        <v>0.49286058758167972</v>
      </c>
      <c r="X135" s="14">
        <v>52.2</v>
      </c>
      <c r="Y135" s="14">
        <v>120.1</v>
      </c>
      <c r="Z135" s="14">
        <f t="shared" si="20"/>
        <v>119.90576419753086</v>
      </c>
      <c r="AA135" s="14">
        <f t="shared" si="27"/>
        <v>0.43534187325645624</v>
      </c>
      <c r="AB135" s="32">
        <v>485.214</v>
      </c>
    </row>
    <row r="136" spans="1:28">
      <c r="A136" s="5">
        <v>10653</v>
      </c>
      <c r="B136" s="13">
        <v>7152</v>
      </c>
      <c r="C136" s="4">
        <v>3901</v>
      </c>
      <c r="D136" s="13">
        <v>3251</v>
      </c>
      <c r="E136" s="13">
        <v>26286</v>
      </c>
      <c r="F136" s="13">
        <f t="shared" si="21"/>
        <v>1.8333760574211742</v>
      </c>
      <c r="G136" s="13">
        <f t="shared" si="22"/>
        <v>6.7382722378877213</v>
      </c>
      <c r="H136" s="14">
        <v>5</v>
      </c>
      <c r="I136" s="14">
        <v>5.69</v>
      </c>
      <c r="J136" s="14">
        <v>5.5</v>
      </c>
      <c r="K136" s="14">
        <v>3.5</v>
      </c>
      <c r="L136" s="14">
        <v>6.5</v>
      </c>
      <c r="M136" s="13">
        <v>0.54544183445190153</v>
      </c>
      <c r="N136" s="14">
        <v>489.9</v>
      </c>
      <c r="O136" s="14">
        <v>383.8</v>
      </c>
      <c r="P136" s="14">
        <f t="shared" si="23"/>
        <v>106.09999999999997</v>
      </c>
      <c r="Q136" s="14">
        <v>3.98</v>
      </c>
      <c r="R136" s="14">
        <v>4.13</v>
      </c>
      <c r="S136" s="14">
        <f t="shared" si="24"/>
        <v>0.96368038740920103</v>
      </c>
      <c r="T136" s="14">
        <v>55.9</v>
      </c>
      <c r="U136" s="14">
        <v>112</v>
      </c>
      <c r="V136" s="14">
        <f t="shared" si="25"/>
        <v>111.83006419753087</v>
      </c>
      <c r="W136" s="14">
        <f t="shared" si="26"/>
        <v>0.49986558088047872</v>
      </c>
      <c r="X136" s="14">
        <v>52.6</v>
      </c>
      <c r="Y136" s="14">
        <v>120.5</v>
      </c>
      <c r="Z136" s="14">
        <f t="shared" si="20"/>
        <v>120.31716728395062</v>
      </c>
      <c r="AA136" s="14">
        <f t="shared" si="27"/>
        <v>0.43717784575049939</v>
      </c>
      <c r="AB136" s="32">
        <v>485.26260000000002</v>
      </c>
    </row>
    <row r="137" spans="1:28">
      <c r="A137" s="5">
        <v>10684</v>
      </c>
      <c r="B137" s="13">
        <v>7019</v>
      </c>
      <c r="C137" s="4">
        <v>3973</v>
      </c>
      <c r="D137" s="13">
        <v>3046</v>
      </c>
      <c r="E137" s="13">
        <v>26346</v>
      </c>
      <c r="F137" s="13">
        <f t="shared" si="21"/>
        <v>1.7666750566322678</v>
      </c>
      <c r="G137" s="13">
        <f t="shared" si="22"/>
        <v>6.6312610118298512</v>
      </c>
      <c r="H137" s="14">
        <v>5</v>
      </c>
      <c r="I137" s="14">
        <v>5.88</v>
      </c>
      <c r="J137" s="14">
        <v>5.5</v>
      </c>
      <c r="K137" s="14">
        <v>3.5</v>
      </c>
      <c r="L137" s="14">
        <v>6.7</v>
      </c>
      <c r="M137" s="13">
        <v>0.5660350477275965</v>
      </c>
      <c r="N137" s="14">
        <v>425.3</v>
      </c>
      <c r="O137" s="14">
        <v>410.7</v>
      </c>
      <c r="P137" s="14">
        <f t="shared" si="23"/>
        <v>14.600000000000023</v>
      </c>
      <c r="Q137" s="14">
        <v>3.98</v>
      </c>
      <c r="R137" s="14">
        <v>3.9</v>
      </c>
      <c r="S137" s="14">
        <f t="shared" si="24"/>
        <v>1.0205128205128204</v>
      </c>
      <c r="T137" s="14">
        <v>55.7</v>
      </c>
      <c r="U137" s="14">
        <v>111.6</v>
      </c>
      <c r="V137" s="14">
        <f t="shared" si="25"/>
        <v>111.44442592592591</v>
      </c>
      <c r="W137" s="14">
        <f t="shared" si="26"/>
        <v>0.49980068125634458</v>
      </c>
      <c r="X137" s="14">
        <v>52.3</v>
      </c>
      <c r="Y137" s="14">
        <v>116.5</v>
      </c>
      <c r="Z137" s="14">
        <f t="shared" si="20"/>
        <v>116.33759516460906</v>
      </c>
      <c r="AA137" s="14">
        <f t="shared" si="27"/>
        <v>0.44955373132820375</v>
      </c>
      <c r="AB137" s="32">
        <v>485.32249999999999</v>
      </c>
    </row>
    <row r="138" spans="1:28">
      <c r="A138" s="5">
        <v>10714</v>
      </c>
      <c r="B138" s="13">
        <v>7048</v>
      </c>
      <c r="C138" s="4">
        <v>4014</v>
      </c>
      <c r="D138" s="13">
        <v>3034</v>
      </c>
      <c r="E138" s="13">
        <v>26066</v>
      </c>
      <c r="F138" s="13">
        <f t="shared" si="21"/>
        <v>1.755854509217738</v>
      </c>
      <c r="G138" s="13">
        <f t="shared" si="22"/>
        <v>6.4937717987045342</v>
      </c>
      <c r="H138" s="14">
        <v>5</v>
      </c>
      <c r="I138" s="14">
        <v>6</v>
      </c>
      <c r="J138" s="14">
        <v>5.5</v>
      </c>
      <c r="K138" s="14">
        <v>3.5</v>
      </c>
      <c r="L138" s="14">
        <v>7.5</v>
      </c>
      <c r="M138" s="13">
        <v>0.56952326901248584</v>
      </c>
      <c r="N138" s="14">
        <v>385</v>
      </c>
      <c r="O138" s="14">
        <v>400.1</v>
      </c>
      <c r="P138" s="14">
        <f t="shared" si="23"/>
        <v>-15.100000000000023</v>
      </c>
      <c r="Q138" s="14">
        <v>3.98</v>
      </c>
      <c r="R138" s="14">
        <v>3.9</v>
      </c>
      <c r="S138" s="14">
        <f t="shared" si="24"/>
        <v>1.0205128205128204</v>
      </c>
      <c r="T138" s="14">
        <v>55.7</v>
      </c>
      <c r="U138" s="14">
        <v>107.2</v>
      </c>
      <c r="V138" s="14">
        <f t="shared" si="25"/>
        <v>106.99673909465021</v>
      </c>
      <c r="W138" s="14">
        <f t="shared" si="26"/>
        <v>0.52057661262673915</v>
      </c>
      <c r="X138" s="14">
        <v>51.8</v>
      </c>
      <c r="Y138" s="14">
        <v>113</v>
      </c>
      <c r="Z138" s="14">
        <f t="shared" si="20"/>
        <v>112.78574176954733</v>
      </c>
      <c r="AA138" s="14">
        <f t="shared" si="27"/>
        <v>0.45927791214816693</v>
      </c>
      <c r="AB138" s="32">
        <v>485.07850000000002</v>
      </c>
    </row>
    <row r="139" spans="1:28">
      <c r="A139" s="5">
        <v>10745</v>
      </c>
      <c r="B139" s="13">
        <v>7102</v>
      </c>
      <c r="C139" s="4">
        <v>4037</v>
      </c>
      <c r="D139" s="13">
        <v>3065</v>
      </c>
      <c r="E139" s="13">
        <v>26189</v>
      </c>
      <c r="F139" s="13">
        <f t="shared" si="21"/>
        <v>1.7592271488729254</v>
      </c>
      <c r="G139" s="13">
        <f t="shared" si="22"/>
        <v>6.4872430022293779</v>
      </c>
      <c r="H139" s="14">
        <v>5</v>
      </c>
      <c r="I139" s="14">
        <v>6</v>
      </c>
      <c r="J139" s="14">
        <v>5.5</v>
      </c>
      <c r="K139" s="14">
        <v>3.5</v>
      </c>
      <c r="L139" s="14">
        <v>7.5</v>
      </c>
      <c r="M139" s="13">
        <v>0.5684314277668262</v>
      </c>
      <c r="N139" s="14">
        <v>393.2</v>
      </c>
      <c r="O139" s="14">
        <v>353.4</v>
      </c>
      <c r="P139" s="14">
        <f t="shared" si="23"/>
        <v>39.800000000000011</v>
      </c>
      <c r="Q139" s="14">
        <v>3.98</v>
      </c>
      <c r="R139" s="14">
        <v>3.9</v>
      </c>
      <c r="S139" s="14">
        <f t="shared" si="24"/>
        <v>1.0205128205128204</v>
      </c>
      <c r="T139" s="14">
        <v>56.3</v>
      </c>
      <c r="U139" s="14">
        <v>108.6</v>
      </c>
      <c r="V139" s="14">
        <f t="shared" si="25"/>
        <v>108.33699135802469</v>
      </c>
      <c r="W139" s="14">
        <f t="shared" si="26"/>
        <v>0.51967476015596192</v>
      </c>
      <c r="X139" s="14">
        <v>52.1</v>
      </c>
      <c r="Y139" s="14">
        <v>113.1</v>
      </c>
      <c r="Z139" s="14">
        <f t="shared" si="20"/>
        <v>112.82609320987653</v>
      </c>
      <c r="AA139" s="14">
        <f t="shared" si="27"/>
        <v>0.46177261409809489</v>
      </c>
      <c r="AB139" s="32">
        <v>484.82299999999998</v>
      </c>
    </row>
    <row r="140" spans="1:28">
      <c r="A140" s="5">
        <v>10775</v>
      </c>
      <c r="B140" s="13">
        <v>7123</v>
      </c>
      <c r="C140" s="4">
        <v>4054</v>
      </c>
      <c r="D140" s="13">
        <v>3069</v>
      </c>
      <c r="E140" s="13">
        <v>26683</v>
      </c>
      <c r="F140" s="13">
        <f t="shared" si="21"/>
        <v>1.7570300937345831</v>
      </c>
      <c r="G140" s="13">
        <f t="shared" si="22"/>
        <v>6.5818944252590033</v>
      </c>
      <c r="H140" s="14">
        <v>5</v>
      </c>
      <c r="I140" s="14">
        <v>6</v>
      </c>
      <c r="J140" s="14">
        <v>5.5</v>
      </c>
      <c r="K140" s="14">
        <v>3.5</v>
      </c>
      <c r="L140" s="14">
        <v>7.5</v>
      </c>
      <c r="M140" s="13">
        <v>0.56914221535869713</v>
      </c>
      <c r="N140" s="14">
        <v>402.9</v>
      </c>
      <c r="O140" s="14">
        <v>353</v>
      </c>
      <c r="P140" s="14">
        <f t="shared" si="23"/>
        <v>49.899999999999977</v>
      </c>
      <c r="Q140" s="14">
        <v>3.98</v>
      </c>
      <c r="R140" s="14">
        <v>3.9</v>
      </c>
      <c r="S140" s="14">
        <f t="shared" si="24"/>
        <v>1.0205128205128204</v>
      </c>
      <c r="T140" s="14">
        <v>58.4</v>
      </c>
      <c r="U140" s="14">
        <v>112</v>
      </c>
      <c r="V140" s="14">
        <f t="shared" si="25"/>
        <v>111.79300740740742</v>
      </c>
      <c r="W140" s="14">
        <f t="shared" si="26"/>
        <v>0.52239403299325149</v>
      </c>
      <c r="X140" s="14">
        <v>52.8</v>
      </c>
      <c r="Y140" s="14">
        <v>115.2</v>
      </c>
      <c r="Z140" s="14">
        <f t="shared" si="20"/>
        <v>114.98709333333335</v>
      </c>
      <c r="AA140" s="14">
        <f t="shared" si="27"/>
        <v>0.45918196964018676</v>
      </c>
      <c r="AB140" s="32">
        <v>485.10180000000003</v>
      </c>
    </row>
    <row r="141" spans="1:28">
      <c r="A141" s="5">
        <v>10806</v>
      </c>
      <c r="B141" s="13">
        <v>7155</v>
      </c>
      <c r="C141" s="4">
        <v>4073</v>
      </c>
      <c r="D141" s="13">
        <v>3082</v>
      </c>
      <c r="E141" s="13">
        <v>26471</v>
      </c>
      <c r="F141" s="13">
        <f t="shared" si="21"/>
        <v>1.7566904001964154</v>
      </c>
      <c r="G141" s="13">
        <f t="shared" si="22"/>
        <v>6.4991406825435796</v>
      </c>
      <c r="H141" s="14">
        <v>5.74</v>
      </c>
      <c r="I141" s="14">
        <v>6.08</v>
      </c>
      <c r="J141" s="14">
        <v>5.5</v>
      </c>
      <c r="K141" s="14">
        <v>3.5</v>
      </c>
      <c r="L141" s="14">
        <v>7.5</v>
      </c>
      <c r="M141" s="13">
        <v>0.56925227113906363</v>
      </c>
      <c r="N141" s="14">
        <v>380.6</v>
      </c>
      <c r="O141" s="14">
        <v>369.4</v>
      </c>
      <c r="P141" s="14">
        <f t="shared" si="23"/>
        <v>11.200000000000045</v>
      </c>
      <c r="Q141" s="14">
        <v>3.98</v>
      </c>
      <c r="R141" s="14">
        <v>3.9</v>
      </c>
      <c r="S141" s="14">
        <f t="shared" si="24"/>
        <v>1.0205128205128204</v>
      </c>
      <c r="T141" s="14">
        <v>58.8</v>
      </c>
      <c r="U141" s="14">
        <v>110</v>
      </c>
      <c r="V141" s="14">
        <f t="shared" si="25"/>
        <v>109.74005144032921</v>
      </c>
      <c r="W141" s="14">
        <f t="shared" si="26"/>
        <v>0.53581166792119017</v>
      </c>
      <c r="X141" s="14">
        <v>52.7</v>
      </c>
      <c r="Y141" s="14">
        <v>113.9</v>
      </c>
      <c r="Z141" s="14">
        <f t="shared" si="20"/>
        <v>113.63083508230453</v>
      </c>
      <c r="AA141" s="14">
        <f t="shared" si="27"/>
        <v>0.46378256361337655</v>
      </c>
      <c r="AB141" s="32">
        <v>484.85149999999999</v>
      </c>
    </row>
    <row r="142" spans="1:28">
      <c r="A142" s="5">
        <v>10837</v>
      </c>
      <c r="B142" s="13">
        <v>7075</v>
      </c>
      <c r="C142" s="4">
        <v>4085</v>
      </c>
      <c r="D142" s="13">
        <v>2990</v>
      </c>
      <c r="E142" s="13">
        <v>26415</v>
      </c>
      <c r="F142" s="13">
        <f t="shared" si="21"/>
        <v>1.7319461444308446</v>
      </c>
      <c r="G142" s="13">
        <f t="shared" si="22"/>
        <v>6.466340269277846</v>
      </c>
      <c r="H142" s="14">
        <v>6</v>
      </c>
      <c r="I142" s="14">
        <v>6.12</v>
      </c>
      <c r="J142" s="14">
        <v>5.67</v>
      </c>
      <c r="K142" s="14">
        <v>3.5</v>
      </c>
      <c r="L142" s="14">
        <v>7.5</v>
      </c>
      <c r="M142" s="13">
        <v>0.57738515901060072</v>
      </c>
      <c r="N142" s="14">
        <v>437.2</v>
      </c>
      <c r="O142" s="14">
        <v>351.3</v>
      </c>
      <c r="P142" s="14">
        <f t="shared" si="23"/>
        <v>85.899999999999977</v>
      </c>
      <c r="Q142" s="14">
        <v>3.98</v>
      </c>
      <c r="R142" s="14">
        <v>3.82</v>
      </c>
      <c r="S142" s="14">
        <f t="shared" si="24"/>
        <v>1.0418848167539267</v>
      </c>
      <c r="T142" s="14">
        <v>58.7</v>
      </c>
      <c r="U142" s="14">
        <v>107.9</v>
      </c>
      <c r="V142" s="14">
        <f t="shared" si="25"/>
        <v>107.63815378600823</v>
      </c>
      <c r="W142" s="14">
        <f t="shared" si="26"/>
        <v>0.54534565983637628</v>
      </c>
      <c r="X142" s="14">
        <v>52.6</v>
      </c>
      <c r="Y142" s="14">
        <v>112.6</v>
      </c>
      <c r="Z142" s="14">
        <f t="shared" si="20"/>
        <v>112.32674806584362</v>
      </c>
      <c r="AA142" s="14">
        <f t="shared" si="27"/>
        <v>0.46827670973940211</v>
      </c>
      <c r="AB142" s="32">
        <v>484.82060000000001</v>
      </c>
    </row>
    <row r="143" spans="1:28">
      <c r="A143" s="5">
        <v>10867</v>
      </c>
      <c r="B143" s="13">
        <v>7345</v>
      </c>
      <c r="C143" s="4">
        <v>4099</v>
      </c>
      <c r="D143" s="13">
        <v>3246</v>
      </c>
      <c r="E143" s="13">
        <v>28264</v>
      </c>
      <c r="F143" s="13">
        <f t="shared" si="21"/>
        <v>1.7919004635276896</v>
      </c>
      <c r="G143" s="13">
        <f t="shared" si="22"/>
        <v>6.8953403269090021</v>
      </c>
      <c r="H143" s="14">
        <v>6</v>
      </c>
      <c r="I143" s="14">
        <v>6.12</v>
      </c>
      <c r="J143" s="14">
        <v>6.48</v>
      </c>
      <c r="K143" s="14">
        <v>3.5</v>
      </c>
      <c r="L143" s="14">
        <v>7.5</v>
      </c>
      <c r="M143" s="13">
        <v>0.55806671204901293</v>
      </c>
      <c r="N143" s="14">
        <v>528.5</v>
      </c>
      <c r="O143" s="14">
        <v>391.1</v>
      </c>
      <c r="P143" s="14">
        <f t="shared" si="23"/>
        <v>137.39999999999998</v>
      </c>
      <c r="Q143" s="14">
        <v>4.03</v>
      </c>
      <c r="R143" s="14">
        <v>3.58</v>
      </c>
      <c r="S143" s="14">
        <f t="shared" si="24"/>
        <v>1.1256983240223464</v>
      </c>
      <c r="T143" s="14">
        <v>57.6</v>
      </c>
      <c r="U143" s="14">
        <v>107.1</v>
      </c>
      <c r="V143" s="14">
        <f t="shared" si="25"/>
        <v>107.31913629629628</v>
      </c>
      <c r="W143" s="14">
        <f t="shared" si="26"/>
        <v>0.53671695456971225</v>
      </c>
      <c r="X143" s="14">
        <v>52</v>
      </c>
      <c r="Y143" s="14">
        <v>111.1</v>
      </c>
      <c r="Z143" s="14">
        <f t="shared" si="20"/>
        <v>111.32732065843619</v>
      </c>
      <c r="AA143" s="14">
        <f t="shared" si="27"/>
        <v>0.46709109401403281</v>
      </c>
      <c r="AB143" s="32">
        <v>486.99439999999998</v>
      </c>
    </row>
    <row r="144" spans="1:28">
      <c r="A144" s="5">
        <v>10898</v>
      </c>
      <c r="B144" s="13">
        <v>7152</v>
      </c>
      <c r="C144" s="4">
        <v>4080</v>
      </c>
      <c r="D144" s="13">
        <v>3072</v>
      </c>
      <c r="E144" s="13">
        <v>25503</v>
      </c>
      <c r="F144" s="13">
        <f t="shared" si="21"/>
        <v>1.7529411764705882</v>
      </c>
      <c r="G144" s="13">
        <f t="shared" si="22"/>
        <v>6.2507352941176473</v>
      </c>
      <c r="H144" s="14">
        <v>4.7300000000000004</v>
      </c>
      <c r="I144" s="14">
        <v>5.41</v>
      </c>
      <c r="J144" s="14">
        <v>5.83</v>
      </c>
      <c r="K144" s="14">
        <v>3.5</v>
      </c>
      <c r="L144" s="14">
        <v>7</v>
      </c>
      <c r="M144" s="13">
        <v>0.57046979865771807</v>
      </c>
      <c r="N144" s="14">
        <v>442.3</v>
      </c>
      <c r="O144" s="14">
        <v>338.5</v>
      </c>
      <c r="P144" s="14">
        <f t="shared" si="23"/>
        <v>103.80000000000001</v>
      </c>
      <c r="Q144" s="14">
        <v>4.03</v>
      </c>
      <c r="R144" s="14">
        <v>3.58</v>
      </c>
      <c r="S144" s="14">
        <f t="shared" si="24"/>
        <v>1.1256983240223464</v>
      </c>
      <c r="T144" s="14">
        <v>56.1</v>
      </c>
      <c r="U144" s="14">
        <v>103.9</v>
      </c>
      <c r="V144" s="14">
        <f t="shared" si="25"/>
        <v>104.27371932098767</v>
      </c>
      <c r="W144" s="14">
        <f t="shared" si="26"/>
        <v>0.53800708716744206</v>
      </c>
      <c r="X144" s="14">
        <v>51.1</v>
      </c>
      <c r="Y144" s="14">
        <v>108.3</v>
      </c>
      <c r="Z144" s="14">
        <f t="shared" si="20"/>
        <v>108.68954574074074</v>
      </c>
      <c r="AA144" s="14">
        <f t="shared" si="27"/>
        <v>0.47014641244236877</v>
      </c>
      <c r="AB144" s="32">
        <v>487.74810000000002</v>
      </c>
    </row>
    <row r="145" spans="1:28">
      <c r="A145" s="5">
        <v>10928</v>
      </c>
      <c r="B145" s="13">
        <v>6978</v>
      </c>
      <c r="C145" s="4">
        <v>3997</v>
      </c>
      <c r="D145" s="13">
        <v>2981</v>
      </c>
      <c r="E145" s="13">
        <v>26434</v>
      </c>
      <c r="F145" s="13">
        <f t="shared" si="21"/>
        <v>1.7458093570177633</v>
      </c>
      <c r="G145" s="13">
        <f t="shared" si="22"/>
        <v>6.6134600950713036</v>
      </c>
      <c r="H145" s="14">
        <v>4.5</v>
      </c>
      <c r="I145" s="14">
        <v>5</v>
      </c>
      <c r="J145" s="14">
        <v>5.18</v>
      </c>
      <c r="K145" s="14">
        <v>3.5</v>
      </c>
      <c r="L145" s="14">
        <v>7</v>
      </c>
      <c r="M145" s="13">
        <v>0.57280022929206076</v>
      </c>
      <c r="N145" s="14">
        <v>426.6</v>
      </c>
      <c r="O145" s="14">
        <v>309.8</v>
      </c>
      <c r="P145" s="14">
        <f t="shared" si="23"/>
        <v>116.80000000000001</v>
      </c>
      <c r="Q145" s="14">
        <v>4.03</v>
      </c>
      <c r="R145" s="14">
        <v>3.58</v>
      </c>
      <c r="S145" s="14">
        <f t="shared" si="24"/>
        <v>1.1256983240223464</v>
      </c>
      <c r="T145" s="14">
        <v>56.1</v>
      </c>
      <c r="U145" s="14">
        <v>105.3</v>
      </c>
      <c r="V145" s="14">
        <f t="shared" si="25"/>
        <v>105.76869333333333</v>
      </c>
      <c r="W145" s="14">
        <f t="shared" si="26"/>
        <v>0.53040269508860338</v>
      </c>
      <c r="X145" s="14">
        <v>51</v>
      </c>
      <c r="Y145" s="14">
        <v>108.8</v>
      </c>
      <c r="Z145" s="14">
        <f t="shared" si="20"/>
        <v>109.28427193415638</v>
      </c>
      <c r="AA145" s="14">
        <f t="shared" si="27"/>
        <v>0.46667282580907371</v>
      </c>
      <c r="AB145" s="32">
        <v>488.16320000000002</v>
      </c>
    </row>
    <row r="146" spans="1:28">
      <c r="A146" s="5">
        <v>10959</v>
      </c>
      <c r="B146" s="13">
        <v>6980</v>
      </c>
      <c r="C146" s="4">
        <v>4004</v>
      </c>
      <c r="D146" s="13">
        <v>2976</v>
      </c>
      <c r="E146" s="13">
        <v>25677</v>
      </c>
      <c r="F146" s="13">
        <f t="shared" si="21"/>
        <v>1.7432567432567432</v>
      </c>
      <c r="G146" s="13">
        <f t="shared" si="22"/>
        <v>6.412837162837163</v>
      </c>
      <c r="H146" s="14">
        <v>4.5</v>
      </c>
      <c r="I146" s="14">
        <v>4.9000000000000004</v>
      </c>
      <c r="J146" s="14">
        <v>5</v>
      </c>
      <c r="K146" s="14">
        <v>3.5</v>
      </c>
      <c r="L146" s="14">
        <v>6.7</v>
      </c>
      <c r="M146" s="13">
        <v>0.57363896848137541</v>
      </c>
      <c r="N146" s="14">
        <v>410.8</v>
      </c>
      <c r="O146" s="14">
        <v>311</v>
      </c>
      <c r="P146" s="14">
        <f t="shared" si="23"/>
        <v>99.800000000000011</v>
      </c>
      <c r="Q146" s="14">
        <v>3.98</v>
      </c>
      <c r="R146" s="14">
        <v>3.58</v>
      </c>
      <c r="S146" s="14">
        <f t="shared" si="24"/>
        <v>1.1117318435754189</v>
      </c>
      <c r="T146" s="14">
        <v>55.3</v>
      </c>
      <c r="U146" s="14">
        <v>104.7</v>
      </c>
      <c r="V146" s="14">
        <f t="shared" si="25"/>
        <v>104.89007574074073</v>
      </c>
      <c r="W146" s="14">
        <f t="shared" si="26"/>
        <v>0.52721861062133568</v>
      </c>
      <c r="X146" s="14">
        <v>50.6</v>
      </c>
      <c r="Y146" s="14">
        <v>106.6</v>
      </c>
      <c r="Z146" s="14">
        <f t="shared" si="20"/>
        <v>106.79352506172837</v>
      </c>
      <c r="AA146" s="14">
        <f t="shared" si="27"/>
        <v>0.47381149719285309</v>
      </c>
      <c r="AB146" s="32">
        <v>486.88229999999999</v>
      </c>
    </row>
    <row r="147" spans="1:28">
      <c r="A147" s="5">
        <v>10990</v>
      </c>
      <c r="B147" s="13">
        <v>6999</v>
      </c>
      <c r="C147" s="4">
        <v>4066</v>
      </c>
      <c r="D147" s="13">
        <v>2933</v>
      </c>
      <c r="E147" s="13">
        <v>25938</v>
      </c>
      <c r="F147" s="13">
        <f t="shared" si="21"/>
        <v>1.7213477619281849</v>
      </c>
      <c r="G147" s="13">
        <f t="shared" si="22"/>
        <v>6.3792424987702905</v>
      </c>
      <c r="H147" s="14">
        <v>4.1100000000000003</v>
      </c>
      <c r="I147" s="14">
        <v>4.62</v>
      </c>
      <c r="J147" s="14">
        <v>4.59</v>
      </c>
      <c r="K147" s="14">
        <v>3</v>
      </c>
      <c r="L147" s="14">
        <v>6.1</v>
      </c>
      <c r="M147" s="13">
        <v>0.58094013430490066</v>
      </c>
      <c r="N147" s="14">
        <v>348.9</v>
      </c>
      <c r="O147" s="14">
        <v>281.7</v>
      </c>
      <c r="P147" s="14">
        <f t="shared" si="23"/>
        <v>67.199999999999989</v>
      </c>
      <c r="Q147" s="14">
        <v>3.98</v>
      </c>
      <c r="R147" s="14">
        <v>3.58</v>
      </c>
      <c r="S147" s="14">
        <f t="shared" si="24"/>
        <v>1.1117318435754189</v>
      </c>
      <c r="T147" s="14">
        <v>54.4</v>
      </c>
      <c r="U147" s="14">
        <v>102.9</v>
      </c>
      <c r="V147" s="14">
        <f t="shared" si="25"/>
        <v>102.93779351851852</v>
      </c>
      <c r="W147" s="14">
        <f t="shared" si="26"/>
        <v>0.52847451009539503</v>
      </c>
      <c r="X147" s="14">
        <v>50</v>
      </c>
      <c r="Y147" s="14">
        <v>104.8</v>
      </c>
      <c r="Z147" s="14">
        <f t="shared" si="20"/>
        <v>104.83849135802468</v>
      </c>
      <c r="AA147" s="14">
        <f t="shared" si="27"/>
        <v>0.47692407008461624</v>
      </c>
      <c r="AB147" s="32">
        <v>486.17849999999999</v>
      </c>
    </row>
    <row r="148" spans="1:28">
      <c r="A148" s="5">
        <v>11018</v>
      </c>
      <c r="B148" s="13">
        <v>6963</v>
      </c>
      <c r="C148" s="4">
        <v>4136</v>
      </c>
      <c r="D148" s="13">
        <v>2827</v>
      </c>
      <c r="E148" s="13">
        <v>26336</v>
      </c>
      <c r="F148" s="13">
        <f t="shared" si="21"/>
        <v>1.6835106382978724</v>
      </c>
      <c r="G148" s="13">
        <f t="shared" si="22"/>
        <v>6.3675048355899424</v>
      </c>
      <c r="H148" s="14">
        <v>3.71</v>
      </c>
      <c r="I148" s="14">
        <v>4.0999999999999996</v>
      </c>
      <c r="J148" s="14">
        <v>3.89</v>
      </c>
      <c r="K148" s="14">
        <v>3</v>
      </c>
      <c r="L148" s="14">
        <v>5.5</v>
      </c>
      <c r="M148" s="13">
        <v>0.59399684044233803</v>
      </c>
      <c r="N148" s="14">
        <v>369.5</v>
      </c>
      <c r="O148" s="14">
        <v>300.5</v>
      </c>
      <c r="P148" s="14">
        <f t="shared" si="23"/>
        <v>69</v>
      </c>
      <c r="Q148" s="14">
        <v>3.98</v>
      </c>
      <c r="R148" s="14">
        <v>3.58</v>
      </c>
      <c r="S148" s="14">
        <f t="shared" si="24"/>
        <v>1.1117318435754189</v>
      </c>
      <c r="T148" s="14">
        <v>53.5</v>
      </c>
      <c r="U148" s="14">
        <v>99.2</v>
      </c>
      <c r="V148" s="14">
        <f t="shared" si="25"/>
        <v>99.262969547325099</v>
      </c>
      <c r="W148" s="14">
        <f t="shared" si="26"/>
        <v>0.53897239065060487</v>
      </c>
      <c r="X148" s="14">
        <v>49.3</v>
      </c>
      <c r="Y148" s="14">
        <v>103</v>
      </c>
      <c r="Z148" s="14">
        <f t="shared" si="20"/>
        <v>103.06538168724279</v>
      </c>
      <c r="AA148" s="14">
        <f t="shared" si="27"/>
        <v>0.47833714088017826</v>
      </c>
      <c r="AB148" s="32">
        <v>486.30849999999998</v>
      </c>
    </row>
    <row r="149" spans="1:28">
      <c r="A149" s="5">
        <v>11049</v>
      </c>
      <c r="B149" s="13">
        <v>6908</v>
      </c>
      <c r="C149" s="4">
        <v>4204</v>
      </c>
      <c r="D149" s="13">
        <v>2704</v>
      </c>
      <c r="E149" s="13">
        <v>25935</v>
      </c>
      <c r="F149" s="13">
        <f t="shared" si="21"/>
        <v>1.6431969552806851</v>
      </c>
      <c r="G149" s="13">
        <f t="shared" si="22"/>
        <v>6.1691246431969553</v>
      </c>
      <c r="H149" s="14">
        <v>3.5</v>
      </c>
      <c r="I149" s="14">
        <v>3.88</v>
      </c>
      <c r="J149" s="14">
        <v>3.5</v>
      </c>
      <c r="K149" s="14">
        <v>3</v>
      </c>
      <c r="L149" s="14">
        <v>5</v>
      </c>
      <c r="M149" s="13">
        <v>0.60856977417486968</v>
      </c>
      <c r="N149" s="14">
        <v>331.7</v>
      </c>
      <c r="O149" s="14">
        <v>307.8</v>
      </c>
      <c r="P149" s="14">
        <f t="shared" si="23"/>
        <v>23.899999999999977</v>
      </c>
      <c r="Q149" s="14">
        <v>3.98</v>
      </c>
      <c r="R149" s="14">
        <v>3.58</v>
      </c>
      <c r="S149" s="14">
        <f t="shared" si="24"/>
        <v>1.1117318435754189</v>
      </c>
      <c r="T149" s="14">
        <v>53.9</v>
      </c>
      <c r="U149" s="14">
        <v>100.3</v>
      </c>
      <c r="V149" s="14">
        <f t="shared" si="25"/>
        <v>100.36405991769547</v>
      </c>
      <c r="W149" s="14">
        <f t="shared" si="26"/>
        <v>0.53704483501565425</v>
      </c>
      <c r="X149" s="14">
        <v>49.3</v>
      </c>
      <c r="Y149" s="14">
        <v>101.5</v>
      </c>
      <c r="Z149" s="14">
        <f t="shared" si="20"/>
        <v>101.56482633744855</v>
      </c>
      <c r="AA149" s="14">
        <f t="shared" si="27"/>
        <v>0.48540426619941268</v>
      </c>
      <c r="AB149" s="32">
        <v>486.31040000000002</v>
      </c>
    </row>
    <row r="150" spans="1:28">
      <c r="A150" s="5">
        <v>11079</v>
      </c>
      <c r="B150" s="13">
        <v>6905</v>
      </c>
      <c r="C150" s="4">
        <v>4230</v>
      </c>
      <c r="D150" s="13">
        <v>2675</v>
      </c>
      <c r="E150" s="13">
        <v>25325</v>
      </c>
      <c r="F150" s="13">
        <f t="shared" si="21"/>
        <v>1.6323877068557919</v>
      </c>
      <c r="G150" s="13">
        <f t="shared" si="22"/>
        <v>5.9869976359338057</v>
      </c>
      <c r="H150" s="14">
        <v>3.02</v>
      </c>
      <c r="I150" s="14">
        <v>3.68</v>
      </c>
      <c r="J150" s="14">
        <v>3</v>
      </c>
      <c r="K150" s="14">
        <v>2.5</v>
      </c>
      <c r="L150" s="14">
        <v>4.8</v>
      </c>
      <c r="M150" s="13">
        <v>0.61259956553222306</v>
      </c>
      <c r="N150" s="14">
        <v>320</v>
      </c>
      <c r="O150" s="14">
        <v>284.7</v>
      </c>
      <c r="P150" s="14">
        <f t="shared" si="23"/>
        <v>35.300000000000011</v>
      </c>
      <c r="Q150" s="14">
        <v>3.61</v>
      </c>
      <c r="R150" s="14">
        <v>3.58</v>
      </c>
      <c r="S150" s="14">
        <f t="shared" si="24"/>
        <v>1.0083798882681563</v>
      </c>
      <c r="T150" s="14">
        <v>52.4</v>
      </c>
      <c r="U150" s="14">
        <v>95.1</v>
      </c>
      <c r="V150" s="14">
        <f t="shared" si="25"/>
        <v>95.093640432098752</v>
      </c>
      <c r="W150" s="14">
        <f t="shared" si="26"/>
        <v>0.55103579757697907</v>
      </c>
      <c r="X150" s="14">
        <v>48.6</v>
      </c>
      <c r="Y150" s="14">
        <v>98.8</v>
      </c>
      <c r="Z150" s="14">
        <f t="shared" si="20"/>
        <v>98.793393004115217</v>
      </c>
      <c r="AA150" s="14">
        <f t="shared" si="27"/>
        <v>0.49193573094483739</v>
      </c>
      <c r="AB150" s="32">
        <v>485.96749999999997</v>
      </c>
    </row>
    <row r="151" spans="1:28">
      <c r="A151" s="5">
        <v>11110</v>
      </c>
      <c r="B151" s="13">
        <v>6908</v>
      </c>
      <c r="C151" s="4">
        <v>4248</v>
      </c>
      <c r="D151" s="13">
        <v>2660</v>
      </c>
      <c r="E151" s="13">
        <v>25293</v>
      </c>
      <c r="F151" s="13">
        <f t="shared" si="21"/>
        <v>1.6261770244821092</v>
      </c>
      <c r="G151" s="13">
        <f t="shared" si="22"/>
        <v>5.9540960451977405</v>
      </c>
      <c r="H151" s="14">
        <v>2.82</v>
      </c>
      <c r="I151" s="14">
        <v>3.44</v>
      </c>
      <c r="J151" s="14">
        <v>3</v>
      </c>
      <c r="K151" s="14">
        <v>2.5</v>
      </c>
      <c r="L151" s="14">
        <v>4.3</v>
      </c>
      <c r="M151" s="13">
        <v>0.61493920092646204</v>
      </c>
      <c r="N151" s="14">
        <v>294.7</v>
      </c>
      <c r="O151" s="14">
        <v>250.3</v>
      </c>
      <c r="P151" s="14">
        <f t="shared" si="23"/>
        <v>44.399999999999977</v>
      </c>
      <c r="Q151" s="14">
        <v>3.61</v>
      </c>
      <c r="R151" s="14">
        <v>3.34</v>
      </c>
      <c r="S151" s="14">
        <f t="shared" si="24"/>
        <v>1.0808383233532934</v>
      </c>
      <c r="T151" s="14">
        <v>51.5</v>
      </c>
      <c r="U151" s="14">
        <v>94</v>
      </c>
      <c r="V151" s="14">
        <f t="shared" si="25"/>
        <v>93.974217695473243</v>
      </c>
      <c r="W151" s="14">
        <f t="shared" si="26"/>
        <v>0.54802265198830979</v>
      </c>
      <c r="X151" s="14">
        <v>47.5</v>
      </c>
      <c r="Y151" s="14">
        <v>95.8</v>
      </c>
      <c r="Z151" s="14">
        <f t="shared" si="20"/>
        <v>95.773723991769543</v>
      </c>
      <c r="AA151" s="14">
        <f t="shared" si="27"/>
        <v>0.49596066666554578</v>
      </c>
      <c r="AB151" s="32">
        <v>485.86669999999998</v>
      </c>
    </row>
    <row r="152" spans="1:28">
      <c r="A152" s="5">
        <v>11140</v>
      </c>
      <c r="B152" s="13">
        <v>6925</v>
      </c>
      <c r="C152" s="4">
        <v>4230</v>
      </c>
      <c r="D152" s="13">
        <v>2695</v>
      </c>
      <c r="E152" s="13">
        <v>25400</v>
      </c>
      <c r="F152" s="13">
        <f t="shared" si="21"/>
        <v>1.6371158392434988</v>
      </c>
      <c r="G152" s="13">
        <f t="shared" si="22"/>
        <v>6.0047281323877071</v>
      </c>
      <c r="H152" s="14">
        <v>2.5</v>
      </c>
      <c r="I152" s="14">
        <v>3.15</v>
      </c>
      <c r="J152" s="14">
        <v>3</v>
      </c>
      <c r="K152" s="14">
        <v>2.5</v>
      </c>
      <c r="L152" s="14">
        <v>4</v>
      </c>
      <c r="M152" s="13">
        <v>0.61083032490974731</v>
      </c>
      <c r="N152" s="14">
        <v>266.8</v>
      </c>
      <c r="O152" s="14">
        <v>220.6</v>
      </c>
      <c r="P152" s="14">
        <f t="shared" si="23"/>
        <v>46.200000000000017</v>
      </c>
      <c r="Q152" s="14">
        <v>3.61</v>
      </c>
      <c r="R152" s="14">
        <v>3.39</v>
      </c>
      <c r="S152" s="14">
        <f t="shared" si="24"/>
        <v>1.0648967551622419</v>
      </c>
      <c r="T152" s="14">
        <v>49.3</v>
      </c>
      <c r="U152" s="14">
        <v>93.3</v>
      </c>
      <c r="V152" s="14">
        <f t="shared" si="25"/>
        <v>93.409253148148139</v>
      </c>
      <c r="W152" s="14">
        <f t="shared" si="26"/>
        <v>0.52778497138618197</v>
      </c>
      <c r="X152" s="14">
        <v>46.1</v>
      </c>
      <c r="Y152" s="14">
        <v>94.4</v>
      </c>
      <c r="Z152" s="14">
        <f t="shared" si="20"/>
        <v>94.510541234567896</v>
      </c>
      <c r="AA152" s="14">
        <f t="shared" si="27"/>
        <v>0.48777627762794573</v>
      </c>
      <c r="AB152" s="32">
        <v>486.56909999999999</v>
      </c>
    </row>
    <row r="153" spans="1:28">
      <c r="A153" s="5">
        <v>11171</v>
      </c>
      <c r="B153" s="13">
        <v>6953</v>
      </c>
      <c r="C153" s="4">
        <v>4214</v>
      </c>
      <c r="D153" s="13">
        <v>2739</v>
      </c>
      <c r="E153" s="13">
        <v>25061</v>
      </c>
      <c r="F153" s="13">
        <f t="shared" si="21"/>
        <v>1.6499762695775986</v>
      </c>
      <c r="G153" s="13">
        <f t="shared" si="22"/>
        <v>5.9470811580446128</v>
      </c>
      <c r="H153" s="14">
        <v>2.5</v>
      </c>
      <c r="I153" s="14">
        <v>3</v>
      </c>
      <c r="J153" s="14">
        <v>3</v>
      </c>
      <c r="K153" s="14">
        <v>2.5</v>
      </c>
      <c r="L153" s="14">
        <v>4</v>
      </c>
      <c r="M153" s="13">
        <v>0.60606932259456348</v>
      </c>
      <c r="N153" s="14">
        <v>297.8</v>
      </c>
      <c r="O153" s="14">
        <v>218.4</v>
      </c>
      <c r="P153" s="14">
        <f t="shared" si="23"/>
        <v>79.400000000000006</v>
      </c>
      <c r="Q153" s="14">
        <v>3.87</v>
      </c>
      <c r="R153" s="14">
        <v>3.44</v>
      </c>
      <c r="S153" s="14">
        <f t="shared" si="24"/>
        <v>1.125</v>
      </c>
      <c r="T153" s="14">
        <v>49.7</v>
      </c>
      <c r="U153" s="14">
        <v>90.5</v>
      </c>
      <c r="V153" s="14">
        <f t="shared" si="25"/>
        <v>90.699416563786002</v>
      </c>
      <c r="W153" s="14">
        <f t="shared" si="26"/>
        <v>0.54796383353852751</v>
      </c>
      <c r="X153" s="14">
        <v>46.1</v>
      </c>
      <c r="Y153" s="14">
        <v>92.2</v>
      </c>
      <c r="Z153" s="14">
        <f t="shared" si="20"/>
        <v>92.40316251028807</v>
      </c>
      <c r="AA153" s="14">
        <f t="shared" si="27"/>
        <v>0.4989006733927237</v>
      </c>
      <c r="AB153" s="32">
        <v>487.07089999999999</v>
      </c>
    </row>
    <row r="154" spans="1:28">
      <c r="A154" s="5">
        <v>11202</v>
      </c>
      <c r="B154" s="13">
        <v>6829</v>
      </c>
      <c r="C154" s="4">
        <v>4224</v>
      </c>
      <c r="D154" s="13">
        <v>2605</v>
      </c>
      <c r="E154" s="13">
        <v>25042</v>
      </c>
      <c r="F154" s="13">
        <f t="shared" si="21"/>
        <v>1.6167140151515151</v>
      </c>
      <c r="G154" s="13">
        <f t="shared" si="22"/>
        <v>5.9285037878787881</v>
      </c>
      <c r="H154" s="14">
        <v>2.5</v>
      </c>
      <c r="I154" s="14">
        <v>3</v>
      </c>
      <c r="J154" s="14">
        <v>3</v>
      </c>
      <c r="K154" s="14">
        <v>2.5</v>
      </c>
      <c r="L154" s="14">
        <v>4</v>
      </c>
      <c r="M154" s="13">
        <v>0.61853858544442819</v>
      </c>
      <c r="N154" s="14">
        <v>312.2</v>
      </c>
      <c r="O154" s="14">
        <v>226.4</v>
      </c>
      <c r="P154" s="14">
        <f t="shared" si="23"/>
        <v>85.799999999999983</v>
      </c>
      <c r="Q154" s="14">
        <v>3.98</v>
      </c>
      <c r="R154" s="14">
        <v>3.44</v>
      </c>
      <c r="S154" s="14">
        <f t="shared" si="24"/>
        <v>1.1569767441860466</v>
      </c>
      <c r="T154" s="14">
        <v>50.8</v>
      </c>
      <c r="U154" s="14">
        <v>90.7</v>
      </c>
      <c r="V154" s="14">
        <f t="shared" si="25"/>
        <v>90.720547469135795</v>
      </c>
      <c r="W154" s="14">
        <f t="shared" si="26"/>
        <v>0.5599613474255406</v>
      </c>
      <c r="X154" s="14">
        <v>46.2</v>
      </c>
      <c r="Y154" s="14">
        <v>90.8</v>
      </c>
      <c r="Z154" s="14">
        <f t="shared" si="20"/>
        <v>90.820570123456775</v>
      </c>
      <c r="AA154" s="14">
        <f t="shared" si="27"/>
        <v>0.50869533121404231</v>
      </c>
      <c r="AB154" s="32">
        <v>486.11009999999999</v>
      </c>
    </row>
    <row r="155" spans="1:28">
      <c r="A155" s="5">
        <v>11232</v>
      </c>
      <c r="B155" s="13">
        <v>6817</v>
      </c>
      <c r="C155" s="4">
        <v>4248</v>
      </c>
      <c r="D155" s="13">
        <v>2569</v>
      </c>
      <c r="E155" s="13">
        <v>24986</v>
      </c>
      <c r="F155" s="13">
        <f t="shared" si="21"/>
        <v>1.6047551789077212</v>
      </c>
      <c r="G155" s="13">
        <f t="shared" si="22"/>
        <v>5.8818267419962336</v>
      </c>
      <c r="H155" s="14">
        <v>2.5</v>
      </c>
      <c r="I155" s="14">
        <v>3</v>
      </c>
      <c r="J155" s="14">
        <v>3</v>
      </c>
      <c r="K155" s="14">
        <v>2.5</v>
      </c>
      <c r="L155" s="14">
        <v>4.7</v>
      </c>
      <c r="M155" s="13">
        <v>0.62314801232213579</v>
      </c>
      <c r="N155" s="14">
        <v>326.89999999999998</v>
      </c>
      <c r="O155" s="14">
        <v>247.4</v>
      </c>
      <c r="P155" s="14">
        <f t="shared" si="23"/>
        <v>79.499999999999972</v>
      </c>
      <c r="Q155" s="14">
        <v>3.98</v>
      </c>
      <c r="R155" s="14">
        <v>3.44</v>
      </c>
      <c r="S155" s="14">
        <f t="shared" si="24"/>
        <v>1.1569767441860466</v>
      </c>
      <c r="T155" s="14">
        <v>50.5</v>
      </c>
      <c r="U155" s="14">
        <v>90.9</v>
      </c>
      <c r="V155" s="14">
        <f t="shared" si="25"/>
        <v>90.880716481481485</v>
      </c>
      <c r="W155" s="14">
        <f t="shared" si="26"/>
        <v>0.55567343607254949</v>
      </c>
      <c r="X155" s="14">
        <v>45.4</v>
      </c>
      <c r="Y155" s="14">
        <v>90.4</v>
      </c>
      <c r="Z155" s="14">
        <f t="shared" si="20"/>
        <v>90.380822551440346</v>
      </c>
      <c r="AA155" s="14">
        <f t="shared" si="27"/>
        <v>0.5023189512815126</v>
      </c>
      <c r="AB155" s="32">
        <v>485.89690000000002</v>
      </c>
    </row>
    <row r="156" spans="1:28">
      <c r="A156" s="5">
        <v>11263</v>
      </c>
      <c r="B156" s="13">
        <v>6935</v>
      </c>
      <c r="C156" s="4">
        <v>4284</v>
      </c>
      <c r="D156" s="13">
        <v>2651</v>
      </c>
      <c r="E156" s="13">
        <v>25027</v>
      </c>
      <c r="F156" s="13">
        <f t="shared" si="21"/>
        <v>1.6188141923436041</v>
      </c>
      <c r="G156" s="13">
        <f t="shared" si="22"/>
        <v>5.8419701213818858</v>
      </c>
      <c r="H156" s="14">
        <v>2.5</v>
      </c>
      <c r="I156" s="14">
        <v>2.97</v>
      </c>
      <c r="J156" s="14">
        <v>3</v>
      </c>
      <c r="K156" s="14">
        <v>2.5</v>
      </c>
      <c r="L156" s="14">
        <v>5</v>
      </c>
      <c r="M156" s="13">
        <v>0.61773612112472964</v>
      </c>
      <c r="N156" s="14">
        <v>289</v>
      </c>
      <c r="O156" s="14">
        <v>203.6</v>
      </c>
      <c r="P156" s="14">
        <f t="shared" si="23"/>
        <v>85.4</v>
      </c>
      <c r="Q156" s="14">
        <v>3.98</v>
      </c>
      <c r="R156" s="14">
        <v>3.44</v>
      </c>
      <c r="S156" s="14">
        <f t="shared" si="24"/>
        <v>1.1569767441860466</v>
      </c>
      <c r="T156" s="14">
        <v>49</v>
      </c>
      <c r="U156" s="14">
        <v>88.2</v>
      </c>
      <c r="V156" s="14">
        <f t="shared" si="25"/>
        <v>88.134829999999994</v>
      </c>
      <c r="W156" s="14">
        <f t="shared" si="26"/>
        <v>0.55596635291632157</v>
      </c>
      <c r="X156" s="14">
        <v>44.5</v>
      </c>
      <c r="Y156" s="14">
        <v>88.6</v>
      </c>
      <c r="Z156" s="14">
        <f t="shared" si="20"/>
        <v>88.534534444444432</v>
      </c>
      <c r="AA156" s="14">
        <f t="shared" si="27"/>
        <v>0.50262872312186635</v>
      </c>
      <c r="AB156" s="32">
        <v>485.64089999999999</v>
      </c>
    </row>
    <row r="157" spans="1:28">
      <c r="A157" s="5">
        <v>11293</v>
      </c>
      <c r="B157" s="13">
        <v>7125</v>
      </c>
      <c r="C157" s="4">
        <v>4306</v>
      </c>
      <c r="D157" s="13">
        <v>2819</v>
      </c>
      <c r="E157" s="13">
        <v>24922</v>
      </c>
      <c r="F157" s="13">
        <f t="shared" si="21"/>
        <v>1.6546679052484905</v>
      </c>
      <c r="G157" s="13">
        <f t="shared" si="22"/>
        <v>5.7877380399442639</v>
      </c>
      <c r="H157" s="14">
        <v>2.37</v>
      </c>
      <c r="I157" s="14">
        <v>2.85</v>
      </c>
      <c r="J157" s="14">
        <v>3</v>
      </c>
      <c r="K157" s="14">
        <v>2.5</v>
      </c>
      <c r="L157" s="14">
        <v>5</v>
      </c>
      <c r="M157" s="13">
        <v>0.60435087719298242</v>
      </c>
      <c r="N157" s="14">
        <v>274.89999999999998</v>
      </c>
      <c r="O157" s="14">
        <v>208.6</v>
      </c>
      <c r="P157" s="14">
        <f t="shared" si="23"/>
        <v>66.299999999999983</v>
      </c>
      <c r="Q157" s="14">
        <v>3.62</v>
      </c>
      <c r="R157" s="14">
        <v>3.44</v>
      </c>
      <c r="S157" s="14">
        <f t="shared" si="24"/>
        <v>1.0523255813953489</v>
      </c>
      <c r="T157" s="14">
        <v>46.8</v>
      </c>
      <c r="U157" s="14">
        <v>87.9</v>
      </c>
      <c r="V157" s="14">
        <f t="shared" si="25"/>
        <v>87.838687037037047</v>
      </c>
      <c r="W157" s="14">
        <f t="shared" si="26"/>
        <v>0.53279484904261887</v>
      </c>
      <c r="X157" s="14">
        <v>43.5</v>
      </c>
      <c r="Y157" s="14">
        <v>86.9</v>
      </c>
      <c r="Z157" s="14">
        <f t="shared" si="20"/>
        <v>86.839384567901234</v>
      </c>
      <c r="AA157" s="14">
        <f t="shared" si="27"/>
        <v>0.50092478449091937</v>
      </c>
      <c r="AB157" s="32">
        <v>485.661</v>
      </c>
    </row>
    <row r="158" spans="1:28">
      <c r="A158" s="5">
        <v>11324</v>
      </c>
      <c r="B158" s="13">
        <v>7152</v>
      </c>
      <c r="C158" s="4">
        <v>4356</v>
      </c>
      <c r="D158" s="13">
        <v>2796</v>
      </c>
      <c r="E158" s="13">
        <v>24561</v>
      </c>
      <c r="F158" s="13">
        <f t="shared" si="21"/>
        <v>1.6418732782369145</v>
      </c>
      <c r="G158" s="13">
        <f t="shared" si="22"/>
        <v>5.6384297520661155</v>
      </c>
      <c r="H158" s="14">
        <v>2</v>
      </c>
      <c r="I158" s="14">
        <v>2.82</v>
      </c>
      <c r="J158" s="14">
        <v>3</v>
      </c>
      <c r="K158" s="14">
        <v>2</v>
      </c>
      <c r="L158" s="14">
        <v>5</v>
      </c>
      <c r="M158" s="13">
        <v>0.60906040268456374</v>
      </c>
      <c r="N158" s="14">
        <v>249.6</v>
      </c>
      <c r="O158" s="14">
        <v>183.1</v>
      </c>
      <c r="P158" s="14">
        <f t="shared" si="23"/>
        <v>66.5</v>
      </c>
      <c r="Q158" s="14">
        <v>3.51</v>
      </c>
      <c r="R158" s="14">
        <v>3.46</v>
      </c>
      <c r="S158" s="14">
        <f t="shared" si="24"/>
        <v>1.0144508670520231</v>
      </c>
      <c r="T158" s="14">
        <v>45.8</v>
      </c>
      <c r="U158" s="14">
        <v>87.8</v>
      </c>
      <c r="V158" s="14">
        <f t="shared" si="25"/>
        <v>87.70396197530863</v>
      </c>
      <c r="W158" s="14">
        <f t="shared" si="26"/>
        <v>0.52221130001965144</v>
      </c>
      <c r="X158" s="14">
        <v>42.8</v>
      </c>
      <c r="Y158" s="14">
        <v>85.7</v>
      </c>
      <c r="Z158" s="14">
        <f t="shared" si="20"/>
        <v>85.606259012345674</v>
      </c>
      <c r="AA158" s="14">
        <f t="shared" si="27"/>
        <v>0.49996344302146895</v>
      </c>
      <c r="AB158" s="32">
        <v>485.46839999999997</v>
      </c>
    </row>
    <row r="159" spans="1:28">
      <c r="A159" s="5">
        <v>11355</v>
      </c>
      <c r="B159" s="13">
        <v>7076</v>
      </c>
      <c r="C159" s="4">
        <v>4378</v>
      </c>
      <c r="D159" s="13">
        <v>2698</v>
      </c>
      <c r="E159" s="13">
        <v>24713</v>
      </c>
      <c r="F159" s="13">
        <f t="shared" si="21"/>
        <v>1.6162631338510736</v>
      </c>
      <c r="G159" s="13">
        <f t="shared" si="22"/>
        <v>5.6448149840109636</v>
      </c>
      <c r="H159" s="14">
        <v>2</v>
      </c>
      <c r="I159" s="14">
        <v>2.5</v>
      </c>
      <c r="J159" s="14">
        <v>3</v>
      </c>
      <c r="K159" s="14">
        <v>2</v>
      </c>
      <c r="L159" s="14">
        <v>5</v>
      </c>
      <c r="M159" s="13">
        <v>0.61871113623516116</v>
      </c>
      <c r="N159" s="14">
        <v>224.3</v>
      </c>
      <c r="O159" s="14">
        <v>174.9</v>
      </c>
      <c r="P159" s="14">
        <f t="shared" si="23"/>
        <v>49.400000000000006</v>
      </c>
      <c r="Q159" s="14">
        <v>3.51</v>
      </c>
      <c r="R159" s="14">
        <v>3.5</v>
      </c>
      <c r="S159" s="14">
        <f t="shared" si="24"/>
        <v>1.0028571428571429</v>
      </c>
      <c r="T159" s="14">
        <v>44.4</v>
      </c>
      <c r="U159" s="14">
        <v>85.1</v>
      </c>
      <c r="V159" s="14">
        <f t="shared" si="25"/>
        <v>85.071790925925924</v>
      </c>
      <c r="W159" s="14">
        <f t="shared" si="26"/>
        <v>0.52191213464237707</v>
      </c>
      <c r="X159" s="14">
        <v>42</v>
      </c>
      <c r="Y159" s="14">
        <v>85.5</v>
      </c>
      <c r="Z159" s="14">
        <f t="shared" si="20"/>
        <v>85.471658333333338</v>
      </c>
      <c r="AA159" s="14">
        <f t="shared" si="27"/>
        <v>0.49139095717791054</v>
      </c>
      <c r="AB159" s="32">
        <v>485.83890000000002</v>
      </c>
    </row>
    <row r="160" spans="1:28">
      <c r="A160" s="5">
        <v>11383</v>
      </c>
      <c r="B160" s="13">
        <v>7090</v>
      </c>
      <c r="C160" s="4">
        <v>4410</v>
      </c>
      <c r="D160" s="13">
        <v>2680</v>
      </c>
      <c r="E160" s="13">
        <v>24758</v>
      </c>
      <c r="F160" s="13">
        <f t="shared" si="21"/>
        <v>1.6077097505668934</v>
      </c>
      <c r="G160" s="13">
        <f t="shared" si="22"/>
        <v>5.6140589569161001</v>
      </c>
      <c r="H160" s="14">
        <v>2</v>
      </c>
      <c r="I160" s="14">
        <v>2.5299999999999998</v>
      </c>
      <c r="J160" s="14">
        <v>3</v>
      </c>
      <c r="K160" s="14">
        <v>2</v>
      </c>
      <c r="L160" s="14">
        <v>5</v>
      </c>
      <c r="M160" s="13">
        <v>0.62200282087447112</v>
      </c>
      <c r="N160" s="14">
        <v>235.9</v>
      </c>
      <c r="O160" s="14">
        <v>210.2</v>
      </c>
      <c r="P160" s="14">
        <f t="shared" si="23"/>
        <v>25.700000000000017</v>
      </c>
      <c r="Q160" s="14">
        <v>3.51</v>
      </c>
      <c r="R160" s="14">
        <v>3.5</v>
      </c>
      <c r="S160" s="14">
        <f t="shared" si="24"/>
        <v>1.0028571428571429</v>
      </c>
      <c r="T160" s="14">
        <v>44.1</v>
      </c>
      <c r="U160" s="14">
        <v>85.7</v>
      </c>
      <c r="V160" s="14">
        <f t="shared" si="25"/>
        <v>85.669899197530867</v>
      </c>
      <c r="W160" s="14">
        <f t="shared" si="26"/>
        <v>0.51476656810716814</v>
      </c>
      <c r="X160" s="14">
        <v>41.6</v>
      </c>
      <c r="Y160" s="14">
        <v>85.5</v>
      </c>
      <c r="Z160" s="14">
        <f t="shared" si="20"/>
        <v>85.469969444444445</v>
      </c>
      <c r="AA160" s="14">
        <f t="shared" si="27"/>
        <v>0.48672066072329695</v>
      </c>
      <c r="AB160" s="32">
        <v>485.82929999999999</v>
      </c>
    </row>
    <row r="161" spans="1:28">
      <c r="A161" s="5">
        <v>11414</v>
      </c>
      <c r="B161" s="13">
        <v>7119</v>
      </c>
      <c r="C161" s="4">
        <v>4439</v>
      </c>
      <c r="D161" s="13">
        <v>2680</v>
      </c>
      <c r="E161" s="13">
        <v>24250</v>
      </c>
      <c r="F161" s="13">
        <f t="shared" si="21"/>
        <v>1.6037395809867088</v>
      </c>
      <c r="G161" s="13">
        <f t="shared" si="22"/>
        <v>5.462942104077495</v>
      </c>
      <c r="H161" s="14">
        <v>2</v>
      </c>
      <c r="I161" s="14">
        <v>2.4</v>
      </c>
      <c r="J161" s="14">
        <v>3</v>
      </c>
      <c r="K161" s="14">
        <v>2</v>
      </c>
      <c r="L161" s="14">
        <v>5</v>
      </c>
      <c r="M161" s="13">
        <v>0.62354263239218988</v>
      </c>
      <c r="N161" s="14">
        <v>215.1</v>
      </c>
      <c r="O161" s="14">
        <v>185.7</v>
      </c>
      <c r="P161" s="14">
        <f t="shared" si="23"/>
        <v>29.400000000000006</v>
      </c>
      <c r="Q161" s="14">
        <v>3.51</v>
      </c>
      <c r="R161" s="14">
        <v>3.5</v>
      </c>
      <c r="S161" s="14">
        <f t="shared" si="24"/>
        <v>1.0028571428571429</v>
      </c>
      <c r="T161" s="14">
        <v>43.3</v>
      </c>
      <c r="U161" s="14">
        <v>86.5</v>
      </c>
      <c r="V161" s="14">
        <f t="shared" si="25"/>
        <v>86.497561625514408</v>
      </c>
      <c r="W161" s="14">
        <f t="shared" si="26"/>
        <v>0.50059214602446878</v>
      </c>
      <c r="X161" s="14">
        <v>40.9</v>
      </c>
      <c r="Y161" s="14">
        <v>84.4</v>
      </c>
      <c r="Z161" s="14">
        <f t="shared" si="20"/>
        <v>84.397620823045273</v>
      </c>
      <c r="AA161" s="14">
        <f t="shared" si="27"/>
        <v>0.48461081723801402</v>
      </c>
      <c r="AB161" s="32">
        <v>485.98630000000003</v>
      </c>
    </row>
    <row r="162" spans="1:28">
      <c r="A162" s="5">
        <v>11444</v>
      </c>
      <c r="B162" s="13">
        <v>7130</v>
      </c>
      <c r="C162" s="4">
        <v>4511</v>
      </c>
      <c r="D162" s="13">
        <v>2619</v>
      </c>
      <c r="E162" s="13">
        <v>23890</v>
      </c>
      <c r="F162" s="13">
        <f t="shared" si="21"/>
        <v>1.5805808024828198</v>
      </c>
      <c r="G162" s="13">
        <f t="shared" si="22"/>
        <v>5.2959432498337398</v>
      </c>
      <c r="H162" s="14">
        <v>1.61</v>
      </c>
      <c r="I162" s="14">
        <v>2.12</v>
      </c>
      <c r="J162" s="14">
        <v>2.71</v>
      </c>
      <c r="K162" s="14">
        <v>2</v>
      </c>
      <c r="L162" s="14">
        <v>5</v>
      </c>
      <c r="M162" s="13">
        <v>0.63267882187938285</v>
      </c>
      <c r="N162" s="14">
        <v>204</v>
      </c>
      <c r="O162" s="14">
        <v>179.7</v>
      </c>
      <c r="P162" s="14">
        <f t="shared" si="23"/>
        <v>24.300000000000011</v>
      </c>
      <c r="Q162" s="14">
        <v>3.51</v>
      </c>
      <c r="R162" s="14">
        <v>3.3</v>
      </c>
      <c r="S162" s="14">
        <f t="shared" si="24"/>
        <v>1.0636363636363637</v>
      </c>
      <c r="T162" s="14">
        <v>41.9</v>
      </c>
      <c r="U162" s="14">
        <v>84.2</v>
      </c>
      <c r="V162" s="14">
        <f t="shared" si="25"/>
        <v>84.269976090534996</v>
      </c>
      <c r="W162" s="14">
        <f t="shared" si="26"/>
        <v>0.49721148555904371</v>
      </c>
      <c r="X162" s="14">
        <v>40.1</v>
      </c>
      <c r="Y162" s="14">
        <v>82.2</v>
      </c>
      <c r="Z162" s="14">
        <f t="shared" ref="Z162:Z181" si="28">Y162*(AB162/486)</f>
        <v>82.268313950617298</v>
      </c>
      <c r="AA162" s="14">
        <f t="shared" si="27"/>
        <v>0.48742946189550679</v>
      </c>
      <c r="AB162" s="32">
        <v>486.40390000000002</v>
      </c>
    </row>
    <row r="163" spans="1:28">
      <c r="A163" s="5">
        <v>11475</v>
      </c>
      <c r="B163" s="13">
        <v>7302</v>
      </c>
      <c r="C163" s="4">
        <v>4669</v>
      </c>
      <c r="D163" s="13">
        <v>2633</v>
      </c>
      <c r="E163" s="13">
        <v>23883</v>
      </c>
      <c r="F163" s="13">
        <f t="shared" si="21"/>
        <v>1.5639323195545085</v>
      </c>
      <c r="G163" s="13">
        <f t="shared" si="22"/>
        <v>5.1152281002355968</v>
      </c>
      <c r="H163" s="14">
        <v>1.5</v>
      </c>
      <c r="I163" s="14">
        <v>2.12</v>
      </c>
      <c r="J163" s="14">
        <v>2.5</v>
      </c>
      <c r="K163" s="14">
        <v>2</v>
      </c>
      <c r="L163" s="14">
        <v>6.2</v>
      </c>
      <c r="M163" s="13">
        <v>0.63941385921665295</v>
      </c>
      <c r="N163" s="14">
        <v>187.1</v>
      </c>
      <c r="O163" s="14">
        <v>173.5</v>
      </c>
      <c r="P163" s="14">
        <f t="shared" si="23"/>
        <v>13.599999999999994</v>
      </c>
      <c r="Q163" s="14">
        <v>3.51</v>
      </c>
      <c r="R163" s="14">
        <v>3.2</v>
      </c>
      <c r="S163" s="14">
        <f t="shared" si="24"/>
        <v>1.0968749999999998</v>
      </c>
      <c r="T163" s="14">
        <v>41.6</v>
      </c>
      <c r="U163" s="14">
        <v>84.2</v>
      </c>
      <c r="V163" s="14">
        <f t="shared" si="25"/>
        <v>84.284251975308649</v>
      </c>
      <c r="W163" s="14">
        <f t="shared" si="26"/>
        <v>0.49356788516301786</v>
      </c>
      <c r="X163" s="14">
        <v>39.5</v>
      </c>
      <c r="Y163" s="14">
        <v>82.6</v>
      </c>
      <c r="Z163" s="14">
        <f t="shared" si="28"/>
        <v>82.682650987654327</v>
      </c>
      <c r="AA163" s="14">
        <f t="shared" si="27"/>
        <v>0.47773020734298782</v>
      </c>
      <c r="AB163" s="32">
        <v>486.48630000000003</v>
      </c>
    </row>
    <row r="164" spans="1:28">
      <c r="A164" s="5">
        <v>11505</v>
      </c>
      <c r="B164" s="13">
        <v>7321</v>
      </c>
      <c r="C164" s="4">
        <v>4662</v>
      </c>
      <c r="D164" s="13">
        <v>2659</v>
      </c>
      <c r="E164" s="13">
        <v>23802</v>
      </c>
      <c r="F164" s="13">
        <f t="shared" si="21"/>
        <v>1.5703560703560704</v>
      </c>
      <c r="G164" s="13">
        <f t="shared" si="22"/>
        <v>5.1055341055341055</v>
      </c>
      <c r="H164" s="14">
        <v>1.5</v>
      </c>
      <c r="I164" s="14">
        <v>1.95</v>
      </c>
      <c r="J164" s="14">
        <v>2.85</v>
      </c>
      <c r="K164" s="14">
        <v>2</v>
      </c>
      <c r="L164" s="14">
        <v>8.6</v>
      </c>
      <c r="M164" s="13">
        <v>0.63679825160497194</v>
      </c>
      <c r="N164" s="14">
        <v>180.8</v>
      </c>
      <c r="O164" s="14">
        <v>174.5</v>
      </c>
      <c r="P164" s="14">
        <f t="shared" si="23"/>
        <v>6.3000000000000114</v>
      </c>
      <c r="Q164" s="14">
        <v>3.51</v>
      </c>
      <c r="R164" s="14">
        <v>3.1</v>
      </c>
      <c r="S164" s="14">
        <f t="shared" si="24"/>
        <v>1.1322580645161289</v>
      </c>
      <c r="T164" s="14">
        <v>42</v>
      </c>
      <c r="U164" s="14">
        <v>81.599999999999994</v>
      </c>
      <c r="V164" s="14">
        <f t="shared" si="25"/>
        <v>81.533712592592593</v>
      </c>
      <c r="W164" s="14">
        <f t="shared" si="26"/>
        <v>0.51512434138581997</v>
      </c>
      <c r="X164" s="14">
        <v>39.4</v>
      </c>
      <c r="Y164" s="14">
        <v>80.2</v>
      </c>
      <c r="Z164" s="14">
        <f t="shared" si="28"/>
        <v>80.134849876543214</v>
      </c>
      <c r="AA164" s="14">
        <f t="shared" si="27"/>
        <v>0.49167122744598823</v>
      </c>
      <c r="AB164" s="32">
        <v>485.60520000000002</v>
      </c>
    </row>
    <row r="165" spans="1:28">
      <c r="A165" s="5">
        <v>11536</v>
      </c>
      <c r="B165" s="13">
        <v>7375</v>
      </c>
      <c r="C165" s="4">
        <v>4708</v>
      </c>
      <c r="D165" s="13">
        <v>2667</v>
      </c>
      <c r="E165" s="13">
        <v>23429</v>
      </c>
      <c r="F165" s="13">
        <f t="shared" si="21"/>
        <v>1.5664825828377231</v>
      </c>
      <c r="G165" s="13">
        <f t="shared" si="22"/>
        <v>4.9764231096006801</v>
      </c>
      <c r="H165" s="14">
        <v>1.5</v>
      </c>
      <c r="I165" s="14">
        <v>1.88</v>
      </c>
      <c r="J165" s="14">
        <v>4.5</v>
      </c>
      <c r="K165" s="14">
        <v>2</v>
      </c>
      <c r="L165" s="14">
        <v>11.8</v>
      </c>
      <c r="M165" s="13">
        <v>0.63837288135593218</v>
      </c>
      <c r="N165" s="14">
        <v>164.8</v>
      </c>
      <c r="O165" s="14">
        <v>166.7</v>
      </c>
      <c r="P165" s="14">
        <f t="shared" si="23"/>
        <v>-1.8999999999999773</v>
      </c>
      <c r="Q165" s="14">
        <v>3.51</v>
      </c>
      <c r="R165" s="14">
        <v>3</v>
      </c>
      <c r="S165" s="14">
        <f t="shared" si="24"/>
        <v>1.17</v>
      </c>
      <c r="T165" s="14">
        <v>42.4</v>
      </c>
      <c r="U165" s="14">
        <v>80.8</v>
      </c>
      <c r="V165" s="14">
        <f t="shared" si="25"/>
        <v>80.762176954732496</v>
      </c>
      <c r="W165" s="14">
        <f t="shared" si="26"/>
        <v>0.52499823059209216</v>
      </c>
      <c r="X165" s="14">
        <v>39.5</v>
      </c>
      <c r="Y165" s="14">
        <v>79.099999999999994</v>
      </c>
      <c r="Z165" s="14">
        <f t="shared" si="28"/>
        <v>79.062972736625497</v>
      </c>
      <c r="AA165" s="14">
        <f t="shared" si="27"/>
        <v>0.49960175582547806</v>
      </c>
      <c r="AB165" s="32">
        <v>485.77249999999998</v>
      </c>
    </row>
    <row r="166" spans="1:28">
      <c r="A166" s="5">
        <v>11567</v>
      </c>
      <c r="B166" s="13">
        <v>7498</v>
      </c>
      <c r="C166" s="4">
        <v>4454</v>
      </c>
      <c r="D166" s="13">
        <v>3044</v>
      </c>
      <c r="E166" s="13">
        <v>23369</v>
      </c>
      <c r="F166" s="13">
        <f t="shared" si="21"/>
        <v>1.6834306241580601</v>
      </c>
      <c r="G166" s="13">
        <f t="shared" si="22"/>
        <v>5.2467444993264483</v>
      </c>
      <c r="H166" s="14">
        <v>1.5</v>
      </c>
      <c r="I166" s="14">
        <v>1.88</v>
      </c>
      <c r="J166" s="14">
        <v>5</v>
      </c>
      <c r="K166" s="14">
        <v>2</v>
      </c>
      <c r="L166" s="14">
        <v>8.1</v>
      </c>
      <c r="M166" s="13">
        <v>0.59402507335289412</v>
      </c>
      <c r="N166" s="14">
        <v>180.2</v>
      </c>
      <c r="O166" s="14">
        <v>170.4</v>
      </c>
      <c r="P166" s="14">
        <f t="shared" si="23"/>
        <v>9.7999999999999829</v>
      </c>
      <c r="Q166" s="14">
        <v>3.51</v>
      </c>
      <c r="R166" s="14">
        <v>3</v>
      </c>
      <c r="S166" s="14">
        <f t="shared" si="24"/>
        <v>1.17</v>
      </c>
      <c r="T166" s="14">
        <v>41.9</v>
      </c>
      <c r="U166" s="14">
        <v>81.8</v>
      </c>
      <c r="V166" s="14">
        <f t="shared" si="25"/>
        <v>76.266886419753078</v>
      </c>
      <c r="W166" s="14">
        <f t="shared" si="26"/>
        <v>0.54938652889791928</v>
      </c>
      <c r="X166" s="14">
        <v>39</v>
      </c>
      <c r="Y166" s="14">
        <v>80.7</v>
      </c>
      <c r="Z166" s="14">
        <f t="shared" si="28"/>
        <v>75.241292592592586</v>
      </c>
      <c r="AA166" s="14">
        <f t="shared" si="27"/>
        <v>0.51833240307516326</v>
      </c>
      <c r="AB166" s="32">
        <v>453.12599999999998</v>
      </c>
    </row>
    <row r="167" spans="1:28">
      <c r="A167" s="5">
        <v>11597</v>
      </c>
      <c r="B167" s="13">
        <v>7570</v>
      </c>
      <c r="C167" s="4">
        <v>4005</v>
      </c>
      <c r="D167" s="13">
        <v>3565</v>
      </c>
      <c r="E167" s="13">
        <v>22710</v>
      </c>
      <c r="F167" s="13">
        <f t="shared" si="21"/>
        <v>1.8901373283395755</v>
      </c>
      <c r="G167" s="13">
        <f t="shared" si="22"/>
        <v>5.6704119850187267</v>
      </c>
      <c r="H167" s="14">
        <v>2.76</v>
      </c>
      <c r="I167" s="14">
        <v>3.35</v>
      </c>
      <c r="J167" s="14">
        <v>6</v>
      </c>
      <c r="K167" s="14">
        <v>2.4</v>
      </c>
      <c r="L167" s="14">
        <v>8</v>
      </c>
      <c r="M167" s="13">
        <v>0.52906208718626158</v>
      </c>
      <c r="N167" s="14">
        <v>204.9</v>
      </c>
      <c r="O167" s="14">
        <v>168.7</v>
      </c>
      <c r="P167" s="14">
        <f t="shared" si="23"/>
        <v>36.200000000000017</v>
      </c>
      <c r="Q167" s="14">
        <v>3.51</v>
      </c>
      <c r="R167" s="14">
        <v>3</v>
      </c>
      <c r="S167" s="14">
        <f t="shared" si="24"/>
        <v>1.17</v>
      </c>
      <c r="T167" s="14">
        <v>41.6</v>
      </c>
      <c r="U167" s="14">
        <v>81.8</v>
      </c>
      <c r="V167" s="14">
        <f t="shared" si="25"/>
        <v>65.461729176954734</v>
      </c>
      <c r="W167" s="14">
        <f t="shared" si="26"/>
        <v>0.6354858101524905</v>
      </c>
      <c r="X167" s="14">
        <v>38.5</v>
      </c>
      <c r="Y167" s="14">
        <v>82.3</v>
      </c>
      <c r="Z167" s="14">
        <f t="shared" si="28"/>
        <v>65.861861995884766</v>
      </c>
      <c r="AA167" s="14">
        <f t="shared" si="27"/>
        <v>0.5845568107747332</v>
      </c>
      <c r="AB167" s="32">
        <v>388.92910000000001</v>
      </c>
    </row>
    <row r="168" spans="1:28">
      <c r="A168" s="5">
        <v>11628</v>
      </c>
      <c r="B168" s="13">
        <v>7458</v>
      </c>
      <c r="C168" s="4">
        <v>4127</v>
      </c>
      <c r="D168" s="13">
        <v>3331</v>
      </c>
      <c r="E168" s="13">
        <v>22355</v>
      </c>
      <c r="F168" s="13">
        <f t="shared" si="21"/>
        <v>1.8071238187545433</v>
      </c>
      <c r="G168" s="13">
        <f t="shared" si="22"/>
        <v>5.4167676278168164</v>
      </c>
      <c r="H168" s="14">
        <v>3.5</v>
      </c>
      <c r="I168" s="14">
        <v>4</v>
      </c>
      <c r="J168" s="14">
        <v>6</v>
      </c>
      <c r="K168" s="14">
        <v>2.5</v>
      </c>
      <c r="L168" s="14">
        <v>8</v>
      </c>
      <c r="M168" s="13">
        <v>0.55336551354250474</v>
      </c>
      <c r="N168" s="14">
        <v>193.5</v>
      </c>
      <c r="O168" s="14">
        <v>149.5</v>
      </c>
      <c r="P168" s="14">
        <f t="shared" si="23"/>
        <v>44</v>
      </c>
      <c r="Q168" s="14">
        <v>3.14</v>
      </c>
      <c r="R168" s="14">
        <v>3</v>
      </c>
      <c r="S168" s="14">
        <f t="shared" si="24"/>
        <v>1.0466666666666666</v>
      </c>
      <c r="T168" s="14">
        <v>40.299999999999997</v>
      </c>
      <c r="U168" s="14">
        <v>82</v>
      </c>
      <c r="V168" s="14">
        <f t="shared" si="25"/>
        <v>62.764318518518515</v>
      </c>
      <c r="W168" s="14">
        <f t="shared" si="26"/>
        <v>0.64208456255459134</v>
      </c>
      <c r="X168" s="14">
        <v>38.4</v>
      </c>
      <c r="Y168" s="14">
        <v>83</v>
      </c>
      <c r="Z168" s="14">
        <f t="shared" si="28"/>
        <v>63.529737037037037</v>
      </c>
      <c r="AA168" s="14">
        <f t="shared" si="27"/>
        <v>0.60444134968815122</v>
      </c>
      <c r="AB168" s="32">
        <v>371.99340000000001</v>
      </c>
    </row>
    <row r="169" spans="1:28">
      <c r="A169" s="5">
        <v>11658</v>
      </c>
      <c r="B169" s="13">
        <v>7735</v>
      </c>
      <c r="C169" s="4">
        <v>4173</v>
      </c>
      <c r="D169" s="13">
        <v>3562</v>
      </c>
      <c r="E169" s="13">
        <v>21894</v>
      </c>
      <c r="F169" s="13">
        <f t="shared" si="21"/>
        <v>1.8535825545171341</v>
      </c>
      <c r="G169" s="13">
        <f t="shared" si="22"/>
        <v>5.2465851905104239</v>
      </c>
      <c r="H169" s="14">
        <v>3.5</v>
      </c>
      <c r="I169" s="14">
        <v>4</v>
      </c>
      <c r="J169" s="14">
        <v>6</v>
      </c>
      <c r="K169" s="14">
        <v>2.5</v>
      </c>
      <c r="L169" s="14">
        <v>7.3</v>
      </c>
      <c r="M169" s="13">
        <v>0.5394957983193277</v>
      </c>
      <c r="N169" s="14">
        <v>184.1</v>
      </c>
      <c r="O169" s="14">
        <v>153.80000000000001</v>
      </c>
      <c r="P169" s="14">
        <f t="shared" si="23"/>
        <v>30.299999999999983</v>
      </c>
      <c r="Q169" s="14">
        <v>3.14</v>
      </c>
      <c r="R169" s="14">
        <v>3</v>
      </c>
      <c r="S169" s="14">
        <f t="shared" si="24"/>
        <v>1.0466666666666666</v>
      </c>
      <c r="T169" s="14">
        <v>39.299999999999997</v>
      </c>
      <c r="U169" s="14">
        <v>85</v>
      </c>
      <c r="V169" s="14">
        <f t="shared" si="25"/>
        <v>59.005163580246915</v>
      </c>
      <c r="W169" s="14">
        <f t="shared" si="26"/>
        <v>0.66604340392264261</v>
      </c>
      <c r="X169" s="14">
        <v>37.6</v>
      </c>
      <c r="Y169" s="14">
        <v>85.4</v>
      </c>
      <c r="Z169" s="14">
        <f t="shared" si="28"/>
        <v>59.282834938271613</v>
      </c>
      <c r="AA169" s="14">
        <f t="shared" si="27"/>
        <v>0.63424767117077119</v>
      </c>
      <c r="AB169" s="32">
        <v>337.3707</v>
      </c>
    </row>
    <row r="170" spans="1:28">
      <c r="A170" s="5">
        <v>11689</v>
      </c>
      <c r="B170" s="13">
        <v>7704</v>
      </c>
      <c r="C170" s="4">
        <v>4129</v>
      </c>
      <c r="D170" s="13">
        <v>3575</v>
      </c>
      <c r="E170" s="13">
        <v>21507</v>
      </c>
      <c r="F170" s="13">
        <f t="shared" si="21"/>
        <v>1.8658270767740373</v>
      </c>
      <c r="G170" s="13">
        <f t="shared" si="22"/>
        <v>5.2087672559941876</v>
      </c>
      <c r="H170" s="14">
        <v>3.5</v>
      </c>
      <c r="I170" s="14">
        <v>4</v>
      </c>
      <c r="J170" s="14">
        <v>6</v>
      </c>
      <c r="K170" s="14">
        <v>2.5</v>
      </c>
      <c r="L170" s="14">
        <v>7</v>
      </c>
      <c r="M170" s="13">
        <v>0.53595534787123578</v>
      </c>
      <c r="N170" s="14">
        <v>150</v>
      </c>
      <c r="O170" s="14">
        <v>135.5</v>
      </c>
      <c r="P170" s="14">
        <f t="shared" si="23"/>
        <v>14.5</v>
      </c>
      <c r="Q170" s="14">
        <v>2.4</v>
      </c>
      <c r="R170" s="14">
        <v>2.98</v>
      </c>
      <c r="S170" s="14">
        <f t="shared" si="24"/>
        <v>0.80536912751677847</v>
      </c>
      <c r="T170" s="14">
        <v>36.799999999999997</v>
      </c>
      <c r="U170" s="14">
        <v>83.6</v>
      </c>
      <c r="V170" s="14">
        <f t="shared" si="25"/>
        <v>59.022460082304519</v>
      </c>
      <c r="W170" s="14">
        <f t="shared" si="26"/>
        <v>0.6234914632274533</v>
      </c>
      <c r="X170" s="14">
        <v>36.9</v>
      </c>
      <c r="Y170" s="14">
        <v>84.7</v>
      </c>
      <c r="Z170" s="14">
        <f t="shared" si="28"/>
        <v>59.799071399176952</v>
      </c>
      <c r="AA170" s="14">
        <f t="shared" si="27"/>
        <v>0.61706643826759944</v>
      </c>
      <c r="AB170" s="32">
        <v>343.12099999999998</v>
      </c>
    </row>
    <row r="171" spans="1:28">
      <c r="A171" s="5">
        <v>11720</v>
      </c>
      <c r="B171" s="13">
        <v>7537</v>
      </c>
      <c r="C171" s="4">
        <v>4067</v>
      </c>
      <c r="D171" s="13">
        <v>3470</v>
      </c>
      <c r="E171" s="13">
        <v>21310</v>
      </c>
      <c r="F171" s="13">
        <f t="shared" si="21"/>
        <v>1.8532087533808703</v>
      </c>
      <c r="G171" s="13">
        <f t="shared" si="22"/>
        <v>5.2397344479960655</v>
      </c>
      <c r="H171" s="14">
        <v>3.43</v>
      </c>
      <c r="I171" s="14">
        <v>3.88</v>
      </c>
      <c r="J171" s="14">
        <v>5.59</v>
      </c>
      <c r="K171" s="14">
        <v>2.5</v>
      </c>
      <c r="L171" s="14">
        <v>7</v>
      </c>
      <c r="M171" s="13">
        <v>0.53960461722170627</v>
      </c>
      <c r="N171" s="14">
        <v>154</v>
      </c>
      <c r="O171" s="14">
        <v>131</v>
      </c>
      <c r="P171" s="14">
        <f t="shared" si="23"/>
        <v>23</v>
      </c>
      <c r="Q171" s="14">
        <v>2.4</v>
      </c>
      <c r="R171" s="14">
        <v>2.98</v>
      </c>
      <c r="S171" s="14">
        <f t="shared" si="24"/>
        <v>0.80536912751677847</v>
      </c>
      <c r="T171" s="14">
        <v>35.5</v>
      </c>
      <c r="U171" s="14">
        <v>87</v>
      </c>
      <c r="V171" s="14">
        <f t="shared" si="25"/>
        <v>61.872323456790127</v>
      </c>
      <c r="W171" s="14">
        <f t="shared" si="26"/>
        <v>0.57376219312003351</v>
      </c>
      <c r="X171" s="14">
        <v>36.299999999999997</v>
      </c>
      <c r="Y171" s="14">
        <v>86.7</v>
      </c>
      <c r="Z171" s="14">
        <f t="shared" si="28"/>
        <v>61.658970617283956</v>
      </c>
      <c r="AA171" s="14">
        <f t="shared" si="27"/>
        <v>0.58872212164087845</v>
      </c>
      <c r="AB171" s="32">
        <v>345.63159999999999</v>
      </c>
    </row>
    <row r="172" spans="1:28">
      <c r="A172" s="5">
        <v>11749</v>
      </c>
      <c r="B172" s="13">
        <v>7539</v>
      </c>
      <c r="C172" s="4">
        <v>4103</v>
      </c>
      <c r="D172" s="13">
        <v>3436</v>
      </c>
      <c r="E172" s="13">
        <v>21110</v>
      </c>
      <c r="F172" s="13">
        <f t="shared" si="21"/>
        <v>1.8374360224226176</v>
      </c>
      <c r="G172" s="13">
        <f t="shared" si="22"/>
        <v>5.1450158420667806</v>
      </c>
      <c r="H172" s="14">
        <v>3</v>
      </c>
      <c r="I172" s="14">
        <v>3.52</v>
      </c>
      <c r="J172" s="14">
        <v>4.05</v>
      </c>
      <c r="K172" s="14">
        <v>2.5</v>
      </c>
      <c r="L172" s="14">
        <v>6.3</v>
      </c>
      <c r="M172" s="13">
        <v>0.54423663615864171</v>
      </c>
      <c r="N172" s="14">
        <v>154.9</v>
      </c>
      <c r="O172" s="14">
        <v>131.19999999999999</v>
      </c>
      <c r="P172" s="14">
        <f t="shared" si="23"/>
        <v>23.700000000000017</v>
      </c>
      <c r="Q172" s="14">
        <v>2.4</v>
      </c>
      <c r="R172" s="14">
        <v>2.8</v>
      </c>
      <c r="S172" s="14">
        <f t="shared" si="24"/>
        <v>0.85714285714285721</v>
      </c>
      <c r="T172" s="14">
        <v>35.4</v>
      </c>
      <c r="U172" s="14">
        <v>85</v>
      </c>
      <c r="V172" s="14">
        <f t="shared" si="25"/>
        <v>63.650378600823053</v>
      </c>
      <c r="W172" s="14">
        <f t="shared" si="26"/>
        <v>0.55616322759064074</v>
      </c>
      <c r="X172" s="14">
        <v>36.1</v>
      </c>
      <c r="Y172" s="14">
        <v>84.1</v>
      </c>
      <c r="Z172" s="14">
        <f t="shared" si="28"/>
        <v>62.976433415637864</v>
      </c>
      <c r="AA172" s="14">
        <f t="shared" si="27"/>
        <v>0.57323030286176713</v>
      </c>
      <c r="AB172" s="32">
        <v>363.93040000000002</v>
      </c>
    </row>
    <row r="173" spans="1:28">
      <c r="A173" s="5">
        <v>11780</v>
      </c>
      <c r="B173" s="13">
        <v>7644</v>
      </c>
      <c r="C173" s="4">
        <v>4080</v>
      </c>
      <c r="D173" s="13">
        <v>3564</v>
      </c>
      <c r="E173" s="13">
        <v>20882</v>
      </c>
      <c r="F173" s="13">
        <f t="shared" si="21"/>
        <v>1.8735294117647059</v>
      </c>
      <c r="G173" s="13">
        <f t="shared" si="22"/>
        <v>5.1181372549019608</v>
      </c>
      <c r="H173" s="14">
        <v>3</v>
      </c>
      <c r="I173" s="14">
        <v>3.38</v>
      </c>
      <c r="J173" s="14">
        <v>3.33</v>
      </c>
      <c r="K173" s="14">
        <v>2.5</v>
      </c>
      <c r="L173" s="14">
        <v>5.6</v>
      </c>
      <c r="M173" s="13">
        <v>0.53375196232339095</v>
      </c>
      <c r="N173" s="14">
        <v>135.1</v>
      </c>
      <c r="O173" s="14">
        <v>126.5</v>
      </c>
      <c r="P173" s="14">
        <f t="shared" si="23"/>
        <v>8.5999999999999943</v>
      </c>
      <c r="Q173" s="14">
        <v>2.4</v>
      </c>
      <c r="R173" s="14">
        <v>2.75</v>
      </c>
      <c r="S173" s="14">
        <f t="shared" si="24"/>
        <v>0.87272727272727268</v>
      </c>
      <c r="T173" s="14">
        <v>34.6</v>
      </c>
      <c r="U173" s="14">
        <v>86</v>
      </c>
      <c r="V173" s="14">
        <f t="shared" si="25"/>
        <v>66.357918518518517</v>
      </c>
      <c r="W173" s="14">
        <f t="shared" si="26"/>
        <v>0.52141478775203254</v>
      </c>
      <c r="X173" s="14">
        <v>35.9</v>
      </c>
      <c r="Y173" s="14">
        <v>82.5</v>
      </c>
      <c r="Z173" s="14">
        <f t="shared" si="28"/>
        <v>63.657305555555553</v>
      </c>
      <c r="AA173" s="14">
        <f t="shared" si="27"/>
        <v>0.56395726596798923</v>
      </c>
      <c r="AB173" s="32">
        <v>374.99939999999998</v>
      </c>
    </row>
    <row r="174" spans="1:28">
      <c r="A174" s="5">
        <v>11810</v>
      </c>
      <c r="B174" s="13">
        <v>7710</v>
      </c>
      <c r="C174" s="4">
        <v>3865</v>
      </c>
      <c r="D174" s="13">
        <v>3845</v>
      </c>
      <c r="E174" s="13">
        <v>20531</v>
      </c>
      <c r="F174" s="13">
        <f t="shared" si="21"/>
        <v>1.9948253557567917</v>
      </c>
      <c r="G174" s="13">
        <f t="shared" si="22"/>
        <v>5.3120310478654593</v>
      </c>
      <c r="H174" s="14">
        <v>3</v>
      </c>
      <c r="I174" s="14">
        <v>3</v>
      </c>
      <c r="J174" s="14">
        <v>2.68</v>
      </c>
      <c r="K174" s="14">
        <v>2.5</v>
      </c>
      <c r="L174" s="14">
        <v>5</v>
      </c>
      <c r="M174" s="13">
        <v>0.50129701686121919</v>
      </c>
      <c r="N174" s="14">
        <v>131.9</v>
      </c>
      <c r="O174" s="14">
        <v>112.3</v>
      </c>
      <c r="P174" s="14">
        <f t="shared" si="23"/>
        <v>19.600000000000009</v>
      </c>
      <c r="Q174" s="14">
        <v>2.4</v>
      </c>
      <c r="R174" s="14">
        <v>2.57</v>
      </c>
      <c r="S174" s="14">
        <f t="shared" si="24"/>
        <v>0.93385214007782102</v>
      </c>
      <c r="T174" s="14">
        <v>33.700000000000003</v>
      </c>
      <c r="U174" s="14">
        <v>85</v>
      </c>
      <c r="V174" s="14">
        <f t="shared" si="25"/>
        <v>64.277139917695479</v>
      </c>
      <c r="W174" s="14">
        <f t="shared" si="26"/>
        <v>0.52429215181558508</v>
      </c>
      <c r="X174" s="14">
        <v>35.299999999999997</v>
      </c>
      <c r="Y174" s="14">
        <v>80.2</v>
      </c>
      <c r="Z174" s="14">
        <f t="shared" si="28"/>
        <v>60.647372016460906</v>
      </c>
      <c r="AA174" s="14">
        <f t="shared" si="27"/>
        <v>0.58205325022853216</v>
      </c>
      <c r="AB174" s="32">
        <v>367.51400000000001</v>
      </c>
    </row>
    <row r="175" spans="1:28">
      <c r="A175" s="5">
        <v>11841</v>
      </c>
      <c r="B175" s="13">
        <v>7788</v>
      </c>
      <c r="C175" s="4">
        <v>3632</v>
      </c>
      <c r="D175" s="13">
        <v>4156</v>
      </c>
      <c r="E175" s="13">
        <v>20449</v>
      </c>
      <c r="F175" s="13">
        <f t="shared" si="21"/>
        <v>2.144273127753304</v>
      </c>
      <c r="G175" s="13">
        <f t="shared" si="22"/>
        <v>5.6302312775330394</v>
      </c>
      <c r="H175" s="14">
        <v>2.88</v>
      </c>
      <c r="I175" s="14">
        <v>2.78</v>
      </c>
      <c r="J175" s="14">
        <v>2.48</v>
      </c>
      <c r="K175" s="14">
        <v>2.5</v>
      </c>
      <c r="L175" s="14">
        <v>5</v>
      </c>
      <c r="M175" s="13">
        <v>0.46635850025680536</v>
      </c>
      <c r="N175" s="14">
        <v>114.1</v>
      </c>
      <c r="O175" s="14">
        <v>110.3</v>
      </c>
      <c r="P175" s="14">
        <f t="shared" si="23"/>
        <v>3.7999999999999972</v>
      </c>
      <c r="Q175" s="14">
        <v>2.4</v>
      </c>
      <c r="R175" s="14">
        <v>2.4500000000000002</v>
      </c>
      <c r="S175" s="14">
        <f t="shared" si="24"/>
        <v>0.97959183673469374</v>
      </c>
      <c r="T175" s="14">
        <v>33.4</v>
      </c>
      <c r="U175" s="14">
        <v>77.599999999999994</v>
      </c>
      <c r="V175" s="14">
        <f t="shared" si="25"/>
        <v>58.226313744855965</v>
      </c>
      <c r="W175" s="14">
        <f t="shared" si="26"/>
        <v>0.57362381115790173</v>
      </c>
      <c r="X175" s="14">
        <v>35</v>
      </c>
      <c r="Y175" s="14">
        <v>77</v>
      </c>
      <c r="Z175" s="14">
        <f t="shared" si="28"/>
        <v>57.776110288065844</v>
      </c>
      <c r="AA175" s="14">
        <f t="shared" si="27"/>
        <v>0.60578671401542161</v>
      </c>
      <c r="AB175" s="32">
        <v>364.66480000000001</v>
      </c>
    </row>
    <row r="176" spans="1:28">
      <c r="A176" s="5">
        <v>11871</v>
      </c>
      <c r="B176" s="13">
        <v>7858</v>
      </c>
      <c r="C176" s="4">
        <v>3687</v>
      </c>
      <c r="D176" s="13">
        <v>4171</v>
      </c>
      <c r="E176" s="13">
        <v>20152</v>
      </c>
      <c r="F176" s="13">
        <f t="shared" si="21"/>
        <v>2.1312720368863576</v>
      </c>
      <c r="G176" s="13">
        <f t="shared" si="22"/>
        <v>5.4656902630865201</v>
      </c>
      <c r="H176" s="14">
        <v>2.5</v>
      </c>
      <c r="I176" s="14">
        <v>2.56</v>
      </c>
      <c r="J176" s="14">
        <v>2</v>
      </c>
      <c r="K176" s="14">
        <v>2.5</v>
      </c>
      <c r="L176" s="14">
        <v>5</v>
      </c>
      <c r="M176" s="13">
        <v>0.46920335963349452</v>
      </c>
      <c r="N176" s="14">
        <v>106.8</v>
      </c>
      <c r="O176" s="14">
        <v>79.400000000000006</v>
      </c>
      <c r="P176" s="14">
        <f t="shared" si="23"/>
        <v>27.399999999999991</v>
      </c>
      <c r="Q176" s="14">
        <v>2.4</v>
      </c>
      <c r="R176" s="14">
        <v>2.3199999999999998</v>
      </c>
      <c r="S176" s="14">
        <f t="shared" si="24"/>
        <v>1.0344827586206897</v>
      </c>
      <c r="T176" s="14">
        <v>34.6</v>
      </c>
      <c r="U176" s="14">
        <v>79.400000000000006</v>
      </c>
      <c r="V176" s="14">
        <f t="shared" si="25"/>
        <v>57.990819259259254</v>
      </c>
      <c r="W176" s="14">
        <f t="shared" si="26"/>
        <v>0.59664616644427737</v>
      </c>
      <c r="X176" s="14">
        <v>35.299999999999997</v>
      </c>
      <c r="Y176" s="14">
        <v>78.900000000000006</v>
      </c>
      <c r="Z176" s="14">
        <f t="shared" si="28"/>
        <v>57.625637777777776</v>
      </c>
      <c r="AA176" s="14">
        <f t="shared" si="27"/>
        <v>0.61257456509423258</v>
      </c>
      <c r="AB176" s="32">
        <v>354.95639999999997</v>
      </c>
    </row>
    <row r="177" spans="1:28">
      <c r="A177" s="5">
        <v>11902</v>
      </c>
      <c r="B177" s="13">
        <v>7850</v>
      </c>
      <c r="C177" s="4">
        <v>3801</v>
      </c>
      <c r="D177" s="13">
        <v>4049</v>
      </c>
      <c r="E177" s="13">
        <v>20189</v>
      </c>
      <c r="F177" s="13">
        <f t="shared" si="21"/>
        <v>2.0652459878979217</v>
      </c>
      <c r="G177" s="13">
        <f t="shared" si="22"/>
        <v>5.3114969744803995</v>
      </c>
      <c r="H177" s="14">
        <v>2.5</v>
      </c>
      <c r="I177" s="14">
        <v>2.1800000000000002</v>
      </c>
      <c r="J177" s="14">
        <v>2</v>
      </c>
      <c r="K177" s="14">
        <v>2.5</v>
      </c>
      <c r="L177" s="14">
        <v>5</v>
      </c>
      <c r="M177" s="13">
        <v>0.48420382165605097</v>
      </c>
      <c r="N177" s="14">
        <v>108.6</v>
      </c>
      <c r="O177" s="14">
        <v>91.1</v>
      </c>
      <c r="P177" s="14">
        <f t="shared" si="23"/>
        <v>17.5</v>
      </c>
      <c r="Q177" s="14">
        <v>2.4</v>
      </c>
      <c r="R177" s="14">
        <v>2.25</v>
      </c>
      <c r="S177" s="14">
        <f t="shared" si="24"/>
        <v>1.0666666666666667</v>
      </c>
      <c r="T177" s="14">
        <v>35.1</v>
      </c>
      <c r="U177" s="14">
        <v>77.2</v>
      </c>
      <c r="V177" s="14">
        <f t="shared" si="25"/>
        <v>55.211041399176956</v>
      </c>
      <c r="W177" s="14">
        <f t="shared" si="26"/>
        <v>0.63574240062284437</v>
      </c>
      <c r="X177" s="14">
        <v>35.6</v>
      </c>
      <c r="Y177" s="14">
        <v>80.7</v>
      </c>
      <c r="Z177" s="14">
        <f t="shared" si="28"/>
        <v>57.714132654320984</v>
      </c>
      <c r="AA177" s="14">
        <f t="shared" si="27"/>
        <v>0.61683331902822369</v>
      </c>
      <c r="AB177" s="32">
        <v>347.57209999999998</v>
      </c>
    </row>
    <row r="178" spans="1:28">
      <c r="A178" s="5">
        <v>11933</v>
      </c>
      <c r="B178" s="13">
        <v>7897</v>
      </c>
      <c r="C178" s="4">
        <v>3906</v>
      </c>
      <c r="D178" s="13">
        <v>3991</v>
      </c>
      <c r="E178" s="13">
        <v>20211</v>
      </c>
      <c r="F178" s="13">
        <f t="shared" si="21"/>
        <v>2.0217613927291347</v>
      </c>
      <c r="G178" s="13">
        <f t="shared" si="22"/>
        <v>5.1743471582181257</v>
      </c>
      <c r="H178" s="14">
        <v>2.5</v>
      </c>
      <c r="I178" s="14">
        <v>2.12</v>
      </c>
      <c r="J178" s="14">
        <v>2</v>
      </c>
      <c r="K178" s="14">
        <v>2.5</v>
      </c>
      <c r="L178" s="14">
        <v>4.7</v>
      </c>
      <c r="M178" s="13">
        <v>0.49461820944662532</v>
      </c>
      <c r="N178" s="14">
        <v>132</v>
      </c>
      <c r="O178" s="14">
        <v>98.4</v>
      </c>
      <c r="P178" s="14">
        <f t="shared" si="23"/>
        <v>33.599999999999994</v>
      </c>
      <c r="Q178" s="14">
        <v>2.4</v>
      </c>
      <c r="R178" s="14">
        <v>2.25</v>
      </c>
      <c r="S178" s="14">
        <f t="shared" si="24"/>
        <v>1.0666666666666667</v>
      </c>
      <c r="T178" s="14">
        <v>35.1</v>
      </c>
      <c r="U178" s="14">
        <v>77.2</v>
      </c>
      <c r="V178" s="14">
        <f t="shared" si="25"/>
        <v>55.137034238683128</v>
      </c>
      <c r="W178" s="14">
        <f t="shared" si="26"/>
        <v>0.63659571982155128</v>
      </c>
      <c r="X178" s="14">
        <v>35.799999999999997</v>
      </c>
      <c r="Y178" s="14">
        <v>80.400000000000006</v>
      </c>
      <c r="Z178" s="14">
        <f t="shared" si="28"/>
        <v>57.422507160493829</v>
      </c>
      <c r="AA178" s="14">
        <f t="shared" si="27"/>
        <v>0.62344891873042552</v>
      </c>
      <c r="AB178" s="32">
        <v>347.1062</v>
      </c>
    </row>
    <row r="179" spans="1:28">
      <c r="A179" s="5">
        <v>11963</v>
      </c>
      <c r="B179" s="13">
        <v>7896</v>
      </c>
      <c r="C179" s="4">
        <v>3977</v>
      </c>
      <c r="D179" s="13">
        <v>3919</v>
      </c>
      <c r="E179" s="13">
        <v>20256</v>
      </c>
      <c r="F179" s="13">
        <f t="shared" si="21"/>
        <v>1.985416142821222</v>
      </c>
      <c r="G179" s="13">
        <f t="shared" si="22"/>
        <v>5.0932863967814939</v>
      </c>
      <c r="H179" s="14">
        <v>2.5</v>
      </c>
      <c r="I179" s="14">
        <v>1.94</v>
      </c>
      <c r="J179" s="14">
        <v>2</v>
      </c>
      <c r="K179" s="14">
        <v>2.5</v>
      </c>
      <c r="L179" s="14">
        <v>4</v>
      </c>
      <c r="M179" s="13">
        <v>0.50367274569402232</v>
      </c>
      <c r="N179" s="14">
        <v>153.1</v>
      </c>
      <c r="O179" s="14">
        <v>105.5</v>
      </c>
      <c r="P179" s="14">
        <f t="shared" si="23"/>
        <v>47.599999999999994</v>
      </c>
      <c r="Q179" s="14">
        <v>2.4</v>
      </c>
      <c r="R179" s="14">
        <v>2.25</v>
      </c>
      <c r="S179" s="14">
        <f t="shared" si="24"/>
        <v>1.0666666666666667</v>
      </c>
      <c r="T179" s="14">
        <v>34.299999999999997</v>
      </c>
      <c r="U179" s="14">
        <v>73.400000000000006</v>
      </c>
      <c r="V179" s="14">
        <f t="shared" si="25"/>
        <v>51.291844485596719</v>
      </c>
      <c r="W179" s="14">
        <f t="shared" si="26"/>
        <v>0.66872229579561704</v>
      </c>
      <c r="X179" s="14">
        <v>35.299999999999997</v>
      </c>
      <c r="Y179" s="14">
        <v>77.8</v>
      </c>
      <c r="Z179" s="14">
        <f t="shared" si="28"/>
        <v>54.366559958847738</v>
      </c>
      <c r="AA179" s="14">
        <f t="shared" si="27"/>
        <v>0.64929618549932167</v>
      </c>
      <c r="AB179" s="32">
        <v>339.61630000000002</v>
      </c>
    </row>
    <row r="180" spans="1:28">
      <c r="A180" s="5">
        <v>11994</v>
      </c>
      <c r="B180" s="13">
        <v>7978</v>
      </c>
      <c r="C180" s="4">
        <v>4053</v>
      </c>
      <c r="D180" s="13">
        <v>3925</v>
      </c>
      <c r="E180" s="13">
        <v>20555</v>
      </c>
      <c r="F180" s="13">
        <f t="shared" si="21"/>
        <v>1.9684184554650876</v>
      </c>
      <c r="G180" s="13">
        <f t="shared" si="22"/>
        <v>5.0715519368369106</v>
      </c>
      <c r="H180" s="14">
        <v>2.5</v>
      </c>
      <c r="I180" s="14">
        <v>1.74</v>
      </c>
      <c r="J180" s="14">
        <v>2</v>
      </c>
      <c r="K180" s="14">
        <v>2.5</v>
      </c>
      <c r="L180" s="14">
        <v>4</v>
      </c>
      <c r="M180" s="13">
        <v>0.50802206066683375</v>
      </c>
      <c r="N180" s="14">
        <v>138.80000000000001</v>
      </c>
      <c r="O180" s="14">
        <v>104.5</v>
      </c>
      <c r="P180" s="14">
        <f t="shared" si="23"/>
        <v>34.300000000000011</v>
      </c>
      <c r="Q180" s="14">
        <v>2.4</v>
      </c>
      <c r="R180" s="14">
        <v>2.25</v>
      </c>
      <c r="S180" s="14">
        <f t="shared" si="24"/>
        <v>1.0666666666666667</v>
      </c>
      <c r="T180" s="14">
        <v>34.299999999999997</v>
      </c>
      <c r="U180" s="14">
        <v>73</v>
      </c>
      <c r="V180" s="14">
        <f t="shared" si="25"/>
        <v>49.196397325102879</v>
      </c>
      <c r="W180" s="14">
        <f t="shared" si="26"/>
        <v>0.69720552448864237</v>
      </c>
      <c r="X180" s="14">
        <v>34.9</v>
      </c>
      <c r="Y180" s="14">
        <v>77.900000000000006</v>
      </c>
      <c r="Z180" s="14">
        <f t="shared" si="28"/>
        <v>52.498621255144037</v>
      </c>
      <c r="AA180" s="14">
        <f t="shared" si="27"/>
        <v>0.66477936306908914</v>
      </c>
      <c r="AB180" s="32">
        <v>327.52670000000001</v>
      </c>
    </row>
    <row r="181" spans="1:28">
      <c r="A181" s="5">
        <v>12024</v>
      </c>
      <c r="B181" s="13">
        <v>8028</v>
      </c>
      <c r="C181" s="4">
        <v>4226</v>
      </c>
      <c r="D181" s="13">
        <v>3802</v>
      </c>
      <c r="E181" s="13">
        <v>20341</v>
      </c>
      <c r="F181" s="13">
        <f t="shared" si="21"/>
        <v>1.8996687174633222</v>
      </c>
      <c r="G181" s="13">
        <f t="shared" si="22"/>
        <v>4.8132986275437766</v>
      </c>
      <c r="H181" s="14">
        <v>2.5</v>
      </c>
      <c r="I181" s="14">
        <v>1.51</v>
      </c>
      <c r="J181" s="14">
        <v>2</v>
      </c>
      <c r="K181" s="14">
        <v>2.5</v>
      </c>
      <c r="L181" s="14">
        <v>4</v>
      </c>
      <c r="M181" s="13">
        <v>0.52640757349277534</v>
      </c>
      <c r="N181" s="14">
        <v>131.6</v>
      </c>
      <c r="O181" s="14">
        <v>97.1</v>
      </c>
      <c r="P181" s="14">
        <f t="shared" si="23"/>
        <v>34.5</v>
      </c>
      <c r="Q181" s="14">
        <v>2.13</v>
      </c>
      <c r="R181" s="14">
        <v>2.56</v>
      </c>
      <c r="S181" s="14">
        <f t="shared" si="24"/>
        <v>0.83203124999999989</v>
      </c>
      <c r="T181" s="14">
        <v>33.1</v>
      </c>
      <c r="U181" s="14">
        <v>73.7</v>
      </c>
      <c r="V181" s="14">
        <f t="shared" si="25"/>
        <v>49.719885246913584</v>
      </c>
      <c r="W181" s="14">
        <f t="shared" si="26"/>
        <v>0.66572961372743156</v>
      </c>
      <c r="X181" s="14">
        <v>34.299999999999997</v>
      </c>
      <c r="Y181" s="14">
        <v>77.7</v>
      </c>
      <c r="Z181" s="14">
        <f t="shared" si="28"/>
        <v>52.418386481481484</v>
      </c>
      <c r="AA181" s="14">
        <f t="shared" si="27"/>
        <v>0.65435054953699501</v>
      </c>
      <c r="AB181" s="32">
        <v>327.86790000000002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zoomScale="85" zoomScaleNormal="85" workbookViewId="0">
      <selection activeCell="N26" sqref="N26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437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0" style="10" customWidth="1"/>
    <col min="2" max="8" width="10" style="4" customWidth="1"/>
    <col min="9" max="10" width="19.41796875" style="4" customWidth="1"/>
    <col min="11" max="12" width="10" style="4" customWidth="1"/>
    <col min="13" max="13" width="10.68359375" style="4" customWidth="1"/>
    <col min="14" max="14" width="10" style="12" customWidth="1"/>
    <col min="15" max="16" width="10.578125" style="12" customWidth="1"/>
    <col min="17" max="19" width="10" style="12" customWidth="1"/>
    <col min="20" max="20" width="10.1015625" style="12" customWidth="1"/>
    <col min="21" max="65" width="10" style="4" customWidth="1"/>
    <col min="66" max="278" width="9.1015625" style="4"/>
    <col min="279" max="321" width="10" style="4" customWidth="1"/>
    <col min="322" max="534" width="9.1015625" style="4"/>
    <col min="535" max="577" width="10" style="4" customWidth="1"/>
    <col min="578" max="790" width="9.1015625" style="4"/>
    <col min="791" max="833" width="10" style="4" customWidth="1"/>
    <col min="834" max="1046" width="9.1015625" style="4"/>
    <col min="1047" max="1089" width="10" style="4" customWidth="1"/>
    <col min="1090" max="1302" width="9.1015625" style="4"/>
    <col min="1303" max="1345" width="10" style="4" customWidth="1"/>
    <col min="1346" max="1558" width="9.1015625" style="4"/>
    <col min="1559" max="1601" width="10" style="4" customWidth="1"/>
    <col min="1602" max="1814" width="9.1015625" style="4"/>
    <col min="1815" max="1857" width="10" style="4" customWidth="1"/>
    <col min="1858" max="2070" width="9.1015625" style="4"/>
    <col min="2071" max="2113" width="10" style="4" customWidth="1"/>
    <col min="2114" max="2326" width="9.1015625" style="4"/>
    <col min="2327" max="2369" width="10" style="4" customWidth="1"/>
    <col min="2370" max="2582" width="9.1015625" style="4"/>
    <col min="2583" max="2625" width="10" style="4" customWidth="1"/>
    <col min="2626" max="2838" width="9.1015625" style="4"/>
    <col min="2839" max="2881" width="10" style="4" customWidth="1"/>
    <col min="2882" max="3094" width="9.1015625" style="4"/>
    <col min="3095" max="3137" width="10" style="4" customWidth="1"/>
    <col min="3138" max="3350" width="9.1015625" style="4"/>
    <col min="3351" max="3393" width="10" style="4" customWidth="1"/>
    <col min="3394" max="3606" width="9.1015625" style="4"/>
    <col min="3607" max="3649" width="10" style="4" customWidth="1"/>
    <col min="3650" max="3862" width="9.1015625" style="4"/>
    <col min="3863" max="3905" width="10" style="4" customWidth="1"/>
    <col min="3906" max="4118" width="9.1015625" style="4"/>
    <col min="4119" max="4161" width="10" style="4" customWidth="1"/>
    <col min="4162" max="4374" width="9.1015625" style="4"/>
    <col min="4375" max="4417" width="10" style="4" customWidth="1"/>
    <col min="4418" max="4630" width="9.1015625" style="4"/>
    <col min="4631" max="4673" width="10" style="4" customWidth="1"/>
    <col min="4674" max="4886" width="9.1015625" style="4"/>
    <col min="4887" max="4929" width="10" style="4" customWidth="1"/>
    <col min="4930" max="5142" width="9.1015625" style="4"/>
    <col min="5143" max="5185" width="10" style="4" customWidth="1"/>
    <col min="5186" max="5398" width="9.1015625" style="4"/>
    <col min="5399" max="5441" width="10" style="4" customWidth="1"/>
    <col min="5442" max="5654" width="9.1015625" style="4"/>
    <col min="5655" max="5697" width="10" style="4" customWidth="1"/>
    <col min="5698" max="5910" width="9.1015625" style="4"/>
    <col min="5911" max="5953" width="10" style="4" customWidth="1"/>
    <col min="5954" max="6166" width="9.1015625" style="4"/>
    <col min="6167" max="6209" width="10" style="4" customWidth="1"/>
    <col min="6210" max="6422" width="9.1015625" style="4"/>
    <col min="6423" max="6465" width="10" style="4" customWidth="1"/>
    <col min="6466" max="6678" width="9.1015625" style="4"/>
    <col min="6679" max="6721" width="10" style="4" customWidth="1"/>
    <col min="6722" max="6934" width="9.1015625" style="4"/>
    <col min="6935" max="6977" width="10" style="4" customWidth="1"/>
    <col min="6978" max="7190" width="9.1015625" style="4"/>
    <col min="7191" max="7233" width="10" style="4" customWidth="1"/>
    <col min="7234" max="7446" width="9.1015625" style="4"/>
    <col min="7447" max="7489" width="10" style="4" customWidth="1"/>
    <col min="7490" max="7702" width="9.1015625" style="4"/>
    <col min="7703" max="7745" width="10" style="4" customWidth="1"/>
    <col min="7746" max="7958" width="9.1015625" style="4"/>
    <col min="7959" max="8001" width="10" style="4" customWidth="1"/>
    <col min="8002" max="8214" width="9.1015625" style="4"/>
    <col min="8215" max="8257" width="10" style="4" customWidth="1"/>
    <col min="8258" max="8470" width="9.1015625" style="4"/>
    <col min="8471" max="8513" width="10" style="4" customWidth="1"/>
    <col min="8514" max="8726" width="9.1015625" style="4"/>
    <col min="8727" max="8769" width="10" style="4" customWidth="1"/>
    <col min="8770" max="8982" width="9.1015625" style="4"/>
    <col min="8983" max="9025" width="10" style="4" customWidth="1"/>
    <col min="9026" max="9238" width="9.1015625" style="4"/>
    <col min="9239" max="9281" width="10" style="4" customWidth="1"/>
    <col min="9282" max="9494" width="9.1015625" style="4"/>
    <col min="9495" max="9537" width="10" style="4" customWidth="1"/>
    <col min="9538" max="9750" width="9.1015625" style="4"/>
    <col min="9751" max="9793" width="10" style="4" customWidth="1"/>
    <col min="9794" max="10006" width="9.1015625" style="4"/>
    <col min="10007" max="10049" width="10" style="4" customWidth="1"/>
    <col min="10050" max="10262" width="9.1015625" style="4"/>
    <col min="10263" max="10305" width="10" style="4" customWidth="1"/>
    <col min="10306" max="10518" width="9.1015625" style="4"/>
    <col min="10519" max="10561" width="10" style="4" customWidth="1"/>
    <col min="10562" max="10774" width="9.1015625" style="4"/>
    <col min="10775" max="10817" width="10" style="4" customWidth="1"/>
    <col min="10818" max="11030" width="9.1015625" style="4"/>
    <col min="11031" max="11073" width="10" style="4" customWidth="1"/>
    <col min="11074" max="11286" width="9.1015625" style="4"/>
    <col min="11287" max="11329" width="10" style="4" customWidth="1"/>
    <col min="11330" max="11542" width="9.1015625" style="4"/>
    <col min="11543" max="11585" width="10" style="4" customWidth="1"/>
    <col min="11586" max="11798" width="9.1015625" style="4"/>
    <col min="11799" max="11841" width="10" style="4" customWidth="1"/>
    <col min="11842" max="12054" width="9.1015625" style="4"/>
    <col min="12055" max="12097" width="10" style="4" customWidth="1"/>
    <col min="12098" max="12310" width="9.1015625" style="4"/>
    <col min="12311" max="12353" width="10" style="4" customWidth="1"/>
    <col min="12354" max="12566" width="9.1015625" style="4"/>
    <col min="12567" max="12609" width="10" style="4" customWidth="1"/>
    <col min="12610" max="12822" width="9.1015625" style="4"/>
    <col min="12823" max="12865" width="10" style="4" customWidth="1"/>
    <col min="12866" max="13078" width="9.1015625" style="4"/>
    <col min="13079" max="13121" width="10" style="4" customWidth="1"/>
    <col min="13122" max="13334" width="9.1015625" style="4"/>
    <col min="13335" max="13377" width="10" style="4" customWidth="1"/>
    <col min="13378" max="13590" width="9.1015625" style="4"/>
    <col min="13591" max="13633" width="10" style="4" customWidth="1"/>
    <col min="13634" max="13846" width="9.1015625" style="4"/>
    <col min="13847" max="13889" width="10" style="4" customWidth="1"/>
    <col min="13890" max="14102" width="9.1015625" style="4"/>
    <col min="14103" max="14145" width="10" style="4" customWidth="1"/>
    <col min="14146" max="14358" width="9.1015625" style="4"/>
    <col min="14359" max="14401" width="10" style="4" customWidth="1"/>
    <col min="14402" max="14614" width="9.1015625" style="4"/>
    <col min="14615" max="14657" width="10" style="4" customWidth="1"/>
    <col min="14658" max="14870" width="9.1015625" style="4"/>
    <col min="14871" max="14913" width="10" style="4" customWidth="1"/>
    <col min="14914" max="15126" width="9.1015625" style="4"/>
    <col min="15127" max="15169" width="10" style="4" customWidth="1"/>
    <col min="15170" max="15382" width="9.1015625" style="4"/>
    <col min="15383" max="15425" width="10" style="4" customWidth="1"/>
    <col min="15426" max="15638" width="9.1015625" style="4"/>
    <col min="15639" max="15681" width="10" style="4" customWidth="1"/>
    <col min="15682" max="15894" width="9.1015625" style="4"/>
    <col min="15895" max="15937" width="10" style="4" customWidth="1"/>
    <col min="15938" max="16150" width="9.1015625" style="4"/>
    <col min="16151" max="16193" width="10" style="4" customWidth="1"/>
    <col min="16194" max="16384" width="9.1015625" style="4"/>
  </cols>
  <sheetData>
    <row r="1" spans="1:65">
      <c r="A1" s="8" t="s">
        <v>49</v>
      </c>
      <c r="B1" s="6" t="s">
        <v>7</v>
      </c>
      <c r="C1" s="6" t="s">
        <v>8</v>
      </c>
      <c r="D1" s="23" t="s">
        <v>85</v>
      </c>
      <c r="E1" s="23" t="s">
        <v>86</v>
      </c>
      <c r="F1" s="23" t="s">
        <v>87</v>
      </c>
      <c r="G1" s="6" t="s">
        <v>71</v>
      </c>
      <c r="H1" s="6" t="s">
        <v>94</v>
      </c>
      <c r="I1" s="6" t="s">
        <v>108</v>
      </c>
      <c r="J1" s="6"/>
      <c r="K1" s="6" t="s">
        <v>96</v>
      </c>
      <c r="L1" s="6" t="s">
        <v>92</v>
      </c>
      <c r="M1" s="6" t="s">
        <v>97</v>
      </c>
      <c r="N1" s="25" t="s">
        <v>104</v>
      </c>
      <c r="O1" s="25" t="s">
        <v>107</v>
      </c>
      <c r="P1" s="25" t="s">
        <v>114</v>
      </c>
      <c r="Q1" s="25" t="s">
        <v>105</v>
      </c>
      <c r="R1" s="25" t="s">
        <v>110</v>
      </c>
      <c r="S1" s="25" t="s">
        <v>106</v>
      </c>
      <c r="T1" s="25" t="s">
        <v>115</v>
      </c>
      <c r="U1" s="6" t="s">
        <v>98</v>
      </c>
      <c r="V1" s="6" t="s">
        <v>100</v>
      </c>
      <c r="W1" s="6" t="s">
        <v>99</v>
      </c>
      <c r="X1" s="6" t="s">
        <v>101</v>
      </c>
      <c r="Y1" s="6" t="s">
        <v>109</v>
      </c>
      <c r="Z1" s="6" t="s">
        <v>9</v>
      </c>
      <c r="AA1" s="6" t="s">
        <v>10</v>
      </c>
      <c r="AB1" s="6" t="s">
        <v>11</v>
      </c>
      <c r="AC1" s="6" t="s">
        <v>12</v>
      </c>
      <c r="AD1" s="6" t="s">
        <v>13</v>
      </c>
      <c r="AE1" s="6" t="s">
        <v>14</v>
      </c>
      <c r="AF1" s="6" t="s">
        <v>15</v>
      </c>
      <c r="AG1" s="6" t="s">
        <v>16</v>
      </c>
      <c r="AH1" s="6" t="s">
        <v>17</v>
      </c>
      <c r="AI1" s="6" t="s">
        <v>18</v>
      </c>
      <c r="AJ1" s="6" t="s">
        <v>19</v>
      </c>
      <c r="AK1" s="6" t="s">
        <v>20</v>
      </c>
      <c r="AL1" s="6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28</v>
      </c>
      <c r="AT1" s="6" t="s">
        <v>29</v>
      </c>
      <c r="AU1" s="6" t="s">
        <v>30</v>
      </c>
      <c r="AV1" s="6" t="s">
        <v>31</v>
      </c>
      <c r="AW1" s="6" t="s">
        <v>32</v>
      </c>
      <c r="AX1" s="6" t="s">
        <v>33</v>
      </c>
      <c r="AY1" s="6" t="s">
        <v>34</v>
      </c>
      <c r="AZ1" s="6" t="s">
        <v>35</v>
      </c>
      <c r="BA1" s="6" t="s">
        <v>36</v>
      </c>
      <c r="BB1" s="6" t="s">
        <v>37</v>
      </c>
      <c r="BC1" s="6" t="s">
        <v>38</v>
      </c>
      <c r="BD1" s="6" t="s">
        <v>39</v>
      </c>
      <c r="BE1" s="6" t="s">
        <v>40</v>
      </c>
      <c r="BF1" s="6" t="s">
        <v>41</v>
      </c>
      <c r="BG1" s="6" t="s">
        <v>42</v>
      </c>
      <c r="BH1" s="6" t="s">
        <v>43</v>
      </c>
      <c r="BI1" s="6" t="s">
        <v>44</v>
      </c>
      <c r="BJ1" s="6" t="s">
        <v>45</v>
      </c>
      <c r="BK1" s="6" t="s">
        <v>46</v>
      </c>
      <c r="BL1" s="6" t="s">
        <v>47</v>
      </c>
      <c r="BM1" s="6" t="s">
        <v>48</v>
      </c>
    </row>
    <row r="2" spans="1:65">
      <c r="A2" s="9">
        <v>5480</v>
      </c>
      <c r="B2" s="7">
        <f>38.63</f>
        <v>38.630000000000003</v>
      </c>
      <c r="C2" s="7">
        <v>188.71</v>
      </c>
      <c r="D2" s="24">
        <v>50.256410000000002</v>
      </c>
      <c r="E2" s="24">
        <v>51.282049999999998</v>
      </c>
      <c r="F2" s="23"/>
      <c r="G2" s="7"/>
      <c r="H2" s="7"/>
      <c r="I2" s="7"/>
      <c r="J2" s="7"/>
      <c r="K2" s="7"/>
      <c r="L2" s="7"/>
      <c r="M2" s="7"/>
      <c r="N2" s="26"/>
      <c r="O2" s="26"/>
      <c r="P2" s="26"/>
      <c r="Q2" s="26"/>
      <c r="R2" s="26"/>
      <c r="S2" s="26"/>
      <c r="T2" s="26"/>
      <c r="U2" s="7"/>
      <c r="V2" s="7"/>
      <c r="W2" s="7"/>
      <c r="X2" s="7"/>
      <c r="Y2" s="7"/>
      <c r="Z2" s="7">
        <v>20.47</v>
      </c>
      <c r="AA2" s="7">
        <v>212.96</v>
      </c>
      <c r="AB2" s="7">
        <v>4.2300000000000004</v>
      </c>
      <c r="AC2" s="7">
        <v>6.64</v>
      </c>
      <c r="AD2" s="7">
        <v>11.59</v>
      </c>
      <c r="AE2" s="7">
        <v>22.79</v>
      </c>
      <c r="AF2" s="7">
        <v>2.86</v>
      </c>
      <c r="AG2" s="7">
        <v>7.48</v>
      </c>
      <c r="AH2" s="7">
        <v>35.24</v>
      </c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</row>
    <row r="3" spans="1:65">
      <c r="A3" s="9">
        <v>5570</v>
      </c>
      <c r="B3" s="7">
        <v>39.090000000000003</v>
      </c>
      <c r="C3" s="7">
        <v>189.26</v>
      </c>
      <c r="D3" s="24">
        <v>50.087179999999996</v>
      </c>
      <c r="E3" s="24">
        <v>51.625639999999997</v>
      </c>
      <c r="F3" s="23"/>
      <c r="G3" s="7"/>
      <c r="H3" s="7"/>
      <c r="I3" s="7"/>
      <c r="J3" s="7"/>
      <c r="K3" s="7"/>
      <c r="L3" s="7"/>
      <c r="M3" s="7"/>
      <c r="N3" s="26"/>
      <c r="O3" s="26"/>
      <c r="P3" s="26"/>
      <c r="Q3" s="26"/>
      <c r="R3" s="26"/>
      <c r="S3" s="26"/>
      <c r="T3" s="26"/>
      <c r="U3" s="7"/>
      <c r="V3" s="7"/>
      <c r="W3" s="7"/>
      <c r="X3" s="7"/>
      <c r="Y3" s="7"/>
      <c r="Z3" s="7">
        <v>20.66</v>
      </c>
      <c r="AA3" s="7">
        <v>214.09</v>
      </c>
      <c r="AB3" s="7">
        <v>4.3099999999999996</v>
      </c>
      <c r="AC3" s="7">
        <v>6.63</v>
      </c>
      <c r="AD3" s="7">
        <v>11.83</v>
      </c>
      <c r="AE3" s="7">
        <v>23.31</v>
      </c>
      <c r="AF3" s="7">
        <v>2.94</v>
      </c>
      <c r="AG3" s="7">
        <v>8.0399999999999991</v>
      </c>
      <c r="AH3" s="7">
        <v>35.43</v>
      </c>
    </row>
    <row r="4" spans="1:65">
      <c r="A4" s="9">
        <v>5661</v>
      </c>
      <c r="B4" s="7">
        <v>39.97</v>
      </c>
      <c r="C4" s="7">
        <v>193.74</v>
      </c>
      <c r="D4" s="24">
        <v>50.938459999999999</v>
      </c>
      <c r="E4" s="24">
        <v>51.794870000000003</v>
      </c>
      <c r="F4" s="23"/>
      <c r="G4" s="7"/>
      <c r="H4" s="7"/>
      <c r="I4" s="7"/>
      <c r="J4" s="7"/>
      <c r="K4" s="7"/>
      <c r="L4" s="7"/>
      <c r="M4" s="7"/>
      <c r="N4" s="26"/>
      <c r="O4" s="26"/>
      <c r="P4" s="26"/>
      <c r="Q4" s="26"/>
      <c r="R4" s="26"/>
      <c r="S4" s="26"/>
      <c r="T4" s="26"/>
      <c r="U4" s="7"/>
      <c r="V4" s="7"/>
      <c r="W4" s="7"/>
      <c r="X4" s="7"/>
      <c r="Y4" s="7"/>
      <c r="Z4" s="7">
        <v>20.63</v>
      </c>
      <c r="AA4" s="7">
        <v>215.22</v>
      </c>
      <c r="AB4" s="7">
        <v>3.9</v>
      </c>
      <c r="AC4" s="7">
        <v>6.74</v>
      </c>
      <c r="AD4" s="7">
        <v>12.31</v>
      </c>
      <c r="AE4" s="7">
        <v>23.97</v>
      </c>
      <c r="AF4" s="7">
        <v>3.02</v>
      </c>
      <c r="AG4" s="7">
        <v>8.14</v>
      </c>
      <c r="AH4" s="7">
        <v>35.47</v>
      </c>
    </row>
    <row r="5" spans="1:65">
      <c r="A5" s="9">
        <v>5753</v>
      </c>
      <c r="B5" s="7">
        <v>42.88</v>
      </c>
      <c r="C5" s="7">
        <v>202.81</v>
      </c>
      <c r="D5" s="24">
        <v>51.451279999999997</v>
      </c>
      <c r="E5" s="24">
        <v>52.65128</v>
      </c>
      <c r="F5" s="7"/>
      <c r="G5" s="7"/>
      <c r="H5" s="7"/>
      <c r="I5" s="7"/>
      <c r="J5" s="7"/>
      <c r="K5" s="7"/>
      <c r="L5" s="7"/>
      <c r="M5" s="7"/>
      <c r="N5" s="26"/>
      <c r="O5" s="26"/>
      <c r="P5" s="26"/>
      <c r="Q5" s="26"/>
      <c r="R5" s="26"/>
      <c r="S5" s="26"/>
      <c r="T5" s="26"/>
      <c r="U5" s="7"/>
      <c r="V5" s="7"/>
      <c r="W5" s="7"/>
      <c r="X5" s="7"/>
      <c r="Y5" s="7"/>
      <c r="Z5" s="7">
        <v>21.14</v>
      </c>
      <c r="AA5" s="7">
        <v>216.36</v>
      </c>
      <c r="AB5" s="7">
        <v>3.62</v>
      </c>
      <c r="AC5" s="7">
        <v>6.58</v>
      </c>
      <c r="AD5" s="7">
        <v>13.1</v>
      </c>
      <c r="AE5" s="7">
        <v>25.67</v>
      </c>
      <c r="AF5" s="7">
        <v>3.13</v>
      </c>
      <c r="AG5" s="7">
        <v>9.36</v>
      </c>
      <c r="AH5" s="7">
        <v>37.130000000000003</v>
      </c>
    </row>
    <row r="6" spans="1:65">
      <c r="A6" s="9">
        <v>5845</v>
      </c>
      <c r="B6" s="7">
        <v>46.31</v>
      </c>
      <c r="C6" s="7">
        <v>208.15</v>
      </c>
      <c r="D6" s="24">
        <v>50.938459999999999</v>
      </c>
      <c r="E6" s="24">
        <v>53.502560000000003</v>
      </c>
      <c r="F6" s="7"/>
      <c r="G6" s="7"/>
      <c r="H6" s="7"/>
      <c r="I6" s="7"/>
      <c r="J6" s="7"/>
      <c r="K6" s="7"/>
      <c r="L6" s="7"/>
      <c r="M6" s="7"/>
      <c r="N6" s="26"/>
      <c r="O6" s="26"/>
      <c r="P6" s="26"/>
      <c r="Q6" s="26"/>
      <c r="R6" s="26"/>
      <c r="S6" s="26"/>
      <c r="T6" s="26"/>
      <c r="U6" s="7"/>
      <c r="V6" s="7"/>
      <c r="W6" s="7"/>
      <c r="X6" s="7"/>
      <c r="Y6" s="7"/>
      <c r="Z6" s="7">
        <v>22.25</v>
      </c>
      <c r="AA6" s="7">
        <v>217.5</v>
      </c>
      <c r="AB6" s="7">
        <v>3.5</v>
      </c>
      <c r="AC6" s="7">
        <v>6.5</v>
      </c>
      <c r="AD6" s="7">
        <v>13.66</v>
      </c>
      <c r="AE6" s="7">
        <v>26.82</v>
      </c>
      <c r="AF6" s="7">
        <v>3.25</v>
      </c>
      <c r="AG6" s="7">
        <v>9.23</v>
      </c>
      <c r="AH6" s="7">
        <v>40.57</v>
      </c>
    </row>
    <row r="7" spans="1:65">
      <c r="A7" s="9">
        <v>5936</v>
      </c>
      <c r="B7" s="7">
        <v>47.14</v>
      </c>
      <c r="C7" s="7">
        <v>207.53</v>
      </c>
      <c r="D7" s="24">
        <v>50.6</v>
      </c>
      <c r="E7" s="24">
        <v>54.871789999999997</v>
      </c>
      <c r="F7" s="7"/>
      <c r="G7" s="7"/>
      <c r="H7" s="7"/>
      <c r="I7" s="7"/>
      <c r="J7" s="7"/>
      <c r="K7" s="7"/>
      <c r="L7" s="7"/>
      <c r="M7" s="7"/>
      <c r="N7" s="26"/>
      <c r="O7" s="26"/>
      <c r="P7" s="26"/>
      <c r="Q7" s="26"/>
      <c r="R7" s="26"/>
      <c r="S7" s="26"/>
      <c r="T7" s="26"/>
      <c r="U7" s="7"/>
      <c r="V7" s="7"/>
      <c r="W7" s="7"/>
      <c r="X7" s="7"/>
      <c r="Y7" s="7"/>
      <c r="Z7" s="7">
        <v>22.71</v>
      </c>
      <c r="AA7" s="7">
        <v>218.65</v>
      </c>
      <c r="AB7" s="7">
        <v>3.67</v>
      </c>
      <c r="AC7" s="7">
        <v>6.53</v>
      </c>
      <c r="AD7" s="7">
        <v>14.03</v>
      </c>
      <c r="AE7" s="7">
        <v>27.73</v>
      </c>
      <c r="AF7" s="7">
        <v>3.33</v>
      </c>
      <c r="AG7" s="7">
        <v>9.23</v>
      </c>
      <c r="AH7" s="7">
        <v>42.5</v>
      </c>
    </row>
    <row r="8" spans="1:65">
      <c r="A8" s="9">
        <v>6027</v>
      </c>
      <c r="B8" s="7">
        <v>47.84</v>
      </c>
      <c r="C8" s="7">
        <v>208.43</v>
      </c>
      <c r="D8" s="24">
        <v>51.964100000000002</v>
      </c>
      <c r="E8" s="24">
        <v>56.066670000000002</v>
      </c>
      <c r="F8" s="7"/>
      <c r="G8" s="7"/>
      <c r="H8" s="7"/>
      <c r="I8" s="7"/>
      <c r="J8" s="7"/>
      <c r="K8" s="7"/>
      <c r="L8" s="7"/>
      <c r="M8" s="7"/>
      <c r="N8" s="26"/>
      <c r="O8" s="26"/>
      <c r="P8" s="26"/>
      <c r="Q8" s="26"/>
      <c r="R8" s="26"/>
      <c r="S8" s="26"/>
      <c r="T8" s="26"/>
      <c r="U8" s="7"/>
      <c r="V8" s="7"/>
      <c r="W8" s="7"/>
      <c r="X8" s="7"/>
      <c r="Y8" s="7"/>
      <c r="Z8" s="7">
        <v>22.95</v>
      </c>
      <c r="AA8" s="7">
        <v>219.81</v>
      </c>
      <c r="AB8" s="7">
        <v>4.17</v>
      </c>
      <c r="AC8" s="7">
        <v>6.55</v>
      </c>
      <c r="AD8" s="7">
        <v>14.57</v>
      </c>
      <c r="AE8" s="7">
        <v>28.71</v>
      </c>
      <c r="AF8" s="7">
        <v>3.44</v>
      </c>
      <c r="AG8" s="7">
        <v>9.4</v>
      </c>
      <c r="AH8" s="7">
        <v>43.93</v>
      </c>
    </row>
    <row r="9" spans="1:65">
      <c r="A9" s="9">
        <v>6119</v>
      </c>
      <c r="B9" s="7">
        <v>51.92</v>
      </c>
      <c r="C9" s="7">
        <v>208.64</v>
      </c>
      <c r="D9" s="24">
        <v>51.964100000000002</v>
      </c>
      <c r="E9" s="24">
        <v>58.805129999999998</v>
      </c>
      <c r="F9" s="7"/>
      <c r="G9" s="7"/>
      <c r="H9" s="7"/>
      <c r="I9" s="7"/>
      <c r="J9" s="7"/>
      <c r="K9" s="7"/>
      <c r="L9" s="7"/>
      <c r="M9" s="7"/>
      <c r="N9" s="26"/>
      <c r="O9" s="26"/>
      <c r="P9" s="26"/>
      <c r="Q9" s="26"/>
      <c r="R9" s="26"/>
      <c r="S9" s="26"/>
      <c r="T9" s="26"/>
      <c r="U9" s="7"/>
      <c r="V9" s="7"/>
      <c r="W9" s="7"/>
      <c r="X9" s="7"/>
      <c r="Y9" s="7"/>
      <c r="Z9" s="7">
        <v>24.89</v>
      </c>
      <c r="AA9" s="7">
        <v>220.97</v>
      </c>
      <c r="AB9" s="7">
        <v>4.03</v>
      </c>
      <c r="AC9" s="7">
        <v>6.47</v>
      </c>
      <c r="AD9" s="7">
        <v>15.27</v>
      </c>
      <c r="AE9" s="7">
        <v>30.28</v>
      </c>
      <c r="AF9" s="7">
        <v>3.58</v>
      </c>
      <c r="AG9" s="7">
        <v>10</v>
      </c>
      <c r="AH9" s="7">
        <v>49.48</v>
      </c>
    </row>
    <row r="10" spans="1:65">
      <c r="A10" s="9">
        <v>6211</v>
      </c>
      <c r="B10" s="7">
        <v>53.2</v>
      </c>
      <c r="C10" s="7">
        <v>203.4</v>
      </c>
      <c r="D10" s="24">
        <v>51.282049999999998</v>
      </c>
      <c r="E10" s="24">
        <v>61.025640000000003</v>
      </c>
      <c r="F10" s="7"/>
      <c r="G10" s="7"/>
      <c r="H10" s="7"/>
      <c r="I10" s="7"/>
      <c r="J10" s="7"/>
      <c r="K10" s="7"/>
      <c r="L10" s="7"/>
      <c r="M10" s="7"/>
      <c r="N10" s="26"/>
      <c r="O10" s="26"/>
      <c r="P10" s="26"/>
      <c r="Q10" s="26"/>
      <c r="R10" s="26"/>
      <c r="S10" s="26"/>
      <c r="T10" s="26"/>
      <c r="U10" s="7"/>
      <c r="V10" s="7"/>
      <c r="W10" s="7"/>
      <c r="X10" s="7"/>
      <c r="Y10" s="7"/>
      <c r="Z10" s="7">
        <v>26.16</v>
      </c>
      <c r="AA10" s="7">
        <v>222.14</v>
      </c>
      <c r="AB10" s="7">
        <v>4.32</v>
      </c>
      <c r="AC10" s="7">
        <v>6.45</v>
      </c>
      <c r="AD10" s="7">
        <v>15.99</v>
      </c>
      <c r="AE10" s="7">
        <v>30.44</v>
      </c>
      <c r="AF10" s="7">
        <v>3.8</v>
      </c>
      <c r="AG10" s="7">
        <v>9.3000000000000007</v>
      </c>
      <c r="AH10" s="7">
        <v>54.06</v>
      </c>
    </row>
    <row r="11" spans="1:65">
      <c r="A11" s="9">
        <v>6301</v>
      </c>
      <c r="B11" s="7">
        <v>60.9</v>
      </c>
      <c r="C11" s="7">
        <v>210.64</v>
      </c>
      <c r="D11" s="24">
        <v>51.625639999999997</v>
      </c>
      <c r="E11" s="24">
        <v>65.641030000000001</v>
      </c>
      <c r="F11" s="7"/>
      <c r="G11" s="7"/>
      <c r="H11" s="7"/>
      <c r="I11" s="7"/>
      <c r="J11" s="7"/>
      <c r="K11" s="7"/>
      <c r="L11" s="7"/>
      <c r="M11" s="7"/>
      <c r="N11" s="26"/>
      <c r="O11" s="26"/>
      <c r="P11" s="26"/>
      <c r="Q11" s="26"/>
      <c r="R11" s="26"/>
      <c r="S11" s="26"/>
      <c r="T11" s="26"/>
      <c r="U11" s="7"/>
      <c r="V11" s="7"/>
      <c r="W11" s="7"/>
      <c r="X11" s="7"/>
      <c r="Y11" s="7"/>
      <c r="Z11" s="7">
        <v>28.91</v>
      </c>
      <c r="AA11" s="7">
        <v>223.31</v>
      </c>
      <c r="AB11" s="7">
        <v>5.03</v>
      </c>
      <c r="AC11" s="7">
        <v>6.69</v>
      </c>
      <c r="AD11" s="7">
        <v>16.54</v>
      </c>
      <c r="AE11" s="7">
        <v>32.75</v>
      </c>
      <c r="AF11" s="7">
        <v>4.01</v>
      </c>
      <c r="AG11" s="7">
        <v>9.02</v>
      </c>
      <c r="AH11" s="7">
        <v>61.37</v>
      </c>
    </row>
    <row r="12" spans="1:65">
      <c r="A12" s="9">
        <v>6392</v>
      </c>
      <c r="B12" s="7">
        <v>63.17</v>
      </c>
      <c r="C12" s="7">
        <v>211.98</v>
      </c>
      <c r="D12" s="24">
        <v>51.794870000000003</v>
      </c>
      <c r="E12" s="24">
        <v>66.835899999999995</v>
      </c>
      <c r="F12" s="7"/>
      <c r="G12" s="7"/>
      <c r="H12" s="7"/>
      <c r="I12" s="7"/>
      <c r="J12" s="7"/>
      <c r="K12" s="7"/>
      <c r="L12" s="7"/>
      <c r="M12" s="7"/>
      <c r="N12" s="26"/>
      <c r="O12" s="26"/>
      <c r="P12" s="26"/>
      <c r="Q12" s="26"/>
      <c r="R12" s="26"/>
      <c r="S12" s="26"/>
      <c r="T12" s="26"/>
      <c r="U12" s="7"/>
      <c r="V12" s="7"/>
      <c r="W12" s="7"/>
      <c r="X12" s="7"/>
      <c r="Y12" s="7"/>
      <c r="Z12" s="7">
        <v>29.8</v>
      </c>
      <c r="AA12" s="7">
        <v>224.49</v>
      </c>
      <c r="AB12" s="7">
        <v>5.26</v>
      </c>
      <c r="AC12" s="7">
        <v>6.85</v>
      </c>
      <c r="AD12" s="7">
        <v>16.920000000000002</v>
      </c>
      <c r="AE12" s="7">
        <v>33.68</v>
      </c>
      <c r="AF12" s="7">
        <v>4.1500000000000004</v>
      </c>
      <c r="AG12" s="7">
        <v>8.48</v>
      </c>
      <c r="AH12" s="7">
        <v>63.86</v>
      </c>
    </row>
    <row r="13" spans="1:65">
      <c r="A13" s="9">
        <v>6484</v>
      </c>
      <c r="B13" s="7">
        <v>64.89</v>
      </c>
      <c r="C13" s="7">
        <v>219.7</v>
      </c>
      <c r="D13" s="24">
        <v>52.65128</v>
      </c>
      <c r="E13" s="24">
        <v>69.574359999999999</v>
      </c>
      <c r="F13" s="23"/>
      <c r="G13" s="23"/>
      <c r="H13" s="23"/>
      <c r="I13" s="23"/>
      <c r="J13" s="23"/>
      <c r="K13" s="23"/>
      <c r="L13" s="23"/>
      <c r="M13" s="23"/>
      <c r="N13" s="27"/>
      <c r="O13" s="27"/>
      <c r="P13" s="27"/>
      <c r="Q13" s="27"/>
      <c r="R13" s="27"/>
      <c r="S13" s="27"/>
      <c r="T13" s="27"/>
      <c r="U13" s="23"/>
      <c r="V13" s="23"/>
      <c r="W13" s="23"/>
      <c r="X13" s="23"/>
      <c r="Y13" s="23"/>
      <c r="Z13" s="7">
        <v>29.54</v>
      </c>
      <c r="AA13" s="7">
        <v>225.68</v>
      </c>
      <c r="AB13" s="7">
        <v>5.69</v>
      </c>
      <c r="AC13" s="7">
        <v>7.07</v>
      </c>
      <c r="AD13" s="7">
        <v>17.37</v>
      </c>
      <c r="AE13" s="7">
        <v>33.85</v>
      </c>
      <c r="AF13" s="7">
        <v>4.33</v>
      </c>
      <c r="AG13" s="7">
        <v>7.17</v>
      </c>
      <c r="AH13" s="7">
        <v>63.28</v>
      </c>
    </row>
    <row r="14" spans="1:65">
      <c r="A14" s="9">
        <v>6576</v>
      </c>
      <c r="B14" s="7">
        <v>67.239999999999995</v>
      </c>
      <c r="C14" s="7">
        <v>229.84</v>
      </c>
      <c r="D14" s="24">
        <v>53.502560000000003</v>
      </c>
      <c r="E14" s="24">
        <v>71.964100000000002</v>
      </c>
      <c r="F14" s="23"/>
      <c r="G14" s="24">
        <v>79.901319999999998</v>
      </c>
      <c r="H14" s="4">
        <v>2873</v>
      </c>
      <c r="I14" s="4">
        <f t="shared" ref="I14:I45" si="0">H14/(Z14*C14)</f>
        <v>0.42720437457279559</v>
      </c>
      <c r="J14" s="4">
        <f>Z14*C14/H14</f>
        <v>2.3408000000000002</v>
      </c>
      <c r="K14" s="4">
        <f t="shared" ref="K14:K45" si="1">AF2*1000/(Z14*C14)</f>
        <v>0.4252713231041404</v>
      </c>
      <c r="L14" s="4">
        <f t="shared" ref="L14:L45" si="2">AD14*100/(Z14*C14)</f>
        <v>0.26572022880667795</v>
      </c>
      <c r="M14" s="4">
        <f t="shared" ref="M14:M45" si="3">AE14*100/(Z14*C15)</f>
        <v>0.4832241330217853</v>
      </c>
      <c r="N14" s="12">
        <f>(H14-$H$22)/$H$22</f>
        <v>8.7022323117669317E-2</v>
      </c>
      <c r="O14" s="12">
        <f>(I14-$I$22)/$I$22</f>
        <v>0.55148843952311888</v>
      </c>
      <c r="P14" s="12">
        <f>(J14-$J$22)/$J$22</f>
        <v>-0.35545765309900079</v>
      </c>
      <c r="Q14" s="12">
        <f>(C14-$C$22)/$C$22</f>
        <v>1.0241308074370412E-2</v>
      </c>
      <c r="R14" s="12">
        <f>(Y14-$Y$22)/$Y$22</f>
        <v>0.44190020505809946</v>
      </c>
      <c r="S14" s="12">
        <f>(Z14-$Z$22)/$Z$22</f>
        <v>-0.30647072766058298</v>
      </c>
      <c r="T14" s="12">
        <f>N14+P14-Q14</f>
        <v>-0.27867663805570186</v>
      </c>
      <c r="U14" s="4">
        <f t="shared" ref="U14:U45" si="4">H14/(Z14*100)</f>
        <v>0.98188653451811347</v>
      </c>
      <c r="V14" s="4">
        <f>AF14/Z14</f>
        <v>0.15652768284347232</v>
      </c>
      <c r="W14" s="4">
        <f>AD14/Z14</f>
        <v>0.61073137388926868</v>
      </c>
      <c r="X14" s="4">
        <f>AE14/Z14</f>
        <v>1.200956937799043</v>
      </c>
      <c r="Y14" s="4">
        <f>1/Z14</f>
        <v>3.4176349965823645E-2</v>
      </c>
      <c r="Z14" s="7">
        <v>29.26</v>
      </c>
      <c r="AA14" s="7">
        <v>226.87</v>
      </c>
      <c r="AB14" s="7">
        <v>5.9</v>
      </c>
      <c r="AC14" s="7">
        <v>7.12</v>
      </c>
      <c r="AD14" s="7">
        <v>17.87</v>
      </c>
      <c r="AE14" s="7">
        <v>35.14</v>
      </c>
      <c r="AF14" s="7">
        <v>4.58</v>
      </c>
      <c r="AG14" s="7">
        <v>7.31</v>
      </c>
      <c r="AH14" s="7">
        <v>64.349999999999994</v>
      </c>
    </row>
    <row r="15" spans="1:65">
      <c r="A15" s="9">
        <v>6666</v>
      </c>
      <c r="B15" s="7">
        <v>75.37</v>
      </c>
      <c r="C15" s="7">
        <v>248.53</v>
      </c>
      <c r="D15" s="24">
        <v>54.871789999999997</v>
      </c>
      <c r="E15" s="24">
        <v>74.18974</v>
      </c>
      <c r="F15" s="23"/>
      <c r="G15" s="24">
        <v>81.787840000000003</v>
      </c>
      <c r="H15" s="4">
        <v>2879</v>
      </c>
      <c r="I15" s="4">
        <f t="shared" si="0"/>
        <v>0.38193585868155661</v>
      </c>
      <c r="J15" s="4">
        <f t="shared" ref="J15:J45" si="5">Z15*C15/H15</f>
        <v>2.6182406738450852</v>
      </c>
      <c r="K15" s="4">
        <f t="shared" si="1"/>
        <v>0.39002828222430586</v>
      </c>
      <c r="L15" s="4">
        <f t="shared" si="2"/>
        <v>0.2383948378085298</v>
      </c>
      <c r="M15" s="4">
        <f t="shared" si="3"/>
        <v>0.45804089034757495</v>
      </c>
      <c r="N15" s="12">
        <f>(H15-$H$22)/$H$22</f>
        <v>8.9292470677260691E-2</v>
      </c>
      <c r="O15" s="12">
        <f>(I15-$I$22)/$I$22</f>
        <v>0.38708567761353063</v>
      </c>
      <c r="P15" s="12">
        <f t="shared" ref="P15:P45" si="6">(J15-$J$22)/$J$22</f>
        <v>-0.27906400005478271</v>
      </c>
      <c r="Q15" s="12">
        <f>(C15-$C$22)/$C$22</f>
        <v>9.2391543228869111E-2</v>
      </c>
      <c r="R15" s="12">
        <f t="shared" ref="R15:R45" si="7">(Y15-$Y$22)/$Y$22</f>
        <v>0.39103198153643265</v>
      </c>
      <c r="S15" s="12">
        <f>(Z15-$Z$22)/$Z$22</f>
        <v>-0.2811092675989571</v>
      </c>
      <c r="T15" s="12">
        <f t="shared" ref="T15:T45" si="8">N15+P15-Q15</f>
        <v>-0.28216307260639112</v>
      </c>
      <c r="U15" s="4">
        <f t="shared" si="4"/>
        <v>0.94922518958127267</v>
      </c>
      <c r="V15" s="4">
        <f t="shared" ref="V15:V45" si="9">AF15/Z15</f>
        <v>0.15792944279591165</v>
      </c>
      <c r="W15" s="4">
        <f t="shared" ref="W15:W45" si="10">AD15/Z15</f>
        <v>0.59248269040553903</v>
      </c>
      <c r="X15" s="4">
        <f t="shared" ref="X15:X45" si="11">AE15/Z15</f>
        <v>1.1661721068249258</v>
      </c>
      <c r="Y15" s="4">
        <f t="shared" ref="Y15:Y45" si="12">1/Z15</f>
        <v>3.2970656116056714E-2</v>
      </c>
      <c r="Z15" s="7">
        <v>30.33</v>
      </c>
      <c r="AA15" s="7">
        <v>228.07</v>
      </c>
      <c r="AB15" s="7">
        <v>6.08</v>
      </c>
      <c r="AC15" s="7">
        <v>7.18</v>
      </c>
      <c r="AD15" s="7">
        <v>17.97</v>
      </c>
      <c r="AE15" s="7">
        <v>35.369999999999997</v>
      </c>
      <c r="AF15" s="7">
        <v>4.79</v>
      </c>
      <c r="AG15" s="7">
        <v>7.37</v>
      </c>
      <c r="AH15" s="7">
        <v>66.290000000000006</v>
      </c>
    </row>
    <row r="16" spans="1:65">
      <c r="A16" s="9">
        <v>6757</v>
      </c>
      <c r="B16" s="7">
        <v>81.819999999999993</v>
      </c>
      <c r="C16" s="7">
        <v>254.6</v>
      </c>
      <c r="D16" s="24">
        <v>56.066670000000002</v>
      </c>
      <c r="E16" s="24">
        <v>78.974360000000004</v>
      </c>
      <c r="F16" s="23"/>
      <c r="G16" s="24">
        <v>85.372219999999999</v>
      </c>
      <c r="H16" s="4">
        <v>2875</v>
      </c>
      <c r="I16" s="4">
        <f t="shared" si="0"/>
        <v>0.35134483805386002</v>
      </c>
      <c r="J16" s="4">
        <f t="shared" si="5"/>
        <v>2.8462066086956521</v>
      </c>
      <c r="K16" s="4">
        <f t="shared" si="1"/>
        <v>0.36906483858179379</v>
      </c>
      <c r="L16" s="4">
        <f t="shared" si="2"/>
        <v>0.22938235166159834</v>
      </c>
      <c r="M16" s="4">
        <f t="shared" si="3"/>
        <v>0.46756765119453225</v>
      </c>
      <c r="N16" s="12">
        <f t="shared" ref="N16:N44" si="13">(H16-$H$22)/$H$22</f>
        <v>8.7779038970866446E-2</v>
      </c>
      <c r="O16" s="12">
        <f t="shared" ref="O16:O45" si="14">(I16-$I$22)/$I$22</f>
        <v>0.27598752955606715</v>
      </c>
      <c r="P16" s="12">
        <f t="shared" si="6"/>
        <v>-0.21629328121418773</v>
      </c>
      <c r="Q16" s="12">
        <f t="shared" ref="Q16:Q45" si="15">(C16-$C$22)/$C$22</f>
        <v>0.11907168915652061</v>
      </c>
      <c r="R16" s="12">
        <f t="shared" si="7"/>
        <v>0.31269446172993143</v>
      </c>
      <c r="S16" s="12">
        <f t="shared" ref="S16:S45" si="16">(Z16-$Z$22)/$Z$22</f>
        <v>-0.23820810618630001</v>
      </c>
      <c r="T16" s="12">
        <f t="shared" si="8"/>
        <v>-0.24758593139984189</v>
      </c>
      <c r="U16" s="4">
        <f t="shared" si="4"/>
        <v>0.8945239576851276</v>
      </c>
      <c r="V16" s="4">
        <f t="shared" si="9"/>
        <v>0.1537025513378967</v>
      </c>
      <c r="W16" s="4">
        <f t="shared" si="10"/>
        <v>0.5840074673304293</v>
      </c>
      <c r="X16" s="4">
        <f t="shared" si="11"/>
        <v>1.1425015556938394</v>
      </c>
      <c r="Y16" s="4">
        <f t="shared" si="12"/>
        <v>3.1113876789047916E-2</v>
      </c>
      <c r="Z16" s="7">
        <v>32.14</v>
      </c>
      <c r="AA16" s="7">
        <v>229.29</v>
      </c>
      <c r="AB16" s="7">
        <v>6.11</v>
      </c>
      <c r="AC16" s="7">
        <v>7.26</v>
      </c>
      <c r="AD16" s="7">
        <v>18.77</v>
      </c>
      <c r="AE16" s="7">
        <v>36.72</v>
      </c>
      <c r="AF16" s="7">
        <v>4.9400000000000004</v>
      </c>
      <c r="AG16" s="7">
        <v>7.54</v>
      </c>
      <c r="AH16" s="7">
        <v>69.45</v>
      </c>
      <c r="AJ16" s="4">
        <f>(C16-C26)/C16</f>
        <v>0.24713275726630005</v>
      </c>
    </row>
    <row r="17" spans="1:35">
      <c r="A17" s="9">
        <v>6849</v>
      </c>
      <c r="B17" s="7">
        <v>81.81</v>
      </c>
      <c r="C17" s="7">
        <v>244.35</v>
      </c>
      <c r="D17" s="24">
        <v>58.805129999999998</v>
      </c>
      <c r="E17" s="24">
        <v>83.420509999999993</v>
      </c>
      <c r="F17" s="23"/>
      <c r="G17" s="24">
        <v>93.57132</v>
      </c>
      <c r="H17" s="4">
        <v>2869</v>
      </c>
      <c r="I17" s="4">
        <f t="shared" si="0"/>
        <v>0.35069756912433669</v>
      </c>
      <c r="J17" s="4">
        <f t="shared" si="5"/>
        <v>2.8514597420704075</v>
      </c>
      <c r="K17" s="4">
        <f t="shared" si="1"/>
        <v>0.38260139120222164</v>
      </c>
      <c r="L17" s="4">
        <f t="shared" si="2"/>
        <v>0.24019544208062793</v>
      </c>
      <c r="M17" s="4">
        <f t="shared" si="3"/>
        <v>0.49874434849876131</v>
      </c>
      <c r="N17" s="12">
        <f t="shared" si="13"/>
        <v>8.5508891411275073E-2</v>
      </c>
      <c r="O17" s="12">
        <f t="shared" si="14"/>
        <v>0.27363682736014006</v>
      </c>
      <c r="P17" s="12">
        <f t="shared" si="6"/>
        <v>-0.21484682405682751</v>
      </c>
      <c r="Q17" s="12">
        <f t="shared" si="15"/>
        <v>7.4018724451672471E-2</v>
      </c>
      <c r="R17" s="12">
        <f t="shared" si="7"/>
        <v>0.26015531660692953</v>
      </c>
      <c r="S17" s="12">
        <f t="shared" si="16"/>
        <v>-0.20644702536146009</v>
      </c>
      <c r="T17" s="12">
        <f t="shared" si="8"/>
        <v>-0.20335665709722489</v>
      </c>
      <c r="U17" s="4">
        <f t="shared" si="4"/>
        <v>0.85692951015531671</v>
      </c>
      <c r="V17" s="4">
        <f t="shared" si="9"/>
        <v>0.15919952210274793</v>
      </c>
      <c r="W17" s="4">
        <f t="shared" si="10"/>
        <v>0.5869175627240143</v>
      </c>
      <c r="X17" s="4">
        <f t="shared" si="11"/>
        <v>1.1421744324970133</v>
      </c>
      <c r="Y17" s="4">
        <f t="shared" si="12"/>
        <v>2.9868578255675033E-2</v>
      </c>
      <c r="Z17" s="7">
        <v>33.479999999999997</v>
      </c>
      <c r="AA17" s="7">
        <v>230.49</v>
      </c>
      <c r="AB17" s="7">
        <v>6</v>
      </c>
      <c r="AC17" s="7">
        <v>7</v>
      </c>
      <c r="AD17" s="7">
        <v>19.649999999999999</v>
      </c>
      <c r="AE17" s="7">
        <v>38.24</v>
      </c>
      <c r="AF17" s="7">
        <v>5.33</v>
      </c>
      <c r="AG17" s="7">
        <v>7.94</v>
      </c>
      <c r="AH17" s="7">
        <v>70.33</v>
      </c>
    </row>
    <row r="18" spans="1:35">
      <c r="A18" s="9">
        <v>6941</v>
      </c>
      <c r="B18" s="7">
        <v>77.97</v>
      </c>
      <c r="C18" s="7">
        <v>229.01</v>
      </c>
      <c r="D18" s="24">
        <v>61.025640000000003</v>
      </c>
      <c r="E18" s="24">
        <v>83.933329999999998</v>
      </c>
      <c r="F18" s="24">
        <v>83.787610000000001</v>
      </c>
      <c r="G18" s="24">
        <v>91.728340000000003</v>
      </c>
      <c r="H18" s="4">
        <v>2875</v>
      </c>
      <c r="I18" s="4">
        <f t="shared" si="0"/>
        <v>0.36869418330743819</v>
      </c>
      <c r="J18" s="4">
        <f t="shared" si="5"/>
        <v>2.712274956521739</v>
      </c>
      <c r="K18" s="4">
        <f t="shared" si="1"/>
        <v>0.41678472895623453</v>
      </c>
      <c r="L18" s="4">
        <f t="shared" si="2"/>
        <v>0.25879125631805577</v>
      </c>
      <c r="M18" s="4">
        <f t="shared" si="3"/>
        <v>0.51060102532395601</v>
      </c>
      <c r="N18" s="12">
        <f t="shared" si="13"/>
        <v>8.7779038970866446E-2</v>
      </c>
      <c r="O18" s="12">
        <f t="shared" si="14"/>
        <v>0.33899556551342164</v>
      </c>
      <c r="P18" s="12">
        <f t="shared" si="6"/>
        <v>-0.25317153711665796</v>
      </c>
      <c r="Q18" s="12">
        <f t="shared" si="15"/>
        <v>6.5931167860753372E-3</v>
      </c>
      <c r="R18" s="12">
        <f t="shared" si="7"/>
        <v>0.23906020558002936</v>
      </c>
      <c r="S18" s="12">
        <f t="shared" si="16"/>
        <v>-0.19293671486134156</v>
      </c>
      <c r="T18" s="12">
        <f t="shared" si="8"/>
        <v>-0.17198561493186684</v>
      </c>
      <c r="U18" s="4">
        <f t="shared" si="4"/>
        <v>0.84434654919236429</v>
      </c>
      <c r="V18" s="4">
        <f t="shared" si="9"/>
        <v>0.15565345080763585</v>
      </c>
      <c r="W18" s="4">
        <f t="shared" si="10"/>
        <v>0.59265785609397947</v>
      </c>
      <c r="X18" s="4">
        <f t="shared" si="11"/>
        <v>1.1641703377386199</v>
      </c>
      <c r="Y18" s="4">
        <f t="shared" si="12"/>
        <v>2.9368575624082235E-2</v>
      </c>
      <c r="Z18" s="7">
        <v>34.049999999999997</v>
      </c>
      <c r="AA18" s="7">
        <v>231.7</v>
      </c>
      <c r="AB18" s="7">
        <v>5.29</v>
      </c>
      <c r="AC18" s="7">
        <v>7.12</v>
      </c>
      <c r="AD18" s="7">
        <v>20.18</v>
      </c>
      <c r="AE18" s="7">
        <v>39.64</v>
      </c>
      <c r="AF18" s="7">
        <v>5.3</v>
      </c>
      <c r="AG18" s="7">
        <v>8.3000000000000007</v>
      </c>
      <c r="AH18" s="7">
        <v>68.03</v>
      </c>
      <c r="AI18" s="7">
        <v>3.39</v>
      </c>
    </row>
    <row r="19" spans="1:35">
      <c r="A19" s="9">
        <v>7031</v>
      </c>
      <c r="B19" s="7">
        <v>81.42</v>
      </c>
      <c r="C19" s="7">
        <v>228</v>
      </c>
      <c r="D19" s="24">
        <v>65.641030000000001</v>
      </c>
      <c r="E19" s="24">
        <v>86.323080000000004</v>
      </c>
      <c r="F19" s="24">
        <v>84.429580000000001</v>
      </c>
      <c r="G19" s="24">
        <v>91.800899999999999</v>
      </c>
      <c r="H19" s="4">
        <v>2890</v>
      </c>
      <c r="I19" s="4">
        <f t="shared" si="0"/>
        <v>0.35495487528678882</v>
      </c>
      <c r="J19" s="4">
        <f t="shared" si="5"/>
        <v>2.8172595155709343</v>
      </c>
      <c r="K19" s="4">
        <f t="shared" si="1"/>
        <v>0.408996447994812</v>
      </c>
      <c r="L19" s="4">
        <f t="shared" si="2"/>
        <v>0.25669747036311025</v>
      </c>
      <c r="M19" s="4">
        <f t="shared" si="3"/>
        <v>0.5015545445813363</v>
      </c>
      <c r="N19" s="12">
        <f t="shared" si="13"/>
        <v>9.345440786984488E-2</v>
      </c>
      <c r="O19" s="12">
        <f t="shared" si="14"/>
        <v>0.28909818891843442</v>
      </c>
      <c r="P19" s="12">
        <f t="shared" si="6"/>
        <v>-0.22426390123237269</v>
      </c>
      <c r="Q19" s="12">
        <f t="shared" si="15"/>
        <v>2.1537514834513169E-3</v>
      </c>
      <c r="R19" s="12">
        <f t="shared" si="7"/>
        <v>0.18146177541304936</v>
      </c>
      <c r="S19" s="12">
        <f t="shared" si="16"/>
        <v>-0.15359089831713671</v>
      </c>
      <c r="T19" s="12">
        <f t="shared" si="8"/>
        <v>-0.13296324484597913</v>
      </c>
      <c r="U19" s="4">
        <f t="shared" si="4"/>
        <v>0.80929711565387852</v>
      </c>
      <c r="V19" s="4">
        <f t="shared" si="9"/>
        <v>0.15149817978157379</v>
      </c>
      <c r="W19" s="4">
        <f t="shared" si="10"/>
        <v>0.58527023242789133</v>
      </c>
      <c r="X19" s="4">
        <f t="shared" si="11"/>
        <v>1.1512181461775413</v>
      </c>
      <c r="Y19" s="4">
        <f t="shared" si="12"/>
        <v>2.8003360403248388E-2</v>
      </c>
      <c r="Z19" s="7">
        <v>35.71</v>
      </c>
      <c r="AA19" s="7">
        <v>232.93</v>
      </c>
      <c r="AB19" s="7">
        <v>5.34</v>
      </c>
      <c r="AC19" s="7">
        <v>7.23</v>
      </c>
      <c r="AD19" s="7">
        <v>20.9</v>
      </c>
      <c r="AE19" s="7">
        <v>41.11</v>
      </c>
      <c r="AF19" s="7">
        <v>5.41</v>
      </c>
      <c r="AG19" s="7">
        <v>9.24</v>
      </c>
      <c r="AH19" s="7">
        <v>69.47</v>
      </c>
      <c r="AI19" s="7">
        <v>3.48</v>
      </c>
    </row>
    <row r="20" spans="1:35">
      <c r="A20" s="9">
        <v>7122</v>
      </c>
      <c r="B20" s="7">
        <v>87.29</v>
      </c>
      <c r="C20" s="7">
        <v>229.53</v>
      </c>
      <c r="D20" s="24">
        <v>66.835899999999995</v>
      </c>
      <c r="E20" s="24">
        <v>90.425640000000001</v>
      </c>
      <c r="F20" s="24">
        <v>93.739909999999995</v>
      </c>
      <c r="G20" s="24">
        <v>92.700620000000001</v>
      </c>
      <c r="H20" s="4">
        <v>2777</v>
      </c>
      <c r="I20" s="4">
        <f t="shared" si="0"/>
        <v>0.31813400851519985</v>
      </c>
      <c r="J20" s="4">
        <f t="shared" si="5"/>
        <v>3.1433294562477494</v>
      </c>
      <c r="K20" s="4">
        <f t="shared" si="1"/>
        <v>0.39408750064540415</v>
      </c>
      <c r="L20" s="4">
        <f t="shared" si="2"/>
        <v>0.24985605782198445</v>
      </c>
      <c r="M20" s="4">
        <f t="shared" si="3"/>
        <v>0.49408479868176203</v>
      </c>
      <c r="N20" s="12">
        <f t="shared" si="13"/>
        <v>5.0699962164207343E-2</v>
      </c>
      <c r="O20" s="12">
        <f t="shared" si="14"/>
        <v>0.15537495823647243</v>
      </c>
      <c r="P20" s="12">
        <f t="shared" si="6"/>
        <v>-0.13448011585228728</v>
      </c>
      <c r="Q20" s="12">
        <f t="shared" si="15"/>
        <v>8.8787306052481654E-3</v>
      </c>
      <c r="R20" s="12">
        <f t="shared" si="7"/>
        <v>0.10938732579542447</v>
      </c>
      <c r="S20" s="12">
        <f t="shared" si="16"/>
        <v>-9.8601564351742041E-2</v>
      </c>
      <c r="T20" s="12">
        <f t="shared" si="8"/>
        <v>-9.2658884293328109E-2</v>
      </c>
      <c r="U20" s="4">
        <f t="shared" si="4"/>
        <v>0.7302129897449382</v>
      </c>
      <c r="V20" s="4">
        <f t="shared" si="9"/>
        <v>0.14383381540888771</v>
      </c>
      <c r="W20" s="4">
        <f t="shared" si="10"/>
        <v>0.57349460951880094</v>
      </c>
      <c r="X20" s="4">
        <f t="shared" si="11"/>
        <v>1.1335787536155666</v>
      </c>
      <c r="Y20" s="4">
        <f t="shared" si="12"/>
        <v>2.6295030239284773E-2</v>
      </c>
      <c r="Z20" s="7">
        <v>38.03</v>
      </c>
      <c r="AA20" s="7">
        <v>234.16</v>
      </c>
      <c r="AB20" s="7">
        <v>5.38</v>
      </c>
      <c r="AC20" s="7">
        <v>7.06</v>
      </c>
      <c r="AD20" s="7">
        <v>21.81</v>
      </c>
      <c r="AE20" s="7">
        <v>43.11</v>
      </c>
      <c r="AF20" s="7">
        <v>5.47</v>
      </c>
      <c r="AG20" s="7">
        <v>9.5299999999999994</v>
      </c>
      <c r="AH20" s="7">
        <v>73.36</v>
      </c>
      <c r="AI20" s="7">
        <v>4.45</v>
      </c>
    </row>
    <row r="21" spans="1:35">
      <c r="A21" s="9">
        <v>7214</v>
      </c>
      <c r="B21" s="7">
        <v>90.43</v>
      </c>
      <c r="C21" s="7">
        <v>229.43</v>
      </c>
      <c r="D21" s="24">
        <v>69.574359999999999</v>
      </c>
      <c r="E21" s="24">
        <v>94.871790000000004</v>
      </c>
      <c r="F21" s="24">
        <v>91.493020000000001</v>
      </c>
      <c r="G21" s="24">
        <v>97.92483</v>
      </c>
      <c r="H21" s="4">
        <v>2816</v>
      </c>
      <c r="I21" s="4">
        <f t="shared" si="0"/>
        <v>0.31144116157024432</v>
      </c>
      <c r="J21" s="4">
        <f t="shared" si="5"/>
        <v>3.2108793678977268</v>
      </c>
      <c r="K21" s="4">
        <f t="shared" si="1"/>
        <v>0.39593727216671687</v>
      </c>
      <c r="L21" s="4">
        <f t="shared" si="2"/>
        <v>0.25127639172144717</v>
      </c>
      <c r="M21" s="4">
        <f t="shared" si="3"/>
        <v>0.50668239125670744</v>
      </c>
      <c r="N21" s="12">
        <f>(H21-$H$22)/$H$22</f>
        <v>6.545592130155127E-2</v>
      </c>
      <c r="O21" s="12">
        <f t="shared" si="14"/>
        <v>0.13106838442626742</v>
      </c>
      <c r="P21" s="12">
        <f t="shared" si="6"/>
        <v>-0.11588015917600927</v>
      </c>
      <c r="Q21" s="12">
        <f t="shared" si="15"/>
        <v>8.4391894861765016E-3</v>
      </c>
      <c r="R21" s="12">
        <f t="shared" si="7"/>
        <v>7.0540471961431095E-2</v>
      </c>
      <c r="S21" s="12">
        <f t="shared" si="16"/>
        <v>-6.5892391561981539E-2</v>
      </c>
      <c r="T21" s="12">
        <f t="shared" si="8"/>
        <v>-5.8863427360634504E-2</v>
      </c>
      <c r="U21" s="4">
        <f t="shared" si="4"/>
        <v>0.71453945699061161</v>
      </c>
      <c r="V21" s="4">
        <f t="shared" si="9"/>
        <v>0.14387211367673181</v>
      </c>
      <c r="W21" s="4">
        <f t="shared" si="10"/>
        <v>0.57650342552651612</v>
      </c>
      <c r="X21" s="4">
        <f t="shared" si="11"/>
        <v>1.152753108348135</v>
      </c>
      <c r="Y21" s="4">
        <f t="shared" si="12"/>
        <v>2.5374270489723422E-2</v>
      </c>
      <c r="Z21" s="7">
        <v>39.409999999999997</v>
      </c>
      <c r="AA21" s="7">
        <v>235.4</v>
      </c>
      <c r="AB21" s="7">
        <v>5.46</v>
      </c>
      <c r="AC21" s="7">
        <v>7.34</v>
      </c>
      <c r="AD21" s="7">
        <v>22.72</v>
      </c>
      <c r="AE21" s="7">
        <v>45.43</v>
      </c>
      <c r="AF21" s="7">
        <v>5.67</v>
      </c>
      <c r="AG21" s="7">
        <v>9.6</v>
      </c>
      <c r="AH21" s="7">
        <v>75.099999999999994</v>
      </c>
      <c r="AI21" s="7">
        <v>4.29</v>
      </c>
    </row>
    <row r="22" spans="1:35">
      <c r="A22" s="9">
        <v>7306</v>
      </c>
      <c r="B22" s="7">
        <v>95.98</v>
      </c>
      <c r="C22" s="7">
        <v>227.51</v>
      </c>
      <c r="D22" s="24">
        <v>71.964100000000002</v>
      </c>
      <c r="E22" s="24">
        <v>100</v>
      </c>
      <c r="F22" s="24">
        <v>100</v>
      </c>
      <c r="G22" s="24">
        <v>100</v>
      </c>
      <c r="H22" s="4">
        <v>2643</v>
      </c>
      <c r="I22" s="4">
        <f t="shared" si="0"/>
        <v>0.27535131019352321</v>
      </c>
      <c r="J22" s="4">
        <f t="shared" si="5"/>
        <v>3.6317241392357169</v>
      </c>
      <c r="K22" s="4">
        <f t="shared" si="1"/>
        <v>0.39588913308187218</v>
      </c>
      <c r="L22" s="4">
        <f t="shared" si="2"/>
        <v>0.24190909658318613</v>
      </c>
      <c r="M22" s="4">
        <f t="shared" si="3"/>
        <v>0.51399404734345866</v>
      </c>
      <c r="N22" s="12">
        <f>(H22-$H$22)/$H$22</f>
        <v>0</v>
      </c>
      <c r="O22" s="12">
        <f t="shared" si="14"/>
        <v>0</v>
      </c>
      <c r="P22" s="12">
        <f t="shared" si="6"/>
        <v>0</v>
      </c>
      <c r="Q22" s="12">
        <f t="shared" si="15"/>
        <v>0</v>
      </c>
      <c r="R22" s="12">
        <f t="shared" si="7"/>
        <v>0</v>
      </c>
      <c r="S22" s="12">
        <f t="shared" si="16"/>
        <v>0</v>
      </c>
      <c r="T22" s="12">
        <f t="shared" si="8"/>
        <v>0</v>
      </c>
      <c r="U22" s="4">
        <f t="shared" si="4"/>
        <v>0.6264517658212847</v>
      </c>
      <c r="V22" s="4">
        <f t="shared" si="9"/>
        <v>0.13794738089594691</v>
      </c>
      <c r="W22" s="4">
        <f t="shared" si="10"/>
        <v>0.55036738563640675</v>
      </c>
      <c r="X22" s="4">
        <f t="shared" si="11"/>
        <v>1.1106897369044797</v>
      </c>
      <c r="Y22" s="4">
        <f t="shared" si="12"/>
        <v>2.3702299123014935E-2</v>
      </c>
      <c r="Z22" s="7">
        <v>42.19</v>
      </c>
      <c r="AA22" s="7">
        <v>236.64</v>
      </c>
      <c r="AB22" s="7">
        <v>6.42</v>
      </c>
      <c r="AC22" s="7">
        <v>7.78</v>
      </c>
      <c r="AD22" s="7">
        <v>23.22</v>
      </c>
      <c r="AE22" s="7">
        <v>46.86</v>
      </c>
      <c r="AF22" s="7">
        <v>5.82</v>
      </c>
      <c r="AG22" s="7">
        <v>8.9</v>
      </c>
      <c r="AH22" s="7">
        <v>81.42</v>
      </c>
      <c r="AI22" s="7">
        <v>5.16</v>
      </c>
    </row>
    <row r="23" spans="1:35">
      <c r="A23" s="9">
        <v>7397</v>
      </c>
      <c r="B23" s="7">
        <v>95.95</v>
      </c>
      <c r="C23" s="7">
        <v>216.09</v>
      </c>
      <c r="D23" s="24">
        <v>74.18974</v>
      </c>
      <c r="E23" s="24">
        <v>105.64103</v>
      </c>
      <c r="F23" s="24">
        <v>95.344830000000002</v>
      </c>
      <c r="G23" s="24">
        <v>101.33507</v>
      </c>
      <c r="H23" s="4">
        <v>2554</v>
      </c>
      <c r="I23" s="4">
        <f t="shared" si="0"/>
        <v>0.26619705919997466</v>
      </c>
      <c r="J23" s="4">
        <f t="shared" si="5"/>
        <v>3.7566155050900552</v>
      </c>
      <c r="K23" s="4">
        <f t="shared" si="1"/>
        <v>0.41795231299604474</v>
      </c>
      <c r="L23" s="4">
        <f t="shared" si="2"/>
        <v>0.24212050451117506</v>
      </c>
      <c r="M23" s="4">
        <f t="shared" si="3"/>
        <v>0.50496504789481633</v>
      </c>
      <c r="N23" s="12">
        <f t="shared" si="13"/>
        <v>-3.3673855467272036E-2</v>
      </c>
      <c r="O23" s="12">
        <f t="shared" si="14"/>
        <v>-3.3245714309892822E-2</v>
      </c>
      <c r="P23" s="12">
        <f t="shared" si="6"/>
        <v>3.4389001219850682E-2</v>
      </c>
      <c r="Q23" s="12">
        <f t="shared" si="15"/>
        <v>-5.0195595797986846E-2</v>
      </c>
      <c r="R23" s="12">
        <f t="shared" si="7"/>
        <v>-4.9774774774774759E-2</v>
      </c>
      <c r="S23" s="12">
        <f t="shared" si="16"/>
        <v>5.2382081061863026E-2</v>
      </c>
      <c r="T23" s="12">
        <f t="shared" si="8"/>
        <v>5.0910741550565491E-2</v>
      </c>
      <c r="U23" s="4">
        <f t="shared" si="4"/>
        <v>0.57522522522522523</v>
      </c>
      <c r="V23" s="4">
        <f t="shared" si="9"/>
        <v>0.13355855855855855</v>
      </c>
      <c r="W23" s="4">
        <f t="shared" si="10"/>
        <v>0.52319819819819824</v>
      </c>
      <c r="X23" s="4">
        <f t="shared" si="11"/>
        <v>1.0727477477477478</v>
      </c>
      <c r="Y23" s="4">
        <f t="shared" si="12"/>
        <v>2.2522522522522525E-2</v>
      </c>
      <c r="Z23" s="7">
        <v>44.4</v>
      </c>
      <c r="AA23" s="7">
        <v>237.89</v>
      </c>
      <c r="AB23" s="7">
        <v>7.38</v>
      </c>
      <c r="AC23" s="7">
        <v>8.17</v>
      </c>
      <c r="AD23" s="7">
        <v>23.23</v>
      </c>
      <c r="AE23" s="7">
        <v>47.63</v>
      </c>
      <c r="AF23" s="7">
        <v>5.93</v>
      </c>
      <c r="AG23" s="7">
        <v>8.5500000000000007</v>
      </c>
      <c r="AH23" s="7">
        <v>85.86</v>
      </c>
      <c r="AI23" s="7">
        <v>5.01</v>
      </c>
    </row>
    <row r="24" spans="1:35">
      <c r="A24" s="9">
        <v>7488</v>
      </c>
      <c r="B24" s="7">
        <v>93.84</v>
      </c>
      <c r="C24" s="7">
        <v>212.44</v>
      </c>
      <c r="D24" s="24">
        <v>78.974360000000004</v>
      </c>
      <c r="E24" s="24">
        <v>104.44615</v>
      </c>
      <c r="F24" s="24">
        <v>93.58032</v>
      </c>
      <c r="G24" s="24">
        <v>102.49601</v>
      </c>
      <c r="H24" s="4">
        <v>2575</v>
      </c>
      <c r="I24" s="4">
        <f t="shared" si="0"/>
        <v>0.27441859810824026</v>
      </c>
      <c r="J24" s="4">
        <f t="shared" si="5"/>
        <v>3.6440678834951457</v>
      </c>
      <c r="K24" s="4">
        <f t="shared" si="1"/>
        <v>0.44226686685405708</v>
      </c>
      <c r="L24" s="4">
        <f t="shared" si="2"/>
        <v>0.24564460918038591</v>
      </c>
      <c r="M24" s="4">
        <f t="shared" si="3"/>
        <v>0.53775445509273423</v>
      </c>
      <c r="N24" s="12">
        <f t="shared" si="13"/>
        <v>-2.5728339008702233E-2</v>
      </c>
      <c r="O24" s="12">
        <f t="shared" si="14"/>
        <v>-3.3873529950789708E-3</v>
      </c>
      <c r="P24" s="12">
        <f t="shared" si="6"/>
        <v>3.3988661545274862E-3</v>
      </c>
      <c r="Q24" s="12">
        <f t="shared" si="15"/>
        <v>-6.6238846644103525E-2</v>
      </c>
      <c r="R24" s="12">
        <f t="shared" si="7"/>
        <v>-4.4826805524111543E-2</v>
      </c>
      <c r="S24" s="12">
        <f t="shared" si="16"/>
        <v>4.6930552263569666E-2</v>
      </c>
      <c r="T24" s="12">
        <f t="shared" si="8"/>
        <v>4.3909373789928777E-2</v>
      </c>
      <c r="U24" s="4">
        <f t="shared" si="4"/>
        <v>0.58297486982114555</v>
      </c>
      <c r="V24" s="4">
        <f t="shared" si="9"/>
        <v>0.13629160063391441</v>
      </c>
      <c r="W24" s="4">
        <f t="shared" si="10"/>
        <v>0.52184740774281191</v>
      </c>
      <c r="X24" s="4">
        <f t="shared" si="11"/>
        <v>1.0799184967172288</v>
      </c>
      <c r="Y24" s="4">
        <f t="shared" si="12"/>
        <v>2.2639800769753225E-2</v>
      </c>
      <c r="Z24" s="7">
        <v>44.17</v>
      </c>
      <c r="AA24" s="7">
        <v>239.15</v>
      </c>
      <c r="AB24" s="7">
        <v>8.1300000000000008</v>
      </c>
      <c r="AC24" s="7">
        <v>8.52</v>
      </c>
      <c r="AD24" s="7">
        <v>23.05</v>
      </c>
      <c r="AE24" s="7">
        <v>47.7</v>
      </c>
      <c r="AF24" s="7">
        <v>6.02</v>
      </c>
      <c r="AG24" s="7">
        <v>8.1300000000000008</v>
      </c>
      <c r="AH24" s="7">
        <v>82.97</v>
      </c>
      <c r="AI24" s="7">
        <v>4.78</v>
      </c>
    </row>
    <row r="25" spans="1:35">
      <c r="A25" s="9">
        <v>7580</v>
      </c>
      <c r="B25" s="7">
        <v>80.400000000000006</v>
      </c>
      <c r="C25" s="7">
        <v>200.82</v>
      </c>
      <c r="D25" s="24">
        <v>83.420509999999993</v>
      </c>
      <c r="E25" s="24">
        <v>101.02564</v>
      </c>
      <c r="F25" s="24">
        <v>81.219740000000002</v>
      </c>
      <c r="G25" s="24">
        <v>103.93267</v>
      </c>
      <c r="H25" s="4">
        <v>2581</v>
      </c>
      <c r="I25" s="4">
        <f t="shared" si="0"/>
        <v>0.32098665202937687</v>
      </c>
      <c r="J25" s="4">
        <f t="shared" si="5"/>
        <v>3.1153943432777988</v>
      </c>
      <c r="K25" s="4">
        <f t="shared" si="1"/>
        <v>0.53850143482650215</v>
      </c>
      <c r="L25" s="4">
        <f t="shared" si="2"/>
        <v>0.28031922265564335</v>
      </c>
      <c r="M25" s="4">
        <f t="shared" si="3"/>
        <v>0.61629730870131538</v>
      </c>
      <c r="N25" s="12">
        <f t="shared" si="13"/>
        <v>-2.3458191449110859E-2</v>
      </c>
      <c r="O25" s="12">
        <f t="shared" si="14"/>
        <v>0.16573497254754335</v>
      </c>
      <c r="P25" s="12">
        <f t="shared" si="6"/>
        <v>-0.14217208580896726</v>
      </c>
      <c r="Q25" s="12">
        <f t="shared" si="15"/>
        <v>-0.11731352468023383</v>
      </c>
      <c r="R25" s="12">
        <f t="shared" si="7"/>
        <v>5.3696303696303634E-2</v>
      </c>
      <c r="S25" s="12">
        <f t="shared" si="16"/>
        <v>-5.0959943114482077E-2</v>
      </c>
      <c r="T25" s="12">
        <f t="shared" si="8"/>
        <v>-4.8316752577844277E-2</v>
      </c>
      <c r="U25" s="4">
        <f t="shared" si="4"/>
        <v>0.64460539460539457</v>
      </c>
      <c r="V25" s="4">
        <f t="shared" si="9"/>
        <v>0.14785214785214784</v>
      </c>
      <c r="W25" s="4">
        <f t="shared" si="10"/>
        <v>0.56293706293706292</v>
      </c>
      <c r="X25" s="4">
        <f t="shared" si="11"/>
        <v>1.1813186813186813</v>
      </c>
      <c r="Y25" s="4">
        <f t="shared" si="12"/>
        <v>2.4975024975024976E-2</v>
      </c>
      <c r="Z25" s="7">
        <v>40.04</v>
      </c>
      <c r="AA25" s="7">
        <v>240.41</v>
      </c>
      <c r="AB25" s="7">
        <v>8.09</v>
      </c>
      <c r="AC25" s="7">
        <v>7.99</v>
      </c>
      <c r="AD25" s="7">
        <v>22.54</v>
      </c>
      <c r="AE25" s="7">
        <v>47.3</v>
      </c>
      <c r="AF25" s="7">
        <v>5.92</v>
      </c>
      <c r="AG25" s="7">
        <v>7.72</v>
      </c>
      <c r="AH25" s="7">
        <v>68.510000000000005</v>
      </c>
      <c r="AI25" s="7">
        <v>4</v>
      </c>
    </row>
    <row r="26" spans="1:35">
      <c r="A26" s="9">
        <v>7672</v>
      </c>
      <c r="B26" s="7">
        <v>69.78</v>
      </c>
      <c r="C26" s="7">
        <v>191.68</v>
      </c>
      <c r="D26" s="24">
        <v>83.933329999999998</v>
      </c>
      <c r="E26" s="24">
        <v>95.215379999999996</v>
      </c>
      <c r="F26" s="24">
        <v>69.662520000000001</v>
      </c>
      <c r="G26" s="24">
        <v>97.721670000000003</v>
      </c>
      <c r="H26" s="4">
        <v>2679</v>
      </c>
      <c r="I26" s="4">
        <f t="shared" si="0"/>
        <v>0.38396755581647068</v>
      </c>
      <c r="J26" s="4">
        <f t="shared" si="5"/>
        <v>2.6043867114594996</v>
      </c>
      <c r="K26" s="4">
        <f t="shared" si="1"/>
        <v>0.65642829624465682</v>
      </c>
      <c r="L26" s="4">
        <f t="shared" si="2"/>
        <v>0.30915192903924121</v>
      </c>
      <c r="M26" s="4">
        <f t="shared" si="3"/>
        <v>0.64339617052834774</v>
      </c>
      <c r="N26" s="12">
        <f t="shared" si="13"/>
        <v>1.362088535754824E-2</v>
      </c>
      <c r="O26" s="12">
        <f t="shared" si="14"/>
        <v>0.39446424114201412</v>
      </c>
      <c r="P26" s="12">
        <f t="shared" si="6"/>
        <v>-0.28287870674902549</v>
      </c>
      <c r="Q26" s="12">
        <f t="shared" si="15"/>
        <v>-0.15748758296338616</v>
      </c>
      <c r="R26" s="12">
        <f t="shared" si="7"/>
        <v>0.15906593406593394</v>
      </c>
      <c r="S26" s="12">
        <f t="shared" si="16"/>
        <v>-0.13723631192225644</v>
      </c>
      <c r="T26" s="12">
        <f t="shared" si="8"/>
        <v>-0.11177023842809108</v>
      </c>
      <c r="U26" s="4">
        <f t="shared" si="4"/>
        <v>0.73598901098901104</v>
      </c>
      <c r="V26" s="4">
        <f t="shared" si="9"/>
        <v>0.15604395604395604</v>
      </c>
      <c r="W26" s="4">
        <f t="shared" si="10"/>
        <v>0.59258241758241759</v>
      </c>
      <c r="X26" s="4">
        <f t="shared" si="11"/>
        <v>1.2651098901098901</v>
      </c>
      <c r="Y26" s="4">
        <f t="shared" si="12"/>
        <v>2.7472527472527472E-2</v>
      </c>
      <c r="Z26" s="7">
        <v>36.4</v>
      </c>
      <c r="AA26" s="7">
        <v>241.68</v>
      </c>
      <c r="AB26" s="7">
        <v>7.71</v>
      </c>
      <c r="AC26" s="7">
        <v>8.5</v>
      </c>
      <c r="AD26" s="7">
        <v>21.57</v>
      </c>
      <c r="AE26" s="7">
        <v>46.05</v>
      </c>
      <c r="AF26" s="7">
        <v>5.68</v>
      </c>
      <c r="AG26" s="7">
        <v>7.32</v>
      </c>
      <c r="AH26" s="7">
        <v>55.26</v>
      </c>
      <c r="AI26" s="7">
        <v>3.19</v>
      </c>
    </row>
    <row r="27" spans="1:35">
      <c r="A27" s="9">
        <v>7762</v>
      </c>
      <c r="B27" s="7">
        <v>68.56</v>
      </c>
      <c r="C27" s="7">
        <v>196.63</v>
      </c>
      <c r="D27" s="24">
        <v>86.323080000000004</v>
      </c>
      <c r="E27" s="24">
        <v>91.282049999999998</v>
      </c>
      <c r="F27" s="24">
        <v>69.02055</v>
      </c>
      <c r="G27" s="24">
        <v>92.787689999999998</v>
      </c>
      <c r="H27" s="4">
        <v>2877</v>
      </c>
      <c r="I27" s="4">
        <f t="shared" si="0"/>
        <v>0.41960256592584183</v>
      </c>
      <c r="J27" s="4">
        <f t="shared" si="5"/>
        <v>2.3832075425790751</v>
      </c>
      <c r="K27" s="4">
        <f t="shared" si="1"/>
        <v>0.69860837357830463</v>
      </c>
      <c r="L27" s="4">
        <f t="shared" si="2"/>
        <v>0.30219552193199317</v>
      </c>
      <c r="M27" s="4">
        <f t="shared" si="3"/>
        <v>0.63272260537091107</v>
      </c>
      <c r="N27" s="12">
        <f t="shared" si="13"/>
        <v>8.8535754824063562E-2</v>
      </c>
      <c r="O27" s="12">
        <f t="shared" si="14"/>
        <v>0.52388076755812607</v>
      </c>
      <c r="P27" s="12">
        <f t="shared" si="6"/>
        <v>-0.34378068068776491</v>
      </c>
      <c r="Q27" s="12">
        <f t="shared" si="15"/>
        <v>-0.1357302975693376</v>
      </c>
      <c r="R27" s="12">
        <f t="shared" si="7"/>
        <v>0.20992256954402067</v>
      </c>
      <c r="S27" s="12">
        <f t="shared" si="16"/>
        <v>-0.17350082958046933</v>
      </c>
      <c r="T27" s="12">
        <f t="shared" si="8"/>
        <v>-0.11951462829436374</v>
      </c>
      <c r="U27" s="4">
        <f t="shared" si="4"/>
        <v>0.82506452537998287</v>
      </c>
      <c r="V27" s="4">
        <f t="shared" si="9"/>
        <v>0.1568683682248351</v>
      </c>
      <c r="W27" s="4">
        <f t="shared" si="10"/>
        <v>0.59420705477487812</v>
      </c>
      <c r="X27" s="4">
        <f t="shared" si="11"/>
        <v>1.2807570977917981</v>
      </c>
      <c r="Y27" s="4">
        <f t="shared" si="12"/>
        <v>2.8677946659019217E-2</v>
      </c>
      <c r="Z27" s="7">
        <v>34.869999999999997</v>
      </c>
      <c r="AA27" s="7">
        <v>242.96</v>
      </c>
      <c r="AB27" s="7">
        <v>7.09</v>
      </c>
      <c r="AC27" s="7">
        <v>8.5299999999999994</v>
      </c>
      <c r="AD27" s="7">
        <v>20.72</v>
      </c>
      <c r="AE27" s="7">
        <v>44.66</v>
      </c>
      <c r="AF27" s="7">
        <v>5.47</v>
      </c>
      <c r="AG27" s="7">
        <v>7.16</v>
      </c>
      <c r="AH27" s="7">
        <v>49.62</v>
      </c>
      <c r="AI27" s="7">
        <v>2.99</v>
      </c>
    </row>
    <row r="28" spans="1:35">
      <c r="A28" s="9">
        <v>7853</v>
      </c>
      <c r="B28" s="7">
        <v>69.349999999999994</v>
      </c>
      <c r="C28" s="7">
        <v>202.42</v>
      </c>
      <c r="D28" s="24">
        <v>90.425640000000001</v>
      </c>
      <c r="E28" s="24">
        <v>90.425640000000001</v>
      </c>
      <c r="F28" s="24">
        <v>70.625470000000007</v>
      </c>
      <c r="G28" s="24">
        <v>89.043679999999995</v>
      </c>
      <c r="H28" s="4">
        <v>3060</v>
      </c>
      <c r="I28" s="4">
        <f t="shared" si="0"/>
        <v>0.44124586375262137</v>
      </c>
      <c r="J28" s="4">
        <f t="shared" si="5"/>
        <v>2.2663101960784311</v>
      </c>
      <c r="K28" s="4">
        <f t="shared" si="1"/>
        <v>0.71233809377057178</v>
      </c>
      <c r="L28" s="4">
        <f t="shared" si="2"/>
        <v>0.29257773122681985</v>
      </c>
      <c r="M28" s="4">
        <f t="shared" si="3"/>
        <v>0.61108568644612504</v>
      </c>
      <c r="N28" s="12">
        <f t="shared" si="13"/>
        <v>0.15777525539160045</v>
      </c>
      <c r="O28" s="12">
        <f t="shared" si="14"/>
        <v>0.60248325472830933</v>
      </c>
      <c r="P28" s="12">
        <f t="shared" si="6"/>
        <v>-0.37596851820486349</v>
      </c>
      <c r="Q28" s="12">
        <f t="shared" si="15"/>
        <v>-0.11028086677508683</v>
      </c>
      <c r="R28" s="12">
        <f t="shared" si="7"/>
        <v>0.23146526561587846</v>
      </c>
      <c r="S28" s="12">
        <f t="shared" si="16"/>
        <v>-0.18795923204550841</v>
      </c>
      <c r="T28" s="12">
        <f t="shared" si="8"/>
        <v>-0.10791239603817621</v>
      </c>
      <c r="U28" s="4">
        <f t="shared" si="4"/>
        <v>0.89316987740805609</v>
      </c>
      <c r="V28" s="4">
        <f t="shared" si="9"/>
        <v>0.15353181552831291</v>
      </c>
      <c r="W28" s="4">
        <f t="shared" si="10"/>
        <v>0.59223584354932868</v>
      </c>
      <c r="X28" s="4">
        <f t="shared" si="11"/>
        <v>1.2772913018096905</v>
      </c>
      <c r="Y28" s="4">
        <f t="shared" si="12"/>
        <v>2.918855808523059E-2</v>
      </c>
      <c r="Z28" s="7">
        <v>34.26</v>
      </c>
      <c r="AA28" s="7">
        <v>244.25</v>
      </c>
      <c r="AB28" s="7">
        <v>6.17</v>
      </c>
      <c r="AC28" s="7">
        <v>8.48</v>
      </c>
      <c r="AD28" s="7">
        <v>20.29</v>
      </c>
      <c r="AE28" s="7">
        <v>43.76</v>
      </c>
      <c r="AF28" s="7">
        <v>5.26</v>
      </c>
      <c r="AG28" s="7">
        <v>6.82</v>
      </c>
      <c r="AH28" s="7">
        <v>48.21</v>
      </c>
      <c r="AI28" s="7">
        <v>2.88</v>
      </c>
    </row>
    <row r="29" spans="1:35">
      <c r="A29" s="9">
        <v>7945</v>
      </c>
      <c r="B29" s="7">
        <v>70.37</v>
      </c>
      <c r="C29" s="7">
        <v>209.02</v>
      </c>
      <c r="D29" s="24">
        <v>94.871790000000004</v>
      </c>
      <c r="E29" s="24">
        <v>89.230770000000007</v>
      </c>
      <c r="F29" s="24">
        <v>75.280640000000005</v>
      </c>
      <c r="G29" s="24">
        <v>88.231030000000004</v>
      </c>
      <c r="H29" s="4">
        <v>3285</v>
      </c>
      <c r="I29" s="4">
        <f t="shared" si="0"/>
        <v>0.46677158915222255</v>
      </c>
      <c r="J29" s="4">
        <f t="shared" si="5"/>
        <v>2.1423754642313546</v>
      </c>
      <c r="K29" s="4">
        <f t="shared" si="1"/>
        <v>0.75734933643267766</v>
      </c>
      <c r="L29" s="4">
        <f t="shared" si="2"/>
        <v>0.2873096356973498</v>
      </c>
      <c r="M29" s="4">
        <f t="shared" si="3"/>
        <v>0.60266109791682576</v>
      </c>
      <c r="N29" s="12">
        <f t="shared" si="13"/>
        <v>0.24290578887627695</v>
      </c>
      <c r="O29" s="12">
        <f t="shared" si="14"/>
        <v>0.6951856478335432</v>
      </c>
      <c r="P29" s="12">
        <f t="shared" si="6"/>
        <v>-0.41009410899743898</v>
      </c>
      <c r="Q29" s="12">
        <f t="shared" si="15"/>
        <v>-8.1271152916355241E-2</v>
      </c>
      <c r="R29" s="12">
        <f t="shared" si="7"/>
        <v>0.25304425304425293</v>
      </c>
      <c r="S29" s="12">
        <f t="shared" si="16"/>
        <v>-0.20194358852808714</v>
      </c>
      <c r="T29" s="12">
        <f t="shared" si="8"/>
        <v>-8.5917167204806785E-2</v>
      </c>
      <c r="U29" s="4">
        <f t="shared" si="4"/>
        <v>0.97564597564597566</v>
      </c>
      <c r="V29" s="4">
        <f t="shared" si="9"/>
        <v>0.15206415206415205</v>
      </c>
      <c r="W29" s="4">
        <f t="shared" si="10"/>
        <v>0.6005346005346005</v>
      </c>
      <c r="X29" s="4">
        <f t="shared" si="11"/>
        <v>1.302049302049302</v>
      </c>
      <c r="Y29" s="4">
        <f t="shared" si="12"/>
        <v>2.97000297000297E-2</v>
      </c>
      <c r="Z29" s="7">
        <v>33.67</v>
      </c>
      <c r="AA29" s="7">
        <v>245.54</v>
      </c>
      <c r="AB29" s="7">
        <v>5.5</v>
      </c>
      <c r="AC29" s="7">
        <v>8.34</v>
      </c>
      <c r="AD29" s="7">
        <v>20.22</v>
      </c>
      <c r="AE29" s="7">
        <v>43.84</v>
      </c>
      <c r="AF29" s="7">
        <v>5.12</v>
      </c>
      <c r="AG29" s="7">
        <v>7.33</v>
      </c>
      <c r="AH29" s="7">
        <v>48.37</v>
      </c>
      <c r="AI29" s="7">
        <v>2.75</v>
      </c>
    </row>
    <row r="30" spans="1:35">
      <c r="A30" s="9">
        <v>8037</v>
      </c>
      <c r="B30" s="7">
        <v>69.650000000000006</v>
      </c>
      <c r="C30" s="7">
        <v>216.05</v>
      </c>
      <c r="D30" s="24">
        <v>100</v>
      </c>
      <c r="E30" s="24">
        <v>86.323080000000004</v>
      </c>
      <c r="F30" s="24">
        <v>81.219740000000002</v>
      </c>
      <c r="G30" s="24">
        <v>85.647949999999994</v>
      </c>
      <c r="H30" s="4">
        <v>3398</v>
      </c>
      <c r="I30" s="4">
        <f t="shared" si="0"/>
        <v>0.48783625240687889</v>
      </c>
      <c r="J30" s="4">
        <f t="shared" si="5"/>
        <v>2.0498681577398474</v>
      </c>
      <c r="K30" s="4">
        <f t="shared" si="1"/>
        <v>0.7608982159377452</v>
      </c>
      <c r="L30" s="4">
        <f t="shared" si="2"/>
        <v>0.2922997674809904</v>
      </c>
      <c r="M30" s="4">
        <f t="shared" si="3"/>
        <v>0.60073816163770177</v>
      </c>
      <c r="N30" s="12">
        <f t="shared" si="13"/>
        <v>0.28566023458191447</v>
      </c>
      <c r="O30" s="12">
        <f t="shared" si="14"/>
        <v>0.77168669386035016</v>
      </c>
      <c r="P30" s="12">
        <f t="shared" si="6"/>
        <v>-0.43556611704234927</v>
      </c>
      <c r="Q30" s="12">
        <f t="shared" si="15"/>
        <v>-5.0371412245615491E-2</v>
      </c>
      <c r="R30" s="12">
        <f t="shared" si="7"/>
        <v>0.3086228287841189</v>
      </c>
      <c r="S30" s="12">
        <f t="shared" si="16"/>
        <v>-0.23583787627399849</v>
      </c>
      <c r="T30" s="12">
        <f t="shared" si="8"/>
        <v>-9.9534470214819301E-2</v>
      </c>
      <c r="U30" s="4">
        <f t="shared" si="4"/>
        <v>1.0539702233250621</v>
      </c>
      <c r="V30" s="4">
        <f t="shared" si="9"/>
        <v>0.15694789081885854</v>
      </c>
      <c r="W30" s="4">
        <f t="shared" si="10"/>
        <v>0.63151364764267981</v>
      </c>
      <c r="X30" s="4">
        <f t="shared" si="11"/>
        <v>1.3607320099255582</v>
      </c>
      <c r="Y30" s="4">
        <f t="shared" si="12"/>
        <v>3.1017369727047144E-2</v>
      </c>
      <c r="Z30" s="7">
        <v>32.24</v>
      </c>
      <c r="AA30" s="7">
        <v>246.84</v>
      </c>
      <c r="AB30" s="7">
        <v>4.88</v>
      </c>
      <c r="AC30" s="7">
        <v>7.7</v>
      </c>
      <c r="AD30" s="7">
        <v>20.36</v>
      </c>
      <c r="AE30" s="7">
        <v>43.87</v>
      </c>
      <c r="AF30" s="7">
        <v>5.0599999999999996</v>
      </c>
      <c r="AG30" s="7">
        <v>7.83</v>
      </c>
      <c r="AH30" s="7">
        <v>47.66</v>
      </c>
      <c r="AI30" s="7">
        <v>2.67</v>
      </c>
    </row>
    <row r="31" spans="1:35">
      <c r="A31" s="9">
        <v>8127</v>
      </c>
      <c r="B31" s="7">
        <v>72.44</v>
      </c>
      <c r="C31" s="7">
        <v>226.51</v>
      </c>
      <c r="D31" s="24">
        <v>105.64103</v>
      </c>
      <c r="E31" s="24">
        <v>85.641030000000001</v>
      </c>
      <c r="F31" s="24">
        <v>86.678259999999995</v>
      </c>
      <c r="G31" s="24">
        <v>86.271950000000004</v>
      </c>
      <c r="H31" s="4">
        <v>3477</v>
      </c>
      <c r="I31" s="4">
        <f t="shared" si="0"/>
        <v>0.4799973627064662</v>
      </c>
      <c r="J31" s="4">
        <f t="shared" si="5"/>
        <v>2.0833447799827436</v>
      </c>
      <c r="K31" s="4">
        <f t="shared" si="1"/>
        <v>0.74684662992291695</v>
      </c>
      <c r="L31" s="4">
        <f t="shared" si="2"/>
        <v>0.29100789202911437</v>
      </c>
      <c r="M31" s="4">
        <f t="shared" si="3"/>
        <v>0.61089549804581766</v>
      </c>
      <c r="N31" s="12">
        <f t="shared" si="13"/>
        <v>0.3155505107832009</v>
      </c>
      <c r="O31" s="12">
        <f t="shared" si="14"/>
        <v>0.74321800891055523</v>
      </c>
      <c r="P31" s="12">
        <f t="shared" si="6"/>
        <v>-0.4263482852469142</v>
      </c>
      <c r="Q31" s="12">
        <f t="shared" si="15"/>
        <v>-4.395411190716892E-3</v>
      </c>
      <c r="R31" s="12">
        <f t="shared" si="7"/>
        <v>0.3192620387742337</v>
      </c>
      <c r="S31" s="12">
        <f t="shared" si="16"/>
        <v>-0.24200047404598241</v>
      </c>
      <c r="T31" s="12">
        <f t="shared" si="8"/>
        <v>-0.10640236327299642</v>
      </c>
      <c r="U31" s="4">
        <f t="shared" si="4"/>
        <v>1.0872420262664164</v>
      </c>
      <c r="V31" s="4">
        <f t="shared" si="9"/>
        <v>0.16135084427767354</v>
      </c>
      <c r="W31" s="4">
        <f t="shared" si="10"/>
        <v>0.65916197623514694</v>
      </c>
      <c r="X31" s="4">
        <f t="shared" si="11"/>
        <v>1.425891181988743</v>
      </c>
      <c r="Y31" s="4">
        <f t="shared" si="12"/>
        <v>3.1269543464665414E-2</v>
      </c>
      <c r="Z31" s="7">
        <v>31.98</v>
      </c>
      <c r="AA31" s="7">
        <v>248.14</v>
      </c>
      <c r="AB31" s="7">
        <v>4.42</v>
      </c>
      <c r="AC31" s="7">
        <v>7.14</v>
      </c>
      <c r="AD31" s="7">
        <v>21.08</v>
      </c>
      <c r="AE31" s="7">
        <v>45.6</v>
      </c>
      <c r="AF31" s="7">
        <v>5.16</v>
      </c>
      <c r="AG31" s="7">
        <v>8.76</v>
      </c>
      <c r="AH31" s="7">
        <v>49.12</v>
      </c>
      <c r="AI31" s="7">
        <v>3.05</v>
      </c>
    </row>
    <row r="32" spans="1:35">
      <c r="A32" s="9">
        <v>8218</v>
      </c>
      <c r="B32" s="7">
        <v>75.489999999999995</v>
      </c>
      <c r="C32" s="7">
        <v>233.41</v>
      </c>
      <c r="D32" s="24">
        <v>104.44615</v>
      </c>
      <c r="E32" s="24">
        <v>85.471789999999999</v>
      </c>
      <c r="F32" s="24">
        <v>91.331639999999993</v>
      </c>
      <c r="G32" s="24">
        <v>87.084599999999995</v>
      </c>
      <c r="H32" s="4">
        <v>3542</v>
      </c>
      <c r="I32" s="4">
        <f t="shared" si="0"/>
        <v>0.46923357835486701</v>
      </c>
      <c r="J32" s="4">
        <f t="shared" si="5"/>
        <v>2.1311347826086959</v>
      </c>
      <c r="K32" s="4">
        <f t="shared" si="1"/>
        <v>0.72464925849834061</v>
      </c>
      <c r="L32" s="4">
        <f t="shared" si="2"/>
        <v>0.28469309991095687</v>
      </c>
      <c r="M32" s="4">
        <f t="shared" si="3"/>
        <v>0.59987146413742465</v>
      </c>
      <c r="N32" s="12">
        <f t="shared" si="13"/>
        <v>0.34014377601210743</v>
      </c>
      <c r="O32" s="12">
        <f t="shared" si="14"/>
        <v>0.70412691345132472</v>
      </c>
      <c r="P32" s="12">
        <f t="shared" si="6"/>
        <v>-0.41318924540970631</v>
      </c>
      <c r="Q32" s="12">
        <f t="shared" si="15"/>
        <v>2.5932926025229685E-2</v>
      </c>
      <c r="R32" s="12">
        <f t="shared" si="7"/>
        <v>0.30457637600494719</v>
      </c>
      <c r="S32" s="12">
        <f t="shared" si="16"/>
        <v>-0.23346764636169695</v>
      </c>
      <c r="T32" s="12">
        <f t="shared" si="8"/>
        <v>-9.8978395422828561E-2</v>
      </c>
      <c r="U32" s="4">
        <f t="shared" si="4"/>
        <v>1.0952380952380951</v>
      </c>
      <c r="V32" s="4">
        <f t="shared" si="9"/>
        <v>0.16048237476808905</v>
      </c>
      <c r="W32" s="4">
        <f t="shared" si="10"/>
        <v>0.66450216450216437</v>
      </c>
      <c r="X32" s="4">
        <f t="shared" si="11"/>
        <v>1.4533085961657388</v>
      </c>
      <c r="Y32" s="4">
        <f t="shared" si="12"/>
        <v>3.0921459492888062E-2</v>
      </c>
      <c r="Z32" s="7">
        <v>32.340000000000003</v>
      </c>
      <c r="AA32" s="7">
        <v>249.45</v>
      </c>
      <c r="AB32" s="7">
        <v>4.13</v>
      </c>
      <c r="AC32" s="7">
        <v>6.89</v>
      </c>
      <c r="AD32" s="7">
        <v>21.49</v>
      </c>
      <c r="AE32" s="7">
        <v>47</v>
      </c>
      <c r="AF32" s="7">
        <v>5.19</v>
      </c>
      <c r="AG32" s="7">
        <v>8.98</v>
      </c>
      <c r="AH32" s="7">
        <v>51.14</v>
      </c>
      <c r="AI32" s="7">
        <v>3.29</v>
      </c>
    </row>
    <row r="33" spans="1:35">
      <c r="A33" s="9">
        <v>8310</v>
      </c>
      <c r="B33" s="7">
        <v>79.069999999999993</v>
      </c>
      <c r="C33" s="7">
        <v>242.27</v>
      </c>
      <c r="D33" s="24">
        <v>101.02564</v>
      </c>
      <c r="E33" s="24">
        <v>86.153850000000006</v>
      </c>
      <c r="F33" s="24">
        <v>103.05025000000001</v>
      </c>
      <c r="G33" s="24">
        <v>90.843130000000002</v>
      </c>
      <c r="H33" s="4">
        <v>3601</v>
      </c>
      <c r="I33" s="4">
        <f t="shared" si="0"/>
        <v>0.45537934908144129</v>
      </c>
      <c r="J33" s="4">
        <f t="shared" si="5"/>
        <v>2.1959713412940851</v>
      </c>
      <c r="K33" s="4">
        <f t="shared" si="1"/>
        <v>0.71702330166391892</v>
      </c>
      <c r="L33" s="4">
        <f t="shared" si="2"/>
        <v>0.27833655854714029</v>
      </c>
      <c r="M33" s="4">
        <f t="shared" si="3"/>
        <v>0.58604362980928537</v>
      </c>
      <c r="N33" s="12">
        <f t="shared" si="13"/>
        <v>0.36246689368142265</v>
      </c>
      <c r="O33" s="12">
        <f t="shared" si="14"/>
        <v>0.65381217456851848</v>
      </c>
      <c r="P33" s="12">
        <f t="shared" si="6"/>
        <v>-0.39533641402724512</v>
      </c>
      <c r="Q33" s="12">
        <f t="shared" si="15"/>
        <v>6.4876269174981405E-2</v>
      </c>
      <c r="R33" s="12">
        <f t="shared" si="7"/>
        <v>0.29258578431372534</v>
      </c>
      <c r="S33" s="12">
        <f t="shared" si="16"/>
        <v>-0.22635695662479255</v>
      </c>
      <c r="T33" s="12">
        <f t="shared" si="8"/>
        <v>-9.7745789520803872E-2</v>
      </c>
      <c r="U33" s="4">
        <f t="shared" si="4"/>
        <v>1.1032475490196079</v>
      </c>
      <c r="V33" s="4">
        <f t="shared" si="9"/>
        <v>0.16207107843137256</v>
      </c>
      <c r="W33" s="4">
        <f t="shared" si="10"/>
        <v>0.67432598039215685</v>
      </c>
      <c r="X33" s="4">
        <f t="shared" si="11"/>
        <v>1.4739583333333333</v>
      </c>
      <c r="Y33" s="4">
        <f t="shared" si="12"/>
        <v>3.0637254901960783E-2</v>
      </c>
      <c r="Z33" s="7">
        <v>32.64</v>
      </c>
      <c r="AA33" s="7">
        <v>250.77</v>
      </c>
      <c r="AB33" s="7">
        <v>4.67</v>
      </c>
      <c r="AC33" s="7">
        <v>6.78</v>
      </c>
      <c r="AD33" s="7">
        <v>22.01</v>
      </c>
      <c r="AE33" s="7">
        <v>48.11</v>
      </c>
      <c r="AF33" s="7">
        <v>5.29</v>
      </c>
      <c r="AG33" s="7">
        <v>9.34</v>
      </c>
      <c r="AH33" s="7">
        <v>51.74</v>
      </c>
      <c r="AI33" s="7">
        <v>3.88</v>
      </c>
    </row>
    <row r="34" spans="1:35">
      <c r="A34" s="9">
        <v>8402</v>
      </c>
      <c r="B34" s="7">
        <v>84.71</v>
      </c>
      <c r="C34" s="7">
        <v>251.51</v>
      </c>
      <c r="D34" s="24">
        <v>95.215379999999996</v>
      </c>
      <c r="E34" s="24">
        <v>86.153850000000006</v>
      </c>
      <c r="F34" s="24">
        <v>106.09869999999999</v>
      </c>
      <c r="G34" s="24">
        <v>91.394570000000002</v>
      </c>
      <c r="H34" s="4">
        <v>3666</v>
      </c>
      <c r="I34" s="4">
        <f t="shared" si="0"/>
        <v>0.43277794520148188</v>
      </c>
      <c r="J34" s="4">
        <f t="shared" si="5"/>
        <v>2.3106537915984724</v>
      </c>
      <c r="K34" s="4">
        <f t="shared" si="1"/>
        <v>0.68706154966520039</v>
      </c>
      <c r="L34" s="4">
        <f t="shared" si="2"/>
        <v>0.26219307591175428</v>
      </c>
      <c r="M34" s="4">
        <f t="shared" si="3"/>
        <v>0.56525615653460071</v>
      </c>
      <c r="N34" s="12">
        <f t="shared" si="13"/>
        <v>0.38706015891032919</v>
      </c>
      <c r="O34" s="12">
        <f t="shared" si="14"/>
        <v>0.57173011051705414</v>
      </c>
      <c r="P34" s="12">
        <f t="shared" si="6"/>
        <v>-0.36375845107972848</v>
      </c>
      <c r="Q34" s="12">
        <f t="shared" si="15"/>
        <v>0.1054898685772054</v>
      </c>
      <c r="R34" s="12">
        <f t="shared" si="7"/>
        <v>0.25267220902612825</v>
      </c>
      <c r="S34" s="12">
        <f t="shared" si="16"/>
        <v>-0.20170656553685704</v>
      </c>
      <c r="T34" s="12">
        <f t="shared" si="8"/>
        <v>-8.2188160746604691E-2</v>
      </c>
      <c r="U34" s="4">
        <f t="shared" si="4"/>
        <v>1.0884798099762469</v>
      </c>
      <c r="V34" s="4">
        <f t="shared" si="9"/>
        <v>0.16003562945368172</v>
      </c>
      <c r="W34" s="4">
        <f t="shared" si="10"/>
        <v>0.65944180522565321</v>
      </c>
      <c r="X34" s="4">
        <f t="shared" si="11"/>
        <v>1.4569477434679334</v>
      </c>
      <c r="Y34" s="4">
        <f t="shared" si="12"/>
        <v>2.969121140142518E-2</v>
      </c>
      <c r="Z34" s="7">
        <v>33.68</v>
      </c>
      <c r="AA34" s="7">
        <v>252.09</v>
      </c>
      <c r="AB34" s="7">
        <v>4.75</v>
      </c>
      <c r="AC34" s="7">
        <v>6.98</v>
      </c>
      <c r="AD34" s="7">
        <v>22.21</v>
      </c>
      <c r="AE34" s="7">
        <v>49.07</v>
      </c>
      <c r="AF34" s="7">
        <v>5.39</v>
      </c>
      <c r="AG34" s="7">
        <v>9.6</v>
      </c>
      <c r="AH34" s="7">
        <v>53.29</v>
      </c>
      <c r="AI34" s="7">
        <v>4.2699999999999996</v>
      </c>
    </row>
    <row r="35" spans="1:35">
      <c r="A35" s="9">
        <v>8492</v>
      </c>
      <c r="B35" s="7">
        <v>87.17</v>
      </c>
      <c r="C35" s="7">
        <v>257.75</v>
      </c>
      <c r="D35" s="24">
        <v>91.282049999999998</v>
      </c>
      <c r="E35" s="24">
        <v>86.835899999999995</v>
      </c>
      <c r="F35" s="24">
        <v>111.87821</v>
      </c>
      <c r="G35" s="24">
        <v>92.018569999999997</v>
      </c>
      <c r="H35" s="4">
        <v>3695</v>
      </c>
      <c r="I35" s="4">
        <f t="shared" si="0"/>
        <v>0.42387925807937388</v>
      </c>
      <c r="J35" s="4">
        <f t="shared" si="5"/>
        <v>2.3591623815967524</v>
      </c>
      <c r="K35" s="4">
        <f t="shared" si="1"/>
        <v>0.68027171864971225</v>
      </c>
      <c r="L35" s="4">
        <f t="shared" si="2"/>
        <v>0.25478642278600522</v>
      </c>
      <c r="M35" s="4">
        <f t="shared" si="3"/>
        <v>0.58240419579339175</v>
      </c>
      <c r="N35" s="12">
        <f t="shared" si="13"/>
        <v>0.39803253878168748</v>
      </c>
      <c r="O35" s="12">
        <f t="shared" si="14"/>
        <v>0.53941253368818842</v>
      </c>
      <c r="P35" s="12">
        <f t="shared" si="6"/>
        <v>-0.35040154726806161</v>
      </c>
      <c r="Q35" s="12">
        <f t="shared" si="15"/>
        <v>0.13291723440727884</v>
      </c>
      <c r="R35" s="12">
        <f t="shared" si="7"/>
        <v>0.24748669426374909</v>
      </c>
      <c r="S35" s="12">
        <f t="shared" si="16"/>
        <v>-0.19838824365963492</v>
      </c>
      <c r="T35" s="12">
        <f t="shared" si="8"/>
        <v>-8.5286242893652969E-2</v>
      </c>
      <c r="U35" s="4">
        <f t="shared" si="4"/>
        <v>1.0925487876995861</v>
      </c>
      <c r="V35" s="4">
        <f t="shared" si="9"/>
        <v>0.16292134831460672</v>
      </c>
      <c r="W35" s="4">
        <f t="shared" si="10"/>
        <v>0.6567120047309285</v>
      </c>
      <c r="X35" s="4">
        <f t="shared" si="11"/>
        <v>1.4757539917208751</v>
      </c>
      <c r="Y35" s="4">
        <f t="shared" si="12"/>
        <v>2.956830277942046E-2</v>
      </c>
      <c r="Z35" s="7">
        <v>33.82</v>
      </c>
      <c r="AA35" s="7">
        <v>253.43</v>
      </c>
      <c r="AB35" s="7">
        <v>5.13</v>
      </c>
      <c r="AC35" s="7">
        <v>7.17</v>
      </c>
      <c r="AD35" s="7">
        <v>22.21</v>
      </c>
      <c r="AE35" s="7">
        <v>49.91</v>
      </c>
      <c r="AF35" s="7">
        <v>5.51</v>
      </c>
      <c r="AG35" s="7">
        <v>9.08</v>
      </c>
      <c r="AH35" s="7">
        <v>52.65</v>
      </c>
      <c r="AI35" s="7">
        <v>4.8899999999999997</v>
      </c>
    </row>
    <row r="36" spans="1:35">
      <c r="A36" s="9">
        <v>8583</v>
      </c>
      <c r="B36" s="7">
        <v>84.68</v>
      </c>
      <c r="C36" s="7">
        <v>253.39</v>
      </c>
      <c r="D36" s="24">
        <v>90.425640000000001</v>
      </c>
      <c r="E36" s="24">
        <v>88.035899999999998</v>
      </c>
      <c r="F36" s="24">
        <v>108.66836000000001</v>
      </c>
      <c r="G36" s="24">
        <v>93.048900000000003</v>
      </c>
      <c r="H36" s="4">
        <v>3792</v>
      </c>
      <c r="I36" s="4">
        <f t="shared" si="0"/>
        <v>0.44778795936437638</v>
      </c>
      <c r="J36" s="4">
        <f t="shared" si="5"/>
        <v>2.2331998417721519</v>
      </c>
      <c r="K36" s="4">
        <f t="shared" si="1"/>
        <v>0.71088700299935281</v>
      </c>
      <c r="L36" s="4">
        <f t="shared" si="2"/>
        <v>0.26345330626105584</v>
      </c>
      <c r="M36" s="4">
        <f t="shared" si="3"/>
        <v>0.59028269434317637</v>
      </c>
      <c r="N36" s="12">
        <f t="shared" si="13"/>
        <v>0.43473325766174803</v>
      </c>
      <c r="O36" s="12">
        <f t="shared" si="14"/>
        <v>0.62624234128270806</v>
      </c>
      <c r="P36" s="12">
        <f t="shared" si="6"/>
        <v>-0.38508549764406924</v>
      </c>
      <c r="Q36" s="12">
        <f t="shared" si="15"/>
        <v>0.11375324161575313</v>
      </c>
      <c r="R36" s="12">
        <f t="shared" si="7"/>
        <v>0.26241771394374613</v>
      </c>
      <c r="S36" s="12">
        <f t="shared" si="16"/>
        <v>-0.20786916330884087</v>
      </c>
      <c r="T36" s="12">
        <f t="shared" si="8"/>
        <v>-6.4105481598074346E-2</v>
      </c>
      <c r="U36" s="4">
        <f t="shared" si="4"/>
        <v>1.1346499102333931</v>
      </c>
      <c r="V36" s="4">
        <f t="shared" si="9"/>
        <v>0.1660682226211849</v>
      </c>
      <c r="W36" s="4">
        <f t="shared" si="10"/>
        <v>0.66756433273488924</v>
      </c>
      <c r="X36" s="4">
        <f t="shared" si="11"/>
        <v>1.497606223818073</v>
      </c>
      <c r="Y36" s="4">
        <f t="shared" si="12"/>
        <v>2.9922202274087373E-2</v>
      </c>
      <c r="Z36" s="7">
        <v>33.42</v>
      </c>
      <c r="AA36" s="7">
        <v>254.77</v>
      </c>
      <c r="AB36" s="7">
        <v>5.21</v>
      </c>
      <c r="AC36" s="7">
        <v>7.34</v>
      </c>
      <c r="AD36" s="7">
        <v>22.31</v>
      </c>
      <c r="AE36" s="7">
        <v>50.05</v>
      </c>
      <c r="AF36" s="7">
        <v>5.55</v>
      </c>
      <c r="AG36" s="7">
        <v>8.4600000000000009</v>
      </c>
      <c r="AH36" s="7">
        <v>50.89</v>
      </c>
      <c r="AI36" s="7">
        <v>4.76</v>
      </c>
    </row>
    <row r="37" spans="1:35">
      <c r="A37" s="9">
        <v>8675</v>
      </c>
      <c r="B37" s="7">
        <v>84.93</v>
      </c>
      <c r="C37" s="7">
        <v>253.71</v>
      </c>
      <c r="D37" s="24">
        <v>89.230770000000007</v>
      </c>
      <c r="E37" s="24">
        <v>88.717950000000002</v>
      </c>
      <c r="F37" s="24">
        <v>105.13575</v>
      </c>
      <c r="G37" s="24">
        <v>95.124070000000003</v>
      </c>
      <c r="H37" s="4">
        <v>3880</v>
      </c>
      <c r="I37" s="4">
        <f t="shared" si="0"/>
        <v>0.45678169418635106</v>
      </c>
      <c r="J37" s="4">
        <f t="shared" si="5"/>
        <v>2.1892295876288657</v>
      </c>
      <c r="K37" s="4">
        <f t="shared" si="1"/>
        <v>0.69694526535649437</v>
      </c>
      <c r="L37" s="4">
        <f t="shared" si="2"/>
        <v>0.26347356484253959</v>
      </c>
      <c r="M37" s="4">
        <f t="shared" si="3"/>
        <v>0.5807556286198392</v>
      </c>
      <c r="N37" s="12">
        <f t="shared" si="13"/>
        <v>0.46802875520242149</v>
      </c>
      <c r="O37" s="12">
        <f t="shared" si="14"/>
        <v>0.65890510513755829</v>
      </c>
      <c r="P37" s="12">
        <f t="shared" si="6"/>
        <v>-0.3971927647319653</v>
      </c>
      <c r="Q37" s="12">
        <f t="shared" si="15"/>
        <v>0.11515977319678264</v>
      </c>
      <c r="R37" s="12">
        <f t="shared" si="7"/>
        <v>0.26015531660692953</v>
      </c>
      <c r="S37" s="12">
        <f t="shared" si="16"/>
        <v>-0.20644702536146009</v>
      </c>
      <c r="T37" s="12">
        <f t="shared" si="8"/>
        <v>-4.4323782726326449E-2</v>
      </c>
      <c r="U37" s="4">
        <f t="shared" si="4"/>
        <v>1.1589008363201914</v>
      </c>
      <c r="V37" s="4">
        <f t="shared" si="9"/>
        <v>0.16756272401433694</v>
      </c>
      <c r="W37" s="4">
        <f t="shared" si="10"/>
        <v>0.6684587813620072</v>
      </c>
      <c r="X37" s="4">
        <f t="shared" si="11"/>
        <v>1.5137395459976106</v>
      </c>
      <c r="Y37" s="4">
        <f t="shared" si="12"/>
        <v>2.9868578255675033E-2</v>
      </c>
      <c r="Z37" s="7">
        <v>33.479999999999997</v>
      </c>
      <c r="AA37" s="7">
        <v>256.11</v>
      </c>
      <c r="AB37" s="7">
        <v>5.17</v>
      </c>
      <c r="AC37" s="7">
        <v>7.46</v>
      </c>
      <c r="AD37" s="7">
        <v>22.38</v>
      </c>
      <c r="AE37" s="7">
        <v>50.68</v>
      </c>
      <c r="AF37" s="7">
        <v>5.61</v>
      </c>
      <c r="AG37" s="7">
        <v>8.65</v>
      </c>
      <c r="AH37" s="7">
        <v>50.89</v>
      </c>
      <c r="AI37" s="7">
        <v>4.4000000000000004</v>
      </c>
    </row>
    <row r="38" spans="1:35">
      <c r="A38" s="9">
        <v>8767</v>
      </c>
      <c r="B38" s="7">
        <v>87.3</v>
      </c>
      <c r="C38" s="7">
        <v>260.64999999999998</v>
      </c>
      <c r="D38" s="24">
        <v>86.323080000000004</v>
      </c>
      <c r="E38" s="24">
        <v>88.205129999999997</v>
      </c>
      <c r="F38" s="24">
        <v>106.58107</v>
      </c>
      <c r="G38" s="24">
        <v>93.876069999999999</v>
      </c>
      <c r="H38" s="4">
        <v>4002</v>
      </c>
      <c r="I38" s="4">
        <f t="shared" si="0"/>
        <v>0.45846291087175145</v>
      </c>
      <c r="J38" s="4">
        <f t="shared" si="5"/>
        <v>2.1812015242378808</v>
      </c>
      <c r="K38" s="4">
        <f t="shared" si="1"/>
        <v>0.6506919874441649</v>
      </c>
      <c r="L38" s="4">
        <f t="shared" si="2"/>
        <v>0.25638180772888047</v>
      </c>
      <c r="M38" s="4">
        <f t="shared" si="3"/>
        <v>0.601545705161184</v>
      </c>
      <c r="N38" s="12">
        <f t="shared" si="13"/>
        <v>0.5141884222474461</v>
      </c>
      <c r="O38" s="12">
        <f t="shared" si="14"/>
        <v>0.66501082035721282</v>
      </c>
      <c r="P38" s="12">
        <f t="shared" si="6"/>
        <v>-0.39940330250498962</v>
      </c>
      <c r="Q38" s="12">
        <f t="shared" si="15"/>
        <v>0.14566392686035773</v>
      </c>
      <c r="R38" s="12">
        <f t="shared" si="7"/>
        <v>0.25977903851896067</v>
      </c>
      <c r="S38" s="12">
        <f t="shared" si="16"/>
        <v>-0.20621000237022982</v>
      </c>
      <c r="T38" s="12">
        <f t="shared" si="8"/>
        <v>-3.0878807117901252E-2</v>
      </c>
      <c r="U38" s="4">
        <f t="shared" si="4"/>
        <v>1.1949835771872201</v>
      </c>
      <c r="V38" s="4">
        <f t="shared" si="9"/>
        <v>0.16661690056733353</v>
      </c>
      <c r="W38" s="4">
        <f t="shared" si="10"/>
        <v>0.66825918184532684</v>
      </c>
      <c r="X38" s="4">
        <f t="shared" si="11"/>
        <v>1.5186622872499251</v>
      </c>
      <c r="Y38" s="4">
        <f t="shared" si="12"/>
        <v>2.9859659599880559E-2</v>
      </c>
      <c r="Z38" s="7">
        <v>33.49</v>
      </c>
      <c r="AA38" s="7">
        <v>258.73</v>
      </c>
      <c r="AB38" s="7">
        <v>4.88</v>
      </c>
      <c r="AC38" s="7">
        <v>7.24</v>
      </c>
      <c r="AD38" s="7">
        <v>22.38</v>
      </c>
      <c r="AE38" s="7">
        <v>50.86</v>
      </c>
      <c r="AF38" s="7">
        <v>5.58</v>
      </c>
      <c r="AG38" s="7">
        <v>9.18</v>
      </c>
      <c r="AH38" s="7">
        <v>51.22</v>
      </c>
      <c r="AI38" s="7">
        <v>4.55</v>
      </c>
    </row>
    <row r="39" spans="1:35">
      <c r="A39" s="9">
        <v>8858</v>
      </c>
      <c r="B39" s="7">
        <v>82.86</v>
      </c>
      <c r="C39" s="7">
        <v>252.46</v>
      </c>
      <c r="D39" s="24">
        <v>85.641030000000001</v>
      </c>
      <c r="E39" s="24">
        <v>87.179490000000001</v>
      </c>
      <c r="F39" s="24">
        <v>98.233689999999996</v>
      </c>
      <c r="G39" s="24">
        <v>94.558120000000002</v>
      </c>
      <c r="H39" s="4">
        <v>4124</v>
      </c>
      <c r="I39" s="4">
        <f t="shared" si="0"/>
        <v>0.49772276147015626</v>
      </c>
      <c r="J39" s="4">
        <f t="shared" si="5"/>
        <v>2.0091506304558679</v>
      </c>
      <c r="K39" s="4">
        <f t="shared" si="1"/>
        <v>0.66017058807995987</v>
      </c>
      <c r="L39" s="4">
        <f t="shared" si="2"/>
        <v>0.27710268194361753</v>
      </c>
      <c r="M39" s="4">
        <f t="shared" si="3"/>
        <v>0.63075102983642628</v>
      </c>
      <c r="N39" s="12">
        <f t="shared" si="13"/>
        <v>0.56034808929247071</v>
      </c>
      <c r="O39" s="12">
        <f t="shared" si="14"/>
        <v>0.80759176747822736</v>
      </c>
      <c r="P39" s="12">
        <f t="shared" si="6"/>
        <v>-0.44677774152783356</v>
      </c>
      <c r="Q39" s="12">
        <f t="shared" si="15"/>
        <v>0.10966550920838652</v>
      </c>
      <c r="R39" s="12">
        <f t="shared" si="7"/>
        <v>0.28549664838513095</v>
      </c>
      <c r="S39" s="12">
        <f t="shared" si="16"/>
        <v>-0.22209054278264986</v>
      </c>
      <c r="T39" s="12">
        <f t="shared" si="8"/>
        <v>3.9048385562506227E-3</v>
      </c>
      <c r="U39" s="4">
        <f t="shared" si="4"/>
        <v>1.2565508836075563</v>
      </c>
      <c r="V39" s="4">
        <f t="shared" si="9"/>
        <v>0.17154174283973186</v>
      </c>
      <c r="W39" s="4">
        <f t="shared" si="10"/>
        <v>0.69957343083485679</v>
      </c>
      <c r="X39" s="4">
        <f t="shared" si="11"/>
        <v>1.5758683729433272</v>
      </c>
      <c r="Y39" s="4">
        <f t="shared" si="12"/>
        <v>3.0469226081657527E-2</v>
      </c>
      <c r="Z39" s="7">
        <v>32.82</v>
      </c>
      <c r="AA39" s="7">
        <v>261.38</v>
      </c>
      <c r="AB39" s="7">
        <v>4.42</v>
      </c>
      <c r="AC39" s="7">
        <v>7.03</v>
      </c>
      <c r="AD39" s="7">
        <v>22.96</v>
      </c>
      <c r="AE39" s="7">
        <v>51.72</v>
      </c>
      <c r="AF39" s="7">
        <v>5.63</v>
      </c>
      <c r="AG39" s="7">
        <v>8.9</v>
      </c>
      <c r="AH39" s="7">
        <v>49.55</v>
      </c>
      <c r="AI39" s="7">
        <v>3.98</v>
      </c>
    </row>
    <row r="40" spans="1:35">
      <c r="A40" s="9">
        <v>8949</v>
      </c>
      <c r="B40" s="7">
        <v>82</v>
      </c>
      <c r="C40" s="7">
        <v>249.84</v>
      </c>
      <c r="D40" s="24">
        <v>85.471789999999999</v>
      </c>
      <c r="E40" s="24">
        <v>87.523079999999993</v>
      </c>
      <c r="F40" s="24">
        <v>95.827209999999994</v>
      </c>
      <c r="G40" s="24">
        <v>95.96575</v>
      </c>
      <c r="H40" s="4">
        <v>4224</v>
      </c>
      <c r="I40" s="4">
        <f t="shared" si="0"/>
        <v>0.51513773202418112</v>
      </c>
      <c r="J40" s="4">
        <f t="shared" si="5"/>
        <v>1.9412284090909089</v>
      </c>
      <c r="K40" s="4">
        <f t="shared" si="1"/>
        <v>0.64148306592026338</v>
      </c>
      <c r="L40" s="4">
        <f t="shared" si="2"/>
        <v>0.28952106435260555</v>
      </c>
      <c r="M40" s="4">
        <f t="shared" si="3"/>
        <v>0.61924699009065576</v>
      </c>
      <c r="N40" s="12">
        <f t="shared" si="13"/>
        <v>0.59818388195232686</v>
      </c>
      <c r="O40" s="12">
        <f t="shared" si="14"/>
        <v>0.87083813642335861</v>
      </c>
      <c r="P40" s="12">
        <f t="shared" si="6"/>
        <v>-0.46548021417192958</v>
      </c>
      <c r="Q40" s="12">
        <f t="shared" si="15"/>
        <v>9.8149531888708244E-2</v>
      </c>
      <c r="R40" s="12">
        <f t="shared" si="7"/>
        <v>0.28549664838513095</v>
      </c>
      <c r="S40" s="12">
        <f t="shared" si="16"/>
        <v>-0.22209054278264986</v>
      </c>
      <c r="T40" s="12">
        <f t="shared" si="8"/>
        <v>3.4554135891689028E-2</v>
      </c>
      <c r="U40" s="4">
        <f t="shared" si="4"/>
        <v>1.287020109689214</v>
      </c>
      <c r="V40" s="4">
        <f t="shared" si="9"/>
        <v>0.17367458866544791</v>
      </c>
      <c r="W40" s="4">
        <f t="shared" si="10"/>
        <v>0.7233394271785496</v>
      </c>
      <c r="X40" s="4">
        <f t="shared" si="11"/>
        <v>1.626142595978062</v>
      </c>
      <c r="Y40" s="4">
        <f t="shared" si="12"/>
        <v>3.0469226081657527E-2</v>
      </c>
      <c r="Z40" s="7">
        <v>32.82</v>
      </c>
      <c r="AA40" s="7">
        <v>264.05</v>
      </c>
      <c r="AB40" s="7">
        <v>3.29</v>
      </c>
      <c r="AC40" s="7">
        <v>6.67</v>
      </c>
      <c r="AD40" s="7">
        <v>23.74</v>
      </c>
      <c r="AE40" s="7">
        <v>53.37</v>
      </c>
      <c r="AF40" s="7">
        <v>5.7</v>
      </c>
      <c r="AG40" s="7">
        <v>9.61</v>
      </c>
      <c r="AH40" s="7">
        <v>49.83</v>
      </c>
      <c r="AI40" s="7">
        <v>3.94</v>
      </c>
    </row>
    <row r="41" spans="1:35">
      <c r="A41" s="9">
        <v>9041</v>
      </c>
      <c r="B41" s="7">
        <v>87.35</v>
      </c>
      <c r="C41" s="7">
        <v>262.60000000000002</v>
      </c>
      <c r="D41" s="24">
        <v>86.153850000000006</v>
      </c>
      <c r="E41" s="24">
        <v>88.374359999999996</v>
      </c>
      <c r="F41" s="24">
        <v>103.85181</v>
      </c>
      <c r="G41" s="24">
        <v>99.521109999999993</v>
      </c>
      <c r="H41" s="4">
        <v>4222</v>
      </c>
      <c r="I41" s="4">
        <f t="shared" si="0"/>
        <v>0.48339400756302092</v>
      </c>
      <c r="J41" s="4">
        <f t="shared" si="5"/>
        <v>2.0687058266224541</v>
      </c>
      <c r="K41" s="4">
        <f t="shared" si="1"/>
        <v>0.58620969178651516</v>
      </c>
      <c r="L41" s="4">
        <f t="shared" si="2"/>
        <v>0.27707567463347005</v>
      </c>
      <c r="M41" s="4">
        <f t="shared" si="3"/>
        <v>0.61255798934520611</v>
      </c>
      <c r="N41" s="12">
        <f t="shared" si="13"/>
        <v>0.59742716609912982</v>
      </c>
      <c r="O41" s="12">
        <f t="shared" si="14"/>
        <v>0.7555536860285158</v>
      </c>
      <c r="P41" s="12">
        <f t="shared" si="6"/>
        <v>-0.43037914023453178</v>
      </c>
      <c r="Q41" s="12">
        <f t="shared" si="15"/>
        <v>0.15423497868225586</v>
      </c>
      <c r="R41" s="12">
        <f t="shared" si="7"/>
        <v>0.2684906794948887</v>
      </c>
      <c r="S41" s="12">
        <f t="shared" si="16"/>
        <v>-0.21166153116852335</v>
      </c>
      <c r="T41" s="12">
        <f t="shared" si="8"/>
        <v>1.2813047182342191E-2</v>
      </c>
      <c r="U41" s="4">
        <f t="shared" si="4"/>
        <v>1.2693926638604931</v>
      </c>
      <c r="V41" s="4">
        <f t="shared" si="9"/>
        <v>0.17378232110643418</v>
      </c>
      <c r="W41" s="4">
        <f t="shared" si="10"/>
        <v>0.72760072158749256</v>
      </c>
      <c r="X41" s="4">
        <f t="shared" si="11"/>
        <v>1.6458208057727002</v>
      </c>
      <c r="Y41" s="4">
        <f t="shared" si="12"/>
        <v>3.0066145520144319E-2</v>
      </c>
      <c r="Z41" s="7">
        <v>33.26</v>
      </c>
      <c r="AA41" s="7">
        <v>266.75</v>
      </c>
      <c r="AB41" s="7">
        <v>3.34</v>
      </c>
      <c r="AC41" s="7">
        <v>6.62</v>
      </c>
      <c r="AD41" s="7">
        <v>24.2</v>
      </c>
      <c r="AE41" s="7">
        <v>54.74</v>
      </c>
      <c r="AF41" s="7">
        <v>5.78</v>
      </c>
      <c r="AG41" s="7">
        <v>10.06</v>
      </c>
      <c r="AH41" s="7">
        <v>51.39</v>
      </c>
      <c r="AI41" s="7">
        <v>4.6399999999999997</v>
      </c>
    </row>
    <row r="42" spans="1:35">
      <c r="A42" s="9">
        <v>9133</v>
      </c>
      <c r="B42" s="7">
        <v>91.08</v>
      </c>
      <c r="C42" s="7">
        <v>268.68</v>
      </c>
      <c r="D42" s="24">
        <v>86.153850000000006</v>
      </c>
      <c r="E42" s="24">
        <v>88.548720000000003</v>
      </c>
      <c r="F42" s="24">
        <v>109.79091</v>
      </c>
      <c r="G42" s="24">
        <v>97.286320000000003</v>
      </c>
      <c r="H42" s="4">
        <v>4136</v>
      </c>
      <c r="I42" s="4">
        <f t="shared" si="0"/>
        <v>0.45409371633547246</v>
      </c>
      <c r="J42" s="4">
        <f t="shared" si="5"/>
        <v>2.2021885880077372</v>
      </c>
      <c r="K42" s="4">
        <f t="shared" si="1"/>
        <v>0.55554018487850354</v>
      </c>
      <c r="L42" s="4">
        <f t="shared" si="2"/>
        <v>0.26865747675843837</v>
      </c>
      <c r="M42" s="4">
        <f t="shared" si="3"/>
        <v>0.60550689042104588</v>
      </c>
      <c r="N42" s="12">
        <f t="shared" si="13"/>
        <v>0.56488838441165345</v>
      </c>
      <c r="O42" s="12">
        <f t="shared" si="14"/>
        <v>0.64914311109079159</v>
      </c>
      <c r="P42" s="12">
        <f t="shared" si="6"/>
        <v>-0.39362448699884467</v>
      </c>
      <c r="Q42" s="12">
        <f t="shared" si="15"/>
        <v>0.18095907872181449</v>
      </c>
      <c r="R42" s="12">
        <f t="shared" si="7"/>
        <v>0.24454277286135681</v>
      </c>
      <c r="S42" s="12">
        <f t="shared" si="16"/>
        <v>-0.19649205972979378</v>
      </c>
      <c r="T42" s="12">
        <f t="shared" si="8"/>
        <v>-9.6951813090057071E-3</v>
      </c>
      <c r="U42" s="4">
        <f t="shared" si="4"/>
        <v>1.2200589970501474</v>
      </c>
      <c r="V42" s="4">
        <f t="shared" si="9"/>
        <v>0.17197640117994101</v>
      </c>
      <c r="W42" s="4">
        <f t="shared" si="10"/>
        <v>0.72182890855457227</v>
      </c>
      <c r="X42" s="4">
        <f t="shared" si="11"/>
        <v>1.6463126843657818</v>
      </c>
      <c r="Y42" s="4">
        <f t="shared" si="12"/>
        <v>2.9498525073746312E-2</v>
      </c>
      <c r="Z42" s="7">
        <v>33.9</v>
      </c>
      <c r="AA42" s="7">
        <v>269.47000000000003</v>
      </c>
      <c r="AB42" s="7">
        <v>3.75</v>
      </c>
      <c r="AC42" s="7">
        <v>6.44</v>
      </c>
      <c r="AD42" s="7">
        <v>24.47</v>
      </c>
      <c r="AE42" s="7">
        <v>55.81</v>
      </c>
      <c r="AF42" s="7">
        <v>5.83</v>
      </c>
      <c r="AG42" s="7">
        <v>11.01</v>
      </c>
      <c r="AH42" s="7">
        <v>53.51</v>
      </c>
      <c r="AI42" s="7">
        <v>4.74</v>
      </c>
    </row>
    <row r="43" spans="1:35">
      <c r="A43" s="9">
        <v>9223</v>
      </c>
      <c r="B43" s="7">
        <v>91.27</v>
      </c>
      <c r="C43" s="7">
        <v>271.89</v>
      </c>
      <c r="D43" s="24">
        <v>86.835899999999995</v>
      </c>
      <c r="E43" s="24">
        <v>88.887180000000001</v>
      </c>
      <c r="F43" s="24">
        <v>110.11190000000001</v>
      </c>
      <c r="G43" s="24">
        <v>96.357569999999996</v>
      </c>
      <c r="H43" s="4">
        <v>4055</v>
      </c>
      <c r="I43" s="4">
        <f t="shared" si="0"/>
        <v>0.44426927854492843</v>
      </c>
      <c r="J43" s="4">
        <f t="shared" si="5"/>
        <v>2.2508871270036992</v>
      </c>
      <c r="K43" s="4">
        <f t="shared" si="1"/>
        <v>0.56533402645914443</v>
      </c>
      <c r="L43" s="4">
        <f t="shared" si="2"/>
        <v>0.27379258374445775</v>
      </c>
      <c r="M43" s="4">
        <f t="shared" si="3"/>
        <v>0.60589679872631774</v>
      </c>
      <c r="N43" s="12">
        <f t="shared" si="13"/>
        <v>0.53424139235716983</v>
      </c>
      <c r="O43" s="12">
        <f t="shared" si="14"/>
        <v>0.61346346321245315</v>
      </c>
      <c r="P43" s="12">
        <f t="shared" si="6"/>
        <v>-0.38021528048179615</v>
      </c>
      <c r="Q43" s="12">
        <f t="shared" si="15"/>
        <v>0.19506834864401565</v>
      </c>
      <c r="R43" s="12">
        <f t="shared" si="7"/>
        <v>0.25677688412272848</v>
      </c>
      <c r="S43" s="12">
        <f t="shared" si="16"/>
        <v>-0.20431381844038868</v>
      </c>
      <c r="T43" s="12">
        <f t="shared" si="8"/>
        <v>-4.1042236768641965E-2</v>
      </c>
      <c r="U43" s="4">
        <f t="shared" si="4"/>
        <v>1.2079237414358057</v>
      </c>
      <c r="V43" s="4">
        <f t="shared" si="9"/>
        <v>0.17158176943699732</v>
      </c>
      <c r="W43" s="4">
        <f t="shared" si="10"/>
        <v>0.74441465594280598</v>
      </c>
      <c r="X43" s="4">
        <f t="shared" si="11"/>
        <v>1.6896038129282096</v>
      </c>
      <c r="Y43" s="4">
        <f t="shared" si="12"/>
        <v>2.978850163836759E-2</v>
      </c>
      <c r="Z43" s="7">
        <v>33.57</v>
      </c>
      <c r="AA43" s="7">
        <v>271.92</v>
      </c>
      <c r="AB43" s="7">
        <v>3.92</v>
      </c>
      <c r="AC43" s="7">
        <v>6.41</v>
      </c>
      <c r="AD43" s="7">
        <v>24.99</v>
      </c>
      <c r="AE43" s="7">
        <v>56.72</v>
      </c>
      <c r="AF43" s="7">
        <v>5.76</v>
      </c>
      <c r="AG43" s="7">
        <v>11.03</v>
      </c>
      <c r="AH43" s="7">
        <v>52.72</v>
      </c>
      <c r="AI43" s="7">
        <v>4.34</v>
      </c>
    </row>
    <row r="44" spans="1:35">
      <c r="A44" s="9">
        <v>9314</v>
      </c>
      <c r="B44" s="7">
        <v>94.41</v>
      </c>
      <c r="C44" s="7">
        <v>278.86</v>
      </c>
      <c r="D44" s="24">
        <v>88.035899999999998</v>
      </c>
      <c r="E44" s="24">
        <v>90.769229999999993</v>
      </c>
      <c r="F44" s="24">
        <v>110.43288</v>
      </c>
      <c r="G44" s="24">
        <v>97.373390000000001</v>
      </c>
      <c r="H44" s="4">
        <v>4080</v>
      </c>
      <c r="I44" s="4">
        <f t="shared" si="0"/>
        <v>0.43210270623806768</v>
      </c>
      <c r="J44" s="4">
        <f t="shared" si="5"/>
        <v>2.3142646078431373</v>
      </c>
      <c r="K44" s="4">
        <f t="shared" si="1"/>
        <v>0.54966006014107138</v>
      </c>
      <c r="L44" s="4">
        <f t="shared" si="2"/>
        <v>0.27154689676333466</v>
      </c>
      <c r="M44" s="4">
        <f t="shared" si="3"/>
        <v>0.60373807228300758</v>
      </c>
      <c r="N44" s="12">
        <f t="shared" si="13"/>
        <v>0.5437003405221339</v>
      </c>
      <c r="O44" s="12">
        <f t="shared" si="14"/>
        <v>0.56927782887387024</v>
      </c>
      <c r="P44" s="12">
        <f t="shared" si="6"/>
        <v>-0.36276420809589194</v>
      </c>
      <c r="Q44" s="12">
        <f t="shared" si="15"/>
        <v>0.22570436464331248</v>
      </c>
      <c r="R44" s="12">
        <f t="shared" si="7"/>
        <v>0.24601299468399285</v>
      </c>
      <c r="S44" s="12">
        <f t="shared" si="16"/>
        <v>-0.19744015169471435</v>
      </c>
      <c r="T44" s="12">
        <f t="shared" si="8"/>
        <v>-4.4768232217070519E-2</v>
      </c>
      <c r="U44" s="4">
        <f t="shared" si="4"/>
        <v>1.2049616066154756</v>
      </c>
      <c r="V44" s="4">
        <f t="shared" si="9"/>
        <v>0.17070289427052571</v>
      </c>
      <c r="W44" s="4">
        <f t="shared" si="10"/>
        <v>0.75723567631423516</v>
      </c>
      <c r="X44" s="4">
        <f t="shared" si="11"/>
        <v>1.7188422917897226</v>
      </c>
      <c r="Y44" s="4">
        <f t="shared" si="12"/>
        <v>2.9533372711163616E-2</v>
      </c>
      <c r="Z44" s="7">
        <v>33.86</v>
      </c>
      <c r="AA44" s="7">
        <v>274.39</v>
      </c>
      <c r="AB44" s="7">
        <v>4.04</v>
      </c>
      <c r="AC44" s="7">
        <v>6.2</v>
      </c>
      <c r="AD44" s="7">
        <v>25.64</v>
      </c>
      <c r="AE44" s="7">
        <v>58.2</v>
      </c>
      <c r="AF44" s="7">
        <v>5.78</v>
      </c>
      <c r="AG44" s="7">
        <v>11.78</v>
      </c>
      <c r="AH44" s="7">
        <v>53.6</v>
      </c>
      <c r="AI44" s="7">
        <v>4.5599999999999996</v>
      </c>
    </row>
    <row r="45" spans="1:35">
      <c r="A45" s="9">
        <v>9406</v>
      </c>
      <c r="B45" s="7">
        <v>96.44</v>
      </c>
      <c r="C45" s="7">
        <v>284.7</v>
      </c>
      <c r="D45" s="24">
        <v>88.717950000000002</v>
      </c>
      <c r="E45" s="24">
        <v>91.625640000000004</v>
      </c>
      <c r="F45" s="24">
        <v>115.24944000000001</v>
      </c>
      <c r="G45" s="24">
        <v>100.63851</v>
      </c>
      <c r="H45" s="4">
        <v>4120</v>
      </c>
      <c r="I45" s="4">
        <f t="shared" si="0"/>
        <v>0.42713616810752547</v>
      </c>
      <c r="J45" s="4">
        <f t="shared" si="5"/>
        <v>2.3411737864077673</v>
      </c>
      <c r="K45" s="4">
        <f t="shared" si="1"/>
        <v>0.54843454594388585</v>
      </c>
      <c r="L45" s="4">
        <f t="shared" si="2"/>
        <v>0.26581969296788721</v>
      </c>
      <c r="M45" s="4">
        <f t="shared" si="3"/>
        <v>0.60628221785965652</v>
      </c>
      <c r="N45" s="12">
        <f>(H45-$H$22)/$H$22</f>
        <v>0.55883465758607642</v>
      </c>
      <c r="O45" s="12">
        <f t="shared" si="14"/>
        <v>0.55124073245674543</v>
      </c>
      <c r="P45" s="12">
        <f t="shared" si="6"/>
        <v>-0.35535473052188959</v>
      </c>
      <c r="Q45" s="12">
        <f t="shared" si="15"/>
        <v>0.25137356599709904</v>
      </c>
      <c r="R45" s="12">
        <f t="shared" si="7"/>
        <v>0.24527744982290417</v>
      </c>
      <c r="S45" s="12">
        <f t="shared" si="16"/>
        <v>-0.19696610571225398</v>
      </c>
      <c r="T45" s="12">
        <f t="shared" si="8"/>
        <v>-4.7893638932912208E-2</v>
      </c>
      <c r="U45" s="4">
        <f t="shared" si="4"/>
        <v>1.216056670602125</v>
      </c>
      <c r="V45" s="4">
        <f t="shared" si="9"/>
        <v>0.17148760330578511</v>
      </c>
      <c r="W45" s="4">
        <f t="shared" si="10"/>
        <v>0.75678866587957494</v>
      </c>
      <c r="X45" s="4">
        <f t="shared" si="11"/>
        <v>1.7420306965761512</v>
      </c>
      <c r="Y45" s="4">
        <f t="shared" si="12"/>
        <v>2.9515938606847696E-2</v>
      </c>
      <c r="Z45" s="7">
        <v>33.880000000000003</v>
      </c>
      <c r="AA45" s="7">
        <v>276.88</v>
      </c>
      <c r="AB45" s="7">
        <v>4.38</v>
      </c>
      <c r="AC45" s="7">
        <v>6.17</v>
      </c>
      <c r="AD45" s="7">
        <v>25.64</v>
      </c>
      <c r="AE45" s="7">
        <v>59.02</v>
      </c>
      <c r="AF45" s="7">
        <v>5.81</v>
      </c>
      <c r="AG45" s="7">
        <v>12.74</v>
      </c>
      <c r="AH45" s="7">
        <v>53.58</v>
      </c>
      <c r="AI45" s="7">
        <v>4.97</v>
      </c>
    </row>
    <row r="46" spans="1:35">
      <c r="A46" s="9">
        <v>9498</v>
      </c>
      <c r="B46" s="7">
        <v>96.6</v>
      </c>
      <c r="C46" s="7">
        <v>287.33</v>
      </c>
      <c r="D46" s="24">
        <v>88.205129999999997</v>
      </c>
      <c r="E46" s="24"/>
      <c r="F46" s="24"/>
      <c r="G46" s="7"/>
      <c r="Z46" s="7">
        <v>33.619999999999997</v>
      </c>
      <c r="AA46" s="7">
        <v>279.39999999999998</v>
      </c>
      <c r="AB46" s="7">
        <v>4.34</v>
      </c>
      <c r="AC46" s="7">
        <v>6.09</v>
      </c>
      <c r="AD46" s="7">
        <v>25.58</v>
      </c>
      <c r="AE46" s="7">
        <v>59.39</v>
      </c>
      <c r="AF46" s="7">
        <v>5.88</v>
      </c>
      <c r="AG46" s="7">
        <v>12.94</v>
      </c>
      <c r="AH46" s="7">
        <v>52.65</v>
      </c>
      <c r="AI46" s="7">
        <v>5.0999999999999996</v>
      </c>
    </row>
    <row r="47" spans="1:35">
      <c r="A47" s="9">
        <v>9588</v>
      </c>
      <c r="B47" s="7">
        <v>96.15</v>
      </c>
      <c r="C47" s="7">
        <v>288.20999999999998</v>
      </c>
      <c r="D47" s="24">
        <v>87.179490000000001</v>
      </c>
      <c r="E47" s="24"/>
      <c r="F47" s="24"/>
      <c r="G47" s="7"/>
      <c r="Z47" s="7">
        <v>33.36</v>
      </c>
      <c r="AA47" s="7">
        <v>281.94</v>
      </c>
      <c r="AB47" s="7">
        <v>4.13</v>
      </c>
      <c r="AC47" s="7">
        <v>5.98</v>
      </c>
      <c r="AD47" s="7">
        <v>25.52</v>
      </c>
      <c r="AE47" s="7">
        <v>59.56</v>
      </c>
      <c r="AF47" s="7">
        <v>5.87</v>
      </c>
      <c r="AG47" s="7">
        <v>12.24</v>
      </c>
      <c r="AH47" s="7">
        <v>51.79</v>
      </c>
      <c r="AI47" s="7">
        <v>4.96</v>
      </c>
    </row>
    <row r="48" spans="1:35">
      <c r="A48" s="9">
        <v>9679</v>
      </c>
      <c r="B48" s="7">
        <v>97.93</v>
      </c>
      <c r="C48" s="7">
        <v>295.01</v>
      </c>
      <c r="D48" s="24">
        <v>87.523079999999993</v>
      </c>
      <c r="E48" s="24"/>
      <c r="F48" s="24"/>
      <c r="G48" s="7"/>
      <c r="Z48" s="7">
        <v>33.19</v>
      </c>
      <c r="AA48" s="7">
        <v>284.5</v>
      </c>
      <c r="AB48" s="7">
        <v>4.34</v>
      </c>
      <c r="AC48" s="7">
        <v>5.79</v>
      </c>
      <c r="AD48" s="7">
        <v>25.33</v>
      </c>
      <c r="AE48" s="7">
        <v>59.67</v>
      </c>
      <c r="AF48" s="7">
        <v>5.88</v>
      </c>
      <c r="AG48" s="7">
        <v>13.28</v>
      </c>
      <c r="AH48" s="7">
        <v>51.29</v>
      </c>
      <c r="AI48" s="7">
        <v>5.0599999999999996</v>
      </c>
    </row>
    <row r="49" spans="1:35">
      <c r="A49" s="9">
        <v>9771</v>
      </c>
      <c r="B49" s="7">
        <v>97.98</v>
      </c>
      <c r="C49" s="7">
        <v>296.70999999999998</v>
      </c>
      <c r="D49" s="24">
        <v>88.374359999999996</v>
      </c>
      <c r="E49" s="24"/>
      <c r="F49" s="24"/>
      <c r="G49" s="7"/>
      <c r="Z49" s="7">
        <v>33.020000000000003</v>
      </c>
      <c r="AA49" s="7">
        <v>287.08</v>
      </c>
      <c r="AB49" s="7">
        <v>4.54</v>
      </c>
      <c r="AC49" s="7">
        <v>5.81</v>
      </c>
      <c r="AD49" s="7">
        <v>25.11</v>
      </c>
      <c r="AE49" s="7">
        <v>59.34</v>
      </c>
      <c r="AF49" s="7">
        <v>5.82</v>
      </c>
      <c r="AG49" s="7">
        <v>13.41</v>
      </c>
      <c r="AH49" s="7">
        <v>50.86</v>
      </c>
      <c r="AI49" s="7">
        <v>5.08</v>
      </c>
    </row>
    <row r="50" spans="1:35">
      <c r="A50" s="9">
        <v>9863</v>
      </c>
      <c r="B50" s="7">
        <v>95.94</v>
      </c>
      <c r="C50" s="7">
        <v>295.63</v>
      </c>
      <c r="D50" s="24">
        <v>88.548720000000003</v>
      </c>
      <c r="E50" s="24"/>
      <c r="F50" s="24"/>
      <c r="G50" s="7"/>
      <c r="Z50" s="7">
        <v>32.450000000000003</v>
      </c>
      <c r="AA50" s="7">
        <v>289.69</v>
      </c>
      <c r="AB50" s="7">
        <v>4.17</v>
      </c>
      <c r="AC50" s="7">
        <v>5.61</v>
      </c>
      <c r="AD50" s="7">
        <v>25.36</v>
      </c>
      <c r="AE50" s="7">
        <v>60</v>
      </c>
      <c r="AF50" s="7">
        <v>5.84</v>
      </c>
      <c r="AG50" s="7">
        <v>13.94</v>
      </c>
      <c r="AH50" s="7">
        <v>49.36</v>
      </c>
      <c r="AI50" s="7">
        <v>4.96</v>
      </c>
    </row>
    <row r="51" spans="1:35">
      <c r="A51" s="9">
        <v>9953</v>
      </c>
      <c r="B51" s="7">
        <v>95.44</v>
      </c>
      <c r="C51" s="7">
        <v>297.42</v>
      </c>
      <c r="D51" s="24">
        <v>88.887180000000001</v>
      </c>
      <c r="E51" s="24"/>
      <c r="F51" s="24"/>
      <c r="G51" s="7"/>
      <c r="Z51" s="7">
        <v>32.090000000000003</v>
      </c>
      <c r="AA51" s="7">
        <v>292.32</v>
      </c>
      <c r="AB51" s="7">
        <v>4.17</v>
      </c>
      <c r="AC51" s="7">
        <v>5.48</v>
      </c>
      <c r="AD51" s="7">
        <v>25.45</v>
      </c>
      <c r="AE51" s="7">
        <v>60.86</v>
      </c>
      <c r="AF51" s="7">
        <v>5.93</v>
      </c>
      <c r="AG51" s="7">
        <v>14.73</v>
      </c>
      <c r="AH51" s="7">
        <v>48.37</v>
      </c>
      <c r="AI51" s="7">
        <v>4.74</v>
      </c>
    </row>
    <row r="52" spans="1:35">
      <c r="A52" s="9">
        <v>10044</v>
      </c>
      <c r="B52" s="7">
        <v>94.77</v>
      </c>
      <c r="C52" s="7">
        <v>292.77999999999997</v>
      </c>
      <c r="D52" s="24">
        <v>90.769229999999993</v>
      </c>
      <c r="E52" s="24"/>
      <c r="F52" s="24"/>
      <c r="G52" s="7"/>
      <c r="Z52" s="7">
        <v>32.369999999999997</v>
      </c>
      <c r="AA52" s="7">
        <v>294.98</v>
      </c>
      <c r="AB52" s="7">
        <v>4.08</v>
      </c>
      <c r="AC52" s="7">
        <v>5.55</v>
      </c>
      <c r="AD52" s="7">
        <v>25.54</v>
      </c>
      <c r="AE52" s="7">
        <v>61.26</v>
      </c>
      <c r="AF52" s="7">
        <v>5.9</v>
      </c>
      <c r="AG52" s="7">
        <v>15.86</v>
      </c>
      <c r="AH52" s="7">
        <v>49.16</v>
      </c>
      <c r="AI52" s="7">
        <v>4.5599999999999996</v>
      </c>
    </row>
    <row r="53" spans="1:35">
      <c r="A53" s="9">
        <v>10136</v>
      </c>
      <c r="B53" s="7">
        <v>93.88</v>
      </c>
      <c r="C53" s="7">
        <v>287.2</v>
      </c>
      <c r="D53" s="24">
        <v>91.625640000000004</v>
      </c>
      <c r="E53" s="24"/>
      <c r="F53" s="24"/>
      <c r="G53" s="7"/>
      <c r="Z53" s="7">
        <v>32.69</v>
      </c>
      <c r="AA53" s="7">
        <v>297.66000000000003</v>
      </c>
      <c r="AB53" s="7">
        <v>4</v>
      </c>
      <c r="AC53" s="7">
        <v>5.38</v>
      </c>
      <c r="AD53" s="7">
        <v>25.63</v>
      </c>
      <c r="AE53" s="7">
        <v>61.95</v>
      </c>
      <c r="AF53" s="7">
        <v>5.89</v>
      </c>
      <c r="AG53" s="7">
        <v>16.829999999999998</v>
      </c>
      <c r="AH53" s="7">
        <v>49.97</v>
      </c>
      <c r="AI53" s="7">
        <v>4.37</v>
      </c>
    </row>
    <row r="54" spans="1:35">
      <c r="A54" s="9">
        <v>10228</v>
      </c>
      <c r="B54" s="7">
        <v>94.31</v>
      </c>
      <c r="C54" s="7">
        <v>289.39999999999998</v>
      </c>
      <c r="D54" s="7"/>
      <c r="E54" s="7"/>
      <c r="F54" s="7"/>
      <c r="G54" s="7"/>
      <c r="Z54" s="7">
        <v>32.590000000000003</v>
      </c>
      <c r="AA54" s="7">
        <v>300.37</v>
      </c>
      <c r="AB54" s="7">
        <v>4.04</v>
      </c>
      <c r="AC54" s="7">
        <v>5.35</v>
      </c>
      <c r="AD54" s="7">
        <v>25.85</v>
      </c>
      <c r="AE54" s="7">
        <v>62.95</v>
      </c>
      <c r="AF54" s="7">
        <v>5.86</v>
      </c>
      <c r="AG54" s="7">
        <v>17.489999999999998</v>
      </c>
      <c r="AH54" s="7">
        <v>49.48</v>
      </c>
      <c r="AI54" s="7">
        <v>4.6399999999999997</v>
      </c>
    </row>
    <row r="55" spans="1:35">
      <c r="A55" s="9">
        <v>10319</v>
      </c>
      <c r="B55" s="7">
        <v>96.18</v>
      </c>
      <c r="C55" s="7">
        <v>292.98</v>
      </c>
      <c r="D55" s="7"/>
      <c r="E55" s="7"/>
      <c r="F55" s="7"/>
      <c r="G55" s="7"/>
      <c r="Z55" s="7">
        <v>32.83</v>
      </c>
      <c r="AA55" s="7">
        <v>303.08999999999997</v>
      </c>
      <c r="AB55" s="7">
        <v>4.54</v>
      </c>
      <c r="AC55" s="7">
        <v>5.33</v>
      </c>
      <c r="AD55" s="7">
        <v>25.49</v>
      </c>
      <c r="AE55" s="7">
        <v>63.54</v>
      </c>
      <c r="AF55" s="7">
        <v>5.9</v>
      </c>
      <c r="AG55" s="7">
        <v>19.16</v>
      </c>
      <c r="AH55" s="7">
        <v>50.02</v>
      </c>
      <c r="AI55" s="7">
        <v>4.8</v>
      </c>
    </row>
    <row r="56" spans="1:35">
      <c r="A56" s="9">
        <v>10410</v>
      </c>
      <c r="B56" s="7">
        <v>99.01</v>
      </c>
      <c r="C56" s="7">
        <v>299.70999999999998</v>
      </c>
      <c r="D56" s="7"/>
      <c r="E56" s="7"/>
      <c r="F56" s="7"/>
      <c r="G56" s="7"/>
      <c r="Z56" s="7">
        <v>33.04</v>
      </c>
      <c r="AA56" s="7">
        <v>305.85000000000002</v>
      </c>
      <c r="AB56" s="7">
        <v>5.38</v>
      </c>
      <c r="AC56" s="7">
        <v>5.58</v>
      </c>
      <c r="AD56" s="7">
        <v>25.62</v>
      </c>
      <c r="AE56" s="7">
        <v>63.03</v>
      </c>
      <c r="AF56" s="7">
        <v>5.84</v>
      </c>
      <c r="AG56" s="7">
        <v>19.420000000000002</v>
      </c>
      <c r="AH56" s="7">
        <v>50.5</v>
      </c>
      <c r="AI56" s="7">
        <v>5.03</v>
      </c>
    </row>
    <row r="57" spans="1:35">
      <c r="A57" s="9">
        <v>10502</v>
      </c>
      <c r="B57" s="7">
        <v>99.16</v>
      </c>
      <c r="C57" s="7">
        <v>302.8</v>
      </c>
      <c r="D57" s="7"/>
      <c r="E57" s="7"/>
      <c r="F57" s="7"/>
      <c r="G57" s="7"/>
      <c r="Z57" s="7">
        <v>32.75</v>
      </c>
      <c r="AA57" s="7">
        <v>308.63</v>
      </c>
      <c r="AB57" s="7">
        <v>5.42</v>
      </c>
      <c r="AC57" s="7">
        <v>5.58</v>
      </c>
      <c r="AD57" s="7">
        <v>25.8</v>
      </c>
      <c r="AE57" s="7">
        <v>63.76</v>
      </c>
      <c r="AF57" s="7">
        <v>5.92</v>
      </c>
      <c r="AG57" s="7">
        <v>21.68</v>
      </c>
      <c r="AH57" s="7">
        <v>49.59</v>
      </c>
      <c r="AI57" s="7">
        <v>5.36</v>
      </c>
    </row>
    <row r="58" spans="1:35">
      <c r="A58" s="9">
        <v>10594</v>
      </c>
      <c r="B58" s="7">
        <v>101.03</v>
      </c>
      <c r="C58" s="7">
        <v>308.94</v>
      </c>
      <c r="D58" s="7"/>
      <c r="E58" s="7"/>
      <c r="F58" s="7"/>
      <c r="G58" s="7"/>
      <c r="Z58" s="7">
        <v>32.700000000000003</v>
      </c>
      <c r="AA58" s="7">
        <v>311.43</v>
      </c>
      <c r="AB58" s="7">
        <v>5.59</v>
      </c>
      <c r="AC58" s="7">
        <v>5.63</v>
      </c>
      <c r="AD58" s="7">
        <v>25.74</v>
      </c>
      <c r="AE58" s="7">
        <v>63.46</v>
      </c>
      <c r="AF58" s="7">
        <v>5.88</v>
      </c>
      <c r="AG58" s="7">
        <v>24.24</v>
      </c>
      <c r="AH58" s="7">
        <v>49.43</v>
      </c>
      <c r="AI58" s="7">
        <v>5.54</v>
      </c>
    </row>
    <row r="59" spans="1:35">
      <c r="A59" s="9">
        <v>10684</v>
      </c>
      <c r="B59" s="7">
        <v>105.02</v>
      </c>
      <c r="C59" s="7">
        <v>321.64999999999998</v>
      </c>
      <c r="D59" s="7"/>
      <c r="E59" s="7"/>
      <c r="F59" s="7"/>
      <c r="G59" s="7"/>
      <c r="Z59" s="7">
        <v>32.65</v>
      </c>
      <c r="AA59" s="7">
        <v>314.26</v>
      </c>
      <c r="AB59" s="7">
        <v>6</v>
      </c>
      <c r="AC59" s="7">
        <v>5.8</v>
      </c>
      <c r="AD59" s="7">
        <v>25.85</v>
      </c>
      <c r="AE59" s="7">
        <v>63.07</v>
      </c>
      <c r="AF59" s="7">
        <v>5.81</v>
      </c>
      <c r="AG59" s="7">
        <v>24.43</v>
      </c>
      <c r="AH59" s="7">
        <v>49.09</v>
      </c>
      <c r="AI59" s="7">
        <v>5.64</v>
      </c>
    </row>
    <row r="60" spans="1:35">
      <c r="A60" s="9">
        <v>10775</v>
      </c>
      <c r="B60" s="7">
        <v>106.72</v>
      </c>
      <c r="C60" s="7">
        <v>323.69</v>
      </c>
      <c r="D60" s="7"/>
      <c r="E60" s="7"/>
      <c r="F60" s="7"/>
      <c r="G60" s="7"/>
      <c r="Z60" s="7">
        <v>32.97</v>
      </c>
      <c r="AA60" s="7">
        <v>317.12</v>
      </c>
      <c r="AB60" s="7">
        <v>6.13</v>
      </c>
      <c r="AC60" s="7">
        <v>5.95</v>
      </c>
      <c r="AD60" s="7">
        <v>26.16</v>
      </c>
      <c r="AE60" s="7">
        <v>63.61</v>
      </c>
      <c r="AF60" s="7">
        <v>5.9</v>
      </c>
      <c r="AG60" s="7">
        <v>28.12</v>
      </c>
      <c r="AH60" s="7">
        <v>49.69</v>
      </c>
      <c r="AI60" s="7">
        <v>5.84</v>
      </c>
    </row>
    <row r="61" spans="1:35">
      <c r="A61" s="9">
        <v>10867</v>
      </c>
      <c r="B61" s="7">
        <v>100.92</v>
      </c>
      <c r="C61" s="7">
        <v>308.45</v>
      </c>
      <c r="D61" s="7"/>
      <c r="E61" s="7"/>
      <c r="F61" s="7"/>
      <c r="G61" s="7"/>
      <c r="Z61" s="7">
        <v>32.72</v>
      </c>
      <c r="AA61" s="7">
        <v>319.99</v>
      </c>
      <c r="AB61" s="7">
        <v>5.67</v>
      </c>
      <c r="AC61" s="7">
        <v>6.11</v>
      </c>
      <c r="AD61" s="7">
        <v>25.4</v>
      </c>
      <c r="AE61" s="7">
        <v>63.62</v>
      </c>
      <c r="AF61" s="7">
        <v>5.9</v>
      </c>
      <c r="AG61" s="7">
        <v>21.9</v>
      </c>
      <c r="AH61" s="7">
        <v>48.49</v>
      </c>
      <c r="AI61" s="7">
        <v>5.26</v>
      </c>
    </row>
    <row r="62" spans="1:35">
      <c r="A62" s="9">
        <v>10959</v>
      </c>
      <c r="B62" s="7">
        <v>96.53</v>
      </c>
      <c r="C62" s="7">
        <v>297.27</v>
      </c>
      <c r="D62" s="7"/>
      <c r="E62" s="7"/>
      <c r="F62" s="7"/>
      <c r="G62" s="7"/>
      <c r="Z62" s="7">
        <v>32.47</v>
      </c>
      <c r="AA62" s="7">
        <v>321.52999999999997</v>
      </c>
      <c r="AB62" s="7">
        <v>4.63</v>
      </c>
      <c r="AC62" s="7">
        <v>5.92</v>
      </c>
      <c r="AD62" s="7">
        <v>25.39</v>
      </c>
      <c r="AE62" s="7">
        <v>62.65</v>
      </c>
      <c r="AF62" s="7">
        <v>5.77</v>
      </c>
      <c r="AG62" s="7">
        <v>21.36</v>
      </c>
      <c r="AH62" s="7">
        <v>47.15</v>
      </c>
      <c r="AI62" s="7">
        <v>4.75</v>
      </c>
    </row>
    <row r="63" spans="1:35">
      <c r="A63" s="9">
        <v>11049</v>
      </c>
      <c r="B63" s="7">
        <v>95.25</v>
      </c>
      <c r="C63" s="7">
        <v>295.58</v>
      </c>
      <c r="D63" s="7"/>
      <c r="E63" s="7"/>
      <c r="F63" s="7"/>
      <c r="G63" s="7"/>
      <c r="Z63" s="7">
        <v>32.22</v>
      </c>
      <c r="AA63" s="7">
        <v>323.08</v>
      </c>
      <c r="AB63" s="7">
        <v>3.71</v>
      </c>
      <c r="AC63" s="7">
        <v>5.7</v>
      </c>
      <c r="AD63" s="7">
        <v>24.79</v>
      </c>
      <c r="AE63" s="7">
        <v>62.28</v>
      </c>
      <c r="AF63" s="7">
        <v>5.69</v>
      </c>
      <c r="AG63" s="7">
        <v>21.8</v>
      </c>
      <c r="AH63" s="7">
        <v>46.03</v>
      </c>
      <c r="AI63" s="7">
        <v>4.59</v>
      </c>
    </row>
    <row r="64" spans="1:35">
      <c r="A64" s="9">
        <v>11140</v>
      </c>
      <c r="B64" s="7">
        <v>88.35</v>
      </c>
      <c r="C64" s="7">
        <v>281.13</v>
      </c>
      <c r="D64" s="7"/>
      <c r="E64" s="7"/>
      <c r="F64" s="7"/>
      <c r="G64" s="7"/>
      <c r="Z64" s="7">
        <v>31.43</v>
      </c>
      <c r="AA64" s="7">
        <v>324.69</v>
      </c>
      <c r="AB64" s="7">
        <v>3.08</v>
      </c>
      <c r="AC64" s="7">
        <v>5.77</v>
      </c>
      <c r="AD64" s="7">
        <v>24.56</v>
      </c>
      <c r="AE64" s="7">
        <v>62</v>
      </c>
      <c r="AF64" s="7">
        <v>5.73</v>
      </c>
      <c r="AG64" s="7">
        <v>19.27</v>
      </c>
      <c r="AH64" s="7">
        <v>43.53</v>
      </c>
      <c r="AI64" s="7">
        <v>4.16</v>
      </c>
    </row>
    <row r="65" spans="1:35">
      <c r="A65" s="9">
        <v>11232</v>
      </c>
      <c r="B65" s="7">
        <v>82.77</v>
      </c>
      <c r="C65" s="7">
        <v>268.10000000000002</v>
      </c>
      <c r="D65" s="7"/>
      <c r="E65" s="7"/>
      <c r="F65" s="7"/>
      <c r="G65" s="7"/>
      <c r="Z65" s="7">
        <v>30.87</v>
      </c>
      <c r="AA65" s="7">
        <v>326.19</v>
      </c>
      <c r="AB65" s="7">
        <v>2.92</v>
      </c>
      <c r="AC65" s="7">
        <v>5.94</v>
      </c>
      <c r="AD65" s="7">
        <v>24.35</v>
      </c>
      <c r="AE65" s="7">
        <v>61.25</v>
      </c>
      <c r="AF65" s="7">
        <v>5.72</v>
      </c>
      <c r="AG65" s="7">
        <v>15.29</v>
      </c>
      <c r="AH65" s="7">
        <v>41.95</v>
      </c>
      <c r="AI65" s="7">
        <v>3.49</v>
      </c>
    </row>
    <row r="66" spans="1:35">
      <c r="A66" s="9">
        <v>11324</v>
      </c>
      <c r="B66" s="7">
        <v>80.66</v>
      </c>
      <c r="C66" s="7">
        <v>268.66000000000003</v>
      </c>
      <c r="D66" s="7"/>
      <c r="E66" s="7"/>
      <c r="F66" s="7"/>
      <c r="G66" s="7"/>
      <c r="Z66" s="7">
        <v>30.02</v>
      </c>
      <c r="AA66" s="7">
        <v>327.75</v>
      </c>
      <c r="AB66" s="7">
        <v>2.67</v>
      </c>
      <c r="AC66" s="7">
        <v>6.41</v>
      </c>
      <c r="AD66" s="7">
        <v>23.94</v>
      </c>
      <c r="AE66" s="7">
        <v>60.16</v>
      </c>
      <c r="AF66" s="7">
        <v>5.83</v>
      </c>
      <c r="AG66" s="7">
        <v>15.29</v>
      </c>
      <c r="AH66" s="7">
        <v>39.729999999999997</v>
      </c>
      <c r="AI66" s="7">
        <v>3.09</v>
      </c>
    </row>
    <row r="67" spans="1:35">
      <c r="A67" s="9">
        <v>11414</v>
      </c>
      <c r="B67" s="7">
        <v>79.739999999999995</v>
      </c>
      <c r="C67" s="7">
        <v>273.35000000000002</v>
      </c>
      <c r="D67" s="7"/>
      <c r="E67" s="7"/>
      <c r="F67" s="7"/>
      <c r="G67" s="7"/>
      <c r="Z67" s="7">
        <v>29.17</v>
      </c>
      <c r="AA67" s="7">
        <v>329.65</v>
      </c>
      <c r="AB67" s="7">
        <v>2.21</v>
      </c>
      <c r="AC67" s="7">
        <v>6.72</v>
      </c>
      <c r="AD67" s="7">
        <v>23.3</v>
      </c>
      <c r="AE67" s="7">
        <v>59.01</v>
      </c>
      <c r="AF67" s="7">
        <v>5.88</v>
      </c>
      <c r="AG67" s="7">
        <v>13.07</v>
      </c>
      <c r="AH67" s="7">
        <v>37.86</v>
      </c>
      <c r="AI67" s="7">
        <v>3.01</v>
      </c>
    </row>
    <row r="68" spans="1:35">
      <c r="A68" s="9">
        <v>11505</v>
      </c>
      <c r="B68" s="7">
        <v>74.989999999999995</v>
      </c>
      <c r="C68" s="7">
        <v>262.62</v>
      </c>
      <c r="D68" s="7"/>
      <c r="E68" s="7"/>
      <c r="F68" s="7"/>
      <c r="G68" s="7"/>
      <c r="Z68" s="7">
        <v>28.55</v>
      </c>
      <c r="AA68" s="7">
        <v>331.56</v>
      </c>
      <c r="AB68" s="7">
        <v>2</v>
      </c>
      <c r="AC68" s="7">
        <v>7.08</v>
      </c>
      <c r="AD68" s="7">
        <v>22.53</v>
      </c>
      <c r="AE68" s="7">
        <v>57.11</v>
      </c>
      <c r="AF68" s="7">
        <v>6.08</v>
      </c>
      <c r="AG68" s="7">
        <v>11.9</v>
      </c>
      <c r="AH68" s="7">
        <v>37.03</v>
      </c>
      <c r="AI68" s="7">
        <v>2.65</v>
      </c>
    </row>
    <row r="69" spans="1:35">
      <c r="A69" s="9">
        <v>11597</v>
      </c>
      <c r="B69" s="7">
        <v>69.09</v>
      </c>
      <c r="C69" s="7">
        <v>249.14</v>
      </c>
      <c r="D69" s="7"/>
      <c r="E69" s="7"/>
      <c r="F69" s="7"/>
      <c r="G69" s="7"/>
      <c r="Z69" s="7">
        <v>27.73</v>
      </c>
      <c r="AA69" s="7">
        <v>333.47</v>
      </c>
      <c r="AB69" s="7">
        <v>3.67</v>
      </c>
      <c r="AC69" s="7">
        <v>9.0399999999999991</v>
      </c>
      <c r="AD69" s="7">
        <v>21.35</v>
      </c>
      <c r="AE69" s="7">
        <v>52.68</v>
      </c>
      <c r="AF69" s="7">
        <v>6.15</v>
      </c>
      <c r="AG69" s="7">
        <v>8.61</v>
      </c>
      <c r="AH69" s="7">
        <v>35.97</v>
      </c>
      <c r="AI69" s="7">
        <v>2.08</v>
      </c>
    </row>
    <row r="70" spans="1:35">
      <c r="A70" s="9">
        <v>11689</v>
      </c>
      <c r="B70" s="7">
        <v>63.84</v>
      </c>
      <c r="C70" s="7">
        <v>240.16</v>
      </c>
      <c r="D70" s="7"/>
      <c r="E70" s="7"/>
      <c r="F70" s="7"/>
      <c r="G70" s="7"/>
      <c r="Z70" s="7">
        <v>26.58</v>
      </c>
      <c r="AA70" s="7">
        <v>335.4</v>
      </c>
      <c r="AB70" s="7">
        <v>3.8</v>
      </c>
      <c r="AC70" s="7">
        <v>9.1300000000000008</v>
      </c>
      <c r="AD70" s="7">
        <v>20.56</v>
      </c>
      <c r="AE70" s="7">
        <v>49.62</v>
      </c>
      <c r="AF70" s="7">
        <v>6.21</v>
      </c>
      <c r="AG70" s="7">
        <v>7.41</v>
      </c>
      <c r="AH70" s="7">
        <v>34.33</v>
      </c>
      <c r="AI70" s="7">
        <v>1.93</v>
      </c>
    </row>
    <row r="71" spans="1:35">
      <c r="A71" s="9">
        <v>11780</v>
      </c>
      <c r="B71" s="7">
        <v>58.83</v>
      </c>
      <c r="C71" s="7">
        <v>228.43</v>
      </c>
      <c r="D71" s="7"/>
      <c r="E71" s="7"/>
      <c r="F71" s="7"/>
      <c r="G71" s="7"/>
      <c r="Z71" s="7">
        <v>25.75</v>
      </c>
      <c r="AA71" s="7">
        <v>337.34</v>
      </c>
      <c r="AB71" s="7">
        <v>3.13</v>
      </c>
      <c r="AC71" s="7">
        <v>10.46</v>
      </c>
      <c r="AD71" s="7">
        <v>19.95</v>
      </c>
      <c r="AE71" s="7">
        <v>47.95</v>
      </c>
      <c r="AF71" s="7">
        <v>6.36</v>
      </c>
      <c r="AG71" s="7">
        <v>5.08</v>
      </c>
      <c r="AH71" s="7">
        <v>33.33</v>
      </c>
      <c r="AI71" s="7">
        <v>1.3</v>
      </c>
    </row>
    <row r="72" spans="1:35">
      <c r="A72" s="9">
        <v>11871</v>
      </c>
      <c r="B72" s="7">
        <v>56.08</v>
      </c>
      <c r="C72" s="7">
        <v>220.46</v>
      </c>
      <c r="D72" s="7"/>
      <c r="E72" s="7"/>
      <c r="F72" s="7"/>
      <c r="G72" s="7"/>
      <c r="Z72" s="7">
        <v>25.44</v>
      </c>
      <c r="AA72" s="7">
        <v>339.29</v>
      </c>
      <c r="AB72" s="7">
        <v>2.29</v>
      </c>
      <c r="AC72" s="7">
        <v>10.79</v>
      </c>
      <c r="AD72" s="7">
        <v>19.920000000000002</v>
      </c>
      <c r="AE72" s="7">
        <v>46.72</v>
      </c>
      <c r="AF72" s="7">
        <v>6.47</v>
      </c>
      <c r="AG72" s="7">
        <v>6.37</v>
      </c>
      <c r="AH72" s="7">
        <v>33.54</v>
      </c>
      <c r="AI72" s="7">
        <v>1.33</v>
      </c>
    </row>
    <row r="73" spans="1:35">
      <c r="A73" s="9">
        <v>11963</v>
      </c>
      <c r="B73" s="7">
        <v>54.57</v>
      </c>
      <c r="C73" s="7">
        <v>219.12</v>
      </c>
      <c r="D73" s="7"/>
      <c r="E73" s="7"/>
      <c r="F73" s="7"/>
      <c r="G73" s="7"/>
      <c r="Z73" s="7">
        <v>24.9</v>
      </c>
      <c r="AA73" s="7">
        <v>341.26</v>
      </c>
      <c r="AB73" s="7">
        <v>1.71</v>
      </c>
      <c r="AC73" s="7">
        <v>7.87</v>
      </c>
      <c r="AD73" s="7">
        <v>19.989999999999998</v>
      </c>
      <c r="AE73" s="7">
        <v>46.87</v>
      </c>
      <c r="AF73" s="7">
        <v>6.58</v>
      </c>
      <c r="AG73" s="7">
        <v>6.26</v>
      </c>
      <c r="AH73" s="7">
        <v>32.83</v>
      </c>
      <c r="AI73" s="7">
        <v>1.44</v>
      </c>
    </row>
    <row r="74" spans="1:35">
      <c r="A74" s="9">
        <v>12055</v>
      </c>
      <c r="B74" s="7">
        <v>49.78</v>
      </c>
      <c r="C74" s="7">
        <v>206.38</v>
      </c>
      <c r="D74" s="7"/>
      <c r="E74" s="7"/>
      <c r="F74" s="7"/>
      <c r="G74" s="7"/>
      <c r="Z74" s="7">
        <v>24.11</v>
      </c>
      <c r="AA74" s="7">
        <v>343.23</v>
      </c>
      <c r="AB74" s="7">
        <v>1.92</v>
      </c>
      <c r="AC74" s="7">
        <v>8.01</v>
      </c>
      <c r="AD74" s="7">
        <v>19.010000000000002</v>
      </c>
      <c r="AE74" s="7">
        <v>44.25</v>
      </c>
      <c r="AF74" s="7">
        <v>7.26</v>
      </c>
      <c r="AG74" s="7">
        <v>5.93</v>
      </c>
      <c r="AH74" s="7">
        <v>31.13</v>
      </c>
      <c r="AI74" s="7">
        <v>0.95</v>
      </c>
    </row>
    <row r="75" spans="1:35">
      <c r="A75" s="9">
        <v>12145</v>
      </c>
      <c r="B75" s="7">
        <v>54.13</v>
      </c>
      <c r="C75" s="7">
        <v>221.26</v>
      </c>
      <c r="D75" s="7"/>
      <c r="E75" s="7"/>
      <c r="F75" s="7"/>
      <c r="G75" s="7"/>
      <c r="Z75" s="7">
        <v>24.47</v>
      </c>
      <c r="AA75" s="7">
        <v>345.21</v>
      </c>
      <c r="AB75" s="7">
        <v>2.21</v>
      </c>
      <c r="AC75" s="7">
        <v>9.1199999999999992</v>
      </c>
      <c r="AD75" s="7">
        <v>18.86</v>
      </c>
      <c r="AE75" s="7">
        <v>41.15</v>
      </c>
      <c r="AF75" s="7">
        <v>6.52</v>
      </c>
      <c r="AG75" s="7">
        <v>8.01</v>
      </c>
      <c r="AH75" s="7">
        <v>32.35</v>
      </c>
      <c r="AI75" s="7">
        <v>1.47</v>
      </c>
    </row>
    <row r="76" spans="1:35">
      <c r="A76" s="9">
        <v>12236</v>
      </c>
      <c r="B76" s="7">
        <v>61.55</v>
      </c>
      <c r="C76" s="7">
        <v>238.85</v>
      </c>
      <c r="D76" s="7"/>
      <c r="E76" s="7"/>
      <c r="F76" s="7"/>
      <c r="G76" s="7"/>
      <c r="Z76" s="7">
        <v>25.77</v>
      </c>
      <c r="AA76" s="7">
        <v>347.21</v>
      </c>
      <c r="AB76" s="7">
        <v>1.5</v>
      </c>
      <c r="AC76" s="7">
        <v>6.62</v>
      </c>
      <c r="AD76" s="7">
        <v>18.920000000000002</v>
      </c>
      <c r="AE76" s="7">
        <v>41.45</v>
      </c>
      <c r="AF76" s="7">
        <v>6.56</v>
      </c>
      <c r="AG76" s="7">
        <v>9.9600000000000009</v>
      </c>
      <c r="AH76" s="7">
        <v>35.979999999999997</v>
      </c>
      <c r="AI76" s="7">
        <v>1.94</v>
      </c>
    </row>
    <row r="77" spans="1:35">
      <c r="A77" s="9">
        <v>12328</v>
      </c>
      <c r="B77" s="7">
        <v>58.11</v>
      </c>
      <c r="C77" s="7">
        <v>222.05</v>
      </c>
      <c r="D77" s="7"/>
      <c r="E77" s="7"/>
      <c r="F77" s="7"/>
      <c r="G77" s="7"/>
      <c r="Z77" s="7">
        <v>26.17</v>
      </c>
      <c r="AA77" s="7">
        <v>349.22</v>
      </c>
      <c r="AB77" s="7">
        <v>1.29</v>
      </c>
      <c r="AC77" s="7">
        <v>7.49</v>
      </c>
      <c r="AD77" s="7">
        <v>19.46</v>
      </c>
      <c r="AE77" s="7">
        <v>41.99</v>
      </c>
      <c r="AF77" s="7">
        <v>6.73</v>
      </c>
      <c r="AG77" s="7">
        <v>9.0299999999999994</v>
      </c>
      <c r="AH77" s="7">
        <v>36.65</v>
      </c>
      <c r="AI77" s="7">
        <v>1.56</v>
      </c>
    </row>
    <row r="78" spans="1:35">
      <c r="A78" s="9">
        <v>12420</v>
      </c>
      <c r="B78" s="7">
        <v>62.88</v>
      </c>
      <c r="C78" s="7">
        <v>234.29</v>
      </c>
      <c r="D78" s="7"/>
      <c r="E78" s="7"/>
      <c r="F78" s="7"/>
      <c r="G78" s="7"/>
      <c r="Z78" s="7">
        <v>26.84</v>
      </c>
      <c r="AA78" s="7">
        <v>351.24</v>
      </c>
      <c r="AB78" s="7">
        <v>1.38</v>
      </c>
      <c r="AC78" s="7">
        <v>7.01</v>
      </c>
      <c r="AD78" s="7">
        <v>20.34</v>
      </c>
      <c r="AE78" s="7">
        <v>43.37</v>
      </c>
      <c r="AF78" s="7">
        <v>6.93</v>
      </c>
      <c r="AG78" s="7">
        <v>10.08</v>
      </c>
      <c r="AH78" s="7">
        <v>37.75</v>
      </c>
      <c r="AI78" s="7">
        <v>2.1800000000000002</v>
      </c>
    </row>
    <row r="79" spans="1:35">
      <c r="A79" s="9">
        <v>12510</v>
      </c>
      <c r="B79" s="7">
        <v>67.22</v>
      </c>
      <c r="C79" s="7">
        <v>247.72</v>
      </c>
      <c r="D79" s="7"/>
      <c r="E79" s="7"/>
      <c r="F79" s="7"/>
      <c r="G79" s="7"/>
      <c r="Z79" s="7">
        <v>27.14</v>
      </c>
      <c r="AA79" s="7">
        <v>353.27</v>
      </c>
      <c r="AB79" s="7">
        <v>0.96</v>
      </c>
      <c r="AC79" s="7">
        <v>6.01</v>
      </c>
      <c r="AD79" s="7">
        <v>21.03</v>
      </c>
      <c r="AE79" s="7">
        <v>45.04</v>
      </c>
      <c r="AF79" s="7">
        <v>7.55</v>
      </c>
      <c r="AG79" s="7">
        <v>9.7200000000000006</v>
      </c>
      <c r="AH79" s="7">
        <v>38.119999999999997</v>
      </c>
      <c r="AI79" s="7">
        <v>2.42</v>
      </c>
    </row>
    <row r="80" spans="1:35">
      <c r="A80" s="9">
        <v>12601</v>
      </c>
      <c r="B80" s="7">
        <v>65.5</v>
      </c>
      <c r="C80" s="7">
        <v>237.19</v>
      </c>
      <c r="D80" s="7"/>
      <c r="E80" s="7"/>
      <c r="F80" s="7"/>
      <c r="G80" s="7"/>
      <c r="Z80" s="7">
        <v>27.61</v>
      </c>
      <c r="AA80" s="7">
        <v>355.31</v>
      </c>
      <c r="AB80" s="7">
        <v>0.88</v>
      </c>
      <c r="AC80" s="7">
        <v>6.13</v>
      </c>
      <c r="AD80" s="7">
        <v>22.01</v>
      </c>
      <c r="AE80" s="7">
        <v>46.63</v>
      </c>
      <c r="AF80" s="7">
        <v>7.82</v>
      </c>
      <c r="AG80" s="7">
        <v>8.91</v>
      </c>
      <c r="AH80" s="7">
        <v>39.35</v>
      </c>
      <c r="AI80" s="7">
        <v>1.86</v>
      </c>
    </row>
    <row r="81" spans="1:35">
      <c r="A81" s="9">
        <v>12693</v>
      </c>
      <c r="B81" s="7">
        <v>65.489999999999995</v>
      </c>
      <c r="C81" s="7">
        <v>237.16</v>
      </c>
      <c r="D81" s="7"/>
      <c r="E81" s="7"/>
      <c r="F81" s="7"/>
      <c r="G81" s="7"/>
      <c r="Z81" s="7">
        <v>27.61</v>
      </c>
      <c r="AA81" s="7">
        <v>357.37</v>
      </c>
      <c r="AB81" s="7">
        <v>0.88</v>
      </c>
      <c r="AC81" s="7">
        <v>6.4</v>
      </c>
      <c r="AD81" s="7">
        <v>23</v>
      </c>
      <c r="AE81" s="7">
        <v>48.03</v>
      </c>
      <c r="AF81" s="7">
        <v>7.89</v>
      </c>
      <c r="AG81" s="7">
        <v>8.9</v>
      </c>
      <c r="AH81" s="7">
        <v>39.54</v>
      </c>
      <c r="AI81" s="7">
        <v>2.13</v>
      </c>
    </row>
    <row r="82" spans="1:35">
      <c r="A82" s="9">
        <v>12785</v>
      </c>
      <c r="B82" s="7">
        <v>70.36</v>
      </c>
      <c r="C82" s="7">
        <v>252.31</v>
      </c>
      <c r="D82" s="7"/>
      <c r="E82" s="7"/>
      <c r="F82" s="7"/>
      <c r="G82" s="7"/>
      <c r="Z82" s="7">
        <v>27.89</v>
      </c>
      <c r="AA82" s="7">
        <v>359.44</v>
      </c>
      <c r="AB82" s="7">
        <v>0.79</v>
      </c>
      <c r="AC82" s="7">
        <v>5.98</v>
      </c>
      <c r="AD82" s="7">
        <v>24.03</v>
      </c>
      <c r="AE82" s="7">
        <v>50.16</v>
      </c>
      <c r="AF82" s="7">
        <v>8.3699999999999992</v>
      </c>
      <c r="AG82" s="7">
        <v>8.7200000000000006</v>
      </c>
      <c r="AH82" s="7">
        <v>40.880000000000003</v>
      </c>
      <c r="AI82" s="7">
        <v>2.59</v>
      </c>
    </row>
    <row r="83" spans="1:35">
      <c r="A83" s="9">
        <v>12875</v>
      </c>
      <c r="B83" s="7">
        <v>70.62</v>
      </c>
      <c r="C83" s="7">
        <v>253.14</v>
      </c>
      <c r="D83" s="7"/>
      <c r="E83" s="7"/>
      <c r="F83" s="7"/>
      <c r="G83" s="7"/>
      <c r="Z83" s="7">
        <v>27.9</v>
      </c>
      <c r="AA83" s="7">
        <v>361.51</v>
      </c>
      <c r="AB83" s="7">
        <v>0.75</v>
      </c>
      <c r="AC83" s="7">
        <v>6.13</v>
      </c>
      <c r="AD83" s="7">
        <v>25.07</v>
      </c>
      <c r="AE83" s="7">
        <v>51.71</v>
      </c>
      <c r="AF83" s="7">
        <v>8.6300000000000008</v>
      </c>
      <c r="AG83" s="7">
        <v>9.3699999999999992</v>
      </c>
      <c r="AH83" s="7">
        <v>41.3</v>
      </c>
      <c r="AI83" s="7">
        <v>2.6</v>
      </c>
    </row>
    <row r="84" spans="1:35">
      <c r="A84" s="9">
        <v>12966</v>
      </c>
      <c r="B84" s="7">
        <v>72.430000000000007</v>
      </c>
      <c r="C84" s="7">
        <v>260.14</v>
      </c>
      <c r="D84" s="7"/>
      <c r="E84" s="7"/>
      <c r="F84" s="7"/>
      <c r="G84" s="7"/>
      <c r="Z84" s="7">
        <v>27.84</v>
      </c>
      <c r="AA84" s="7">
        <v>363.61</v>
      </c>
      <c r="AB84" s="7">
        <v>0.75</v>
      </c>
      <c r="AC84" s="7">
        <v>5.67</v>
      </c>
      <c r="AD84" s="7">
        <v>26.29</v>
      </c>
      <c r="AE84" s="7">
        <v>53.67</v>
      </c>
      <c r="AF84" s="7">
        <v>9.01</v>
      </c>
      <c r="AG84" s="7">
        <v>10.71</v>
      </c>
      <c r="AH84" s="7">
        <v>41.38</v>
      </c>
      <c r="AI84" s="7">
        <v>2.9</v>
      </c>
    </row>
    <row r="85" spans="1:35">
      <c r="A85" s="9">
        <v>13058</v>
      </c>
      <c r="B85" s="7">
        <v>76.58</v>
      </c>
      <c r="C85" s="7">
        <v>274.58</v>
      </c>
      <c r="D85" s="7"/>
      <c r="E85" s="7"/>
      <c r="F85" s="7"/>
      <c r="G85" s="7"/>
      <c r="Z85" s="7">
        <v>27.89</v>
      </c>
      <c r="AA85" s="7">
        <v>365.71</v>
      </c>
      <c r="AB85" s="7">
        <v>0.75</v>
      </c>
      <c r="AC85" s="7">
        <v>5.54</v>
      </c>
      <c r="AD85" s="7">
        <v>26.71</v>
      </c>
      <c r="AE85" s="7">
        <v>55.11</v>
      </c>
      <c r="AF85" s="7">
        <v>9.5</v>
      </c>
      <c r="AG85" s="7">
        <v>11.93</v>
      </c>
      <c r="AH85" s="7">
        <v>41.62</v>
      </c>
      <c r="AI85" s="7">
        <v>3.48</v>
      </c>
    </row>
    <row r="86" spans="1:35">
      <c r="A86" s="9">
        <v>13150</v>
      </c>
      <c r="B86" s="7">
        <v>76.81</v>
      </c>
      <c r="C86" s="7">
        <v>275.89999999999998</v>
      </c>
      <c r="D86" s="7"/>
      <c r="E86" s="7"/>
      <c r="F86" s="7"/>
      <c r="G86" s="7"/>
      <c r="Z86" s="7">
        <v>27.84</v>
      </c>
      <c r="AA86" s="7">
        <v>367.82</v>
      </c>
      <c r="AB86" s="7">
        <v>0.75</v>
      </c>
      <c r="AC86" s="7">
        <v>5</v>
      </c>
      <c r="AD86" s="7">
        <v>27.52</v>
      </c>
      <c r="AE86" s="7">
        <v>55.93</v>
      </c>
      <c r="AF86" s="7">
        <v>9.7100000000000009</v>
      </c>
      <c r="AG86" s="7">
        <v>13.7</v>
      </c>
      <c r="AH86" s="7">
        <v>41.42</v>
      </c>
      <c r="AI86" s="7">
        <v>3.44</v>
      </c>
    </row>
    <row r="87" spans="1:35">
      <c r="A87" s="9">
        <v>13241</v>
      </c>
      <c r="B87" s="7">
        <v>81.14</v>
      </c>
      <c r="C87" s="7">
        <v>293.2</v>
      </c>
      <c r="D87" s="7"/>
      <c r="E87" s="7"/>
      <c r="F87" s="7"/>
      <c r="G87" s="7"/>
      <c r="Z87" s="7">
        <v>27.67</v>
      </c>
      <c r="AA87" s="7">
        <v>369.95</v>
      </c>
      <c r="AB87" s="7">
        <v>0.75</v>
      </c>
      <c r="AC87" s="7">
        <v>4.91</v>
      </c>
      <c r="AD87" s="7">
        <v>28.96</v>
      </c>
      <c r="AE87" s="7">
        <v>58.45</v>
      </c>
      <c r="AF87" s="7">
        <v>9.75</v>
      </c>
      <c r="AG87" s="7">
        <v>13.58</v>
      </c>
      <c r="AH87" s="7">
        <v>40.85</v>
      </c>
      <c r="AI87" s="7">
        <v>3.72</v>
      </c>
    </row>
    <row r="88" spans="1:35">
      <c r="A88" s="9">
        <v>13332</v>
      </c>
      <c r="B88" s="7">
        <v>84.71</v>
      </c>
      <c r="C88" s="7">
        <v>301.58999999999997</v>
      </c>
      <c r="D88" s="7"/>
      <c r="E88" s="7"/>
      <c r="F88" s="7"/>
      <c r="G88" s="7"/>
      <c r="Z88" s="7">
        <v>28.09</v>
      </c>
      <c r="AA88" s="7">
        <v>372.09</v>
      </c>
      <c r="AB88" s="7">
        <v>0.75</v>
      </c>
      <c r="AC88" s="7">
        <v>4.84</v>
      </c>
      <c r="AD88" s="7">
        <v>29.55</v>
      </c>
      <c r="AE88" s="7">
        <v>60.13</v>
      </c>
      <c r="AF88" s="7">
        <v>10.36</v>
      </c>
      <c r="AG88" s="7">
        <v>14.57</v>
      </c>
      <c r="AH88" s="7">
        <v>41.92</v>
      </c>
      <c r="AI88" s="7">
        <v>4.16</v>
      </c>
    </row>
    <row r="89" spans="1:35">
      <c r="A89" s="9">
        <v>13424</v>
      </c>
      <c r="B89" s="7">
        <v>88.49</v>
      </c>
      <c r="C89" s="7">
        <v>311.58</v>
      </c>
      <c r="D89" s="7"/>
      <c r="E89" s="7"/>
      <c r="F89" s="7"/>
      <c r="G89" s="7"/>
      <c r="Z89" s="7">
        <v>28.4</v>
      </c>
      <c r="AA89" s="7">
        <v>374.24</v>
      </c>
      <c r="AB89" s="7">
        <v>0.75</v>
      </c>
      <c r="AC89" s="7">
        <v>4.54</v>
      </c>
      <c r="AD89" s="7">
        <v>30.11</v>
      </c>
      <c r="AE89" s="7">
        <v>61.14</v>
      </c>
      <c r="AF89" s="7">
        <v>10.82</v>
      </c>
      <c r="AG89" s="7">
        <v>15.87</v>
      </c>
      <c r="AH89" s="7">
        <v>42.67</v>
      </c>
      <c r="AI89" s="7">
        <v>4.5</v>
      </c>
    </row>
    <row r="90" spans="1:35">
      <c r="A90" s="9">
        <v>13516</v>
      </c>
      <c r="B90" s="7">
        <v>90.6</v>
      </c>
      <c r="C90" s="7">
        <v>310.52999999999997</v>
      </c>
      <c r="D90" s="7"/>
      <c r="E90" s="7"/>
      <c r="F90" s="7"/>
      <c r="G90" s="7"/>
      <c r="Z90" s="7">
        <v>29.17</v>
      </c>
      <c r="AA90" s="7">
        <v>376.41</v>
      </c>
      <c r="AB90" s="7">
        <v>0.75</v>
      </c>
      <c r="AC90" s="7">
        <v>4.49</v>
      </c>
      <c r="AD90" s="7">
        <v>30.3</v>
      </c>
      <c r="AE90" s="7">
        <v>62.04</v>
      </c>
      <c r="AF90" s="7">
        <v>10.96</v>
      </c>
      <c r="AG90" s="7">
        <v>16.649999999999999</v>
      </c>
      <c r="AH90" s="7">
        <v>44.72</v>
      </c>
      <c r="AI90" s="7">
        <v>4.9000000000000004</v>
      </c>
    </row>
    <row r="91" spans="1:35">
      <c r="A91" s="9">
        <v>13606</v>
      </c>
      <c r="B91" s="7">
        <v>93.75</v>
      </c>
      <c r="C91" s="7">
        <v>318.41000000000003</v>
      </c>
      <c r="D91" s="7"/>
      <c r="E91" s="7"/>
      <c r="F91" s="7"/>
      <c r="G91" s="7"/>
      <c r="Z91" s="7">
        <v>29.44</v>
      </c>
      <c r="AA91" s="7">
        <v>378.58</v>
      </c>
      <c r="AB91" s="7">
        <v>1</v>
      </c>
      <c r="AC91" s="7">
        <v>4.84</v>
      </c>
      <c r="AD91" s="7">
        <v>29.93</v>
      </c>
      <c r="AE91" s="7">
        <v>62.11</v>
      </c>
      <c r="AF91" s="7">
        <v>11.12</v>
      </c>
      <c r="AG91" s="7">
        <v>15.19</v>
      </c>
      <c r="AH91" s="7">
        <v>45.17</v>
      </c>
      <c r="AI91" s="7">
        <v>5.0999999999999996</v>
      </c>
    </row>
    <row r="92" spans="1:35">
      <c r="A92" s="9">
        <v>13697</v>
      </c>
      <c r="B92" s="7">
        <v>93.94</v>
      </c>
      <c r="C92" s="7">
        <v>317.20999999999998</v>
      </c>
      <c r="D92" s="7"/>
      <c r="E92" s="7"/>
      <c r="F92" s="7"/>
      <c r="G92" s="7"/>
      <c r="Z92" s="7">
        <v>29.62</v>
      </c>
      <c r="AA92" s="7">
        <v>380.77</v>
      </c>
      <c r="AB92" s="7">
        <v>1</v>
      </c>
      <c r="AC92" s="7">
        <v>4.91</v>
      </c>
      <c r="AD92" s="7">
        <v>29.28</v>
      </c>
      <c r="AE92" s="7">
        <v>62.01</v>
      </c>
      <c r="AF92" s="7">
        <v>11</v>
      </c>
      <c r="AG92" s="7">
        <v>14.91</v>
      </c>
      <c r="AH92" s="7">
        <v>45.2</v>
      </c>
      <c r="AI92" s="7">
        <v>5.28</v>
      </c>
    </row>
    <row r="93" spans="1:35">
      <c r="A93" s="9">
        <v>13789</v>
      </c>
      <c r="B93" s="7">
        <v>85.3</v>
      </c>
      <c r="C93" s="7">
        <v>294.45999999999998</v>
      </c>
      <c r="D93" s="7"/>
      <c r="E93" s="7"/>
      <c r="F93" s="7"/>
      <c r="G93" s="7"/>
      <c r="Z93" s="7">
        <v>28.97</v>
      </c>
      <c r="AA93" s="7">
        <v>382.98</v>
      </c>
      <c r="AB93" s="7">
        <v>1</v>
      </c>
      <c r="AC93" s="7">
        <v>5.52</v>
      </c>
      <c r="AD93" s="7">
        <v>28.76</v>
      </c>
      <c r="AE93" s="7">
        <v>60.72</v>
      </c>
      <c r="AF93" s="7">
        <v>11.05</v>
      </c>
      <c r="AG93" s="7">
        <v>10.95</v>
      </c>
      <c r="AH93" s="7">
        <v>42.72</v>
      </c>
      <c r="AI93" s="7">
        <v>4.09</v>
      </c>
    </row>
    <row r="94" spans="1:35">
      <c r="A94" s="9">
        <v>13881</v>
      </c>
      <c r="B94" s="7">
        <v>81.08</v>
      </c>
      <c r="C94" s="7">
        <v>282.02</v>
      </c>
      <c r="D94" s="7"/>
      <c r="E94" s="7"/>
      <c r="F94" s="7"/>
      <c r="G94" s="7"/>
      <c r="Z94" s="7">
        <v>28.75</v>
      </c>
      <c r="AA94" s="7">
        <v>385.19</v>
      </c>
      <c r="AB94" s="7">
        <v>0.96</v>
      </c>
      <c r="AC94" s="7">
        <v>5.89</v>
      </c>
      <c r="AD94" s="7">
        <v>28.84</v>
      </c>
      <c r="AE94" s="7">
        <v>60.97</v>
      </c>
      <c r="AF94" s="7">
        <v>11.39</v>
      </c>
      <c r="AG94" s="7">
        <v>10.31</v>
      </c>
      <c r="AH94" s="7">
        <v>41.35</v>
      </c>
      <c r="AI94" s="7">
        <v>3.43</v>
      </c>
    </row>
    <row r="95" spans="1:35">
      <c r="A95" s="9">
        <v>13971</v>
      </c>
      <c r="B95" s="7">
        <v>81.96</v>
      </c>
      <c r="C95" s="7">
        <v>286.48</v>
      </c>
      <c r="D95" s="7"/>
      <c r="E95" s="7"/>
      <c r="F95" s="7"/>
      <c r="G95" s="7"/>
      <c r="Z95" s="7">
        <v>28.61</v>
      </c>
      <c r="AA95" s="7">
        <v>387.42</v>
      </c>
      <c r="AB95" s="7">
        <v>0.88</v>
      </c>
      <c r="AC95" s="7">
        <v>6.47</v>
      </c>
      <c r="AD95" s="7">
        <v>28.93</v>
      </c>
      <c r="AE95" s="7">
        <v>60.57</v>
      </c>
      <c r="AF95" s="7">
        <v>11.77</v>
      </c>
      <c r="AG95" s="7">
        <v>9.59</v>
      </c>
      <c r="AH95" s="7">
        <v>40.44</v>
      </c>
      <c r="AI95" s="7">
        <v>3.05</v>
      </c>
    </row>
    <row r="96" spans="1:35">
      <c r="A96" s="9">
        <v>14062</v>
      </c>
      <c r="B96" s="7">
        <v>87.03</v>
      </c>
      <c r="C96" s="7">
        <v>303.22000000000003</v>
      </c>
      <c r="D96" s="7"/>
      <c r="E96" s="7"/>
      <c r="F96" s="7"/>
      <c r="G96" s="7"/>
      <c r="Z96" s="7">
        <v>28.7</v>
      </c>
      <c r="AA96" s="7">
        <v>389.66</v>
      </c>
      <c r="AB96" s="7">
        <v>0.73</v>
      </c>
      <c r="AC96" s="7">
        <v>5.63</v>
      </c>
      <c r="AD96" s="7">
        <v>30.24</v>
      </c>
      <c r="AE96" s="7">
        <v>61.68</v>
      </c>
      <c r="AF96" s="7">
        <v>12.19</v>
      </c>
      <c r="AG96" s="7">
        <v>11.35</v>
      </c>
      <c r="AH96" s="7">
        <v>40.450000000000003</v>
      </c>
      <c r="AI96" s="7">
        <v>3.49</v>
      </c>
    </row>
    <row r="97" spans="1:35">
      <c r="A97" s="9">
        <v>14154</v>
      </c>
      <c r="B97" s="7">
        <v>90.13</v>
      </c>
      <c r="C97" s="7">
        <v>315.35000000000002</v>
      </c>
      <c r="D97" s="7"/>
      <c r="E97" s="7"/>
      <c r="F97" s="7"/>
      <c r="G97" s="7"/>
      <c r="Z97" s="7">
        <v>28.58</v>
      </c>
      <c r="AA97" s="7">
        <v>391.91</v>
      </c>
      <c r="AB97" s="7">
        <v>0.67</v>
      </c>
      <c r="AC97" s="7">
        <v>5.36</v>
      </c>
      <c r="AD97" s="7">
        <v>31.02</v>
      </c>
      <c r="AE97" s="7">
        <v>63.44</v>
      </c>
      <c r="AF97" s="7">
        <v>12.81</v>
      </c>
      <c r="AG97" s="7">
        <v>12.08</v>
      </c>
      <c r="AH97" s="7">
        <v>40.08</v>
      </c>
      <c r="AI97" s="7">
        <v>3.9</v>
      </c>
    </row>
    <row r="98" spans="1:35">
      <c r="A98" s="9">
        <v>14246</v>
      </c>
      <c r="B98" s="7">
        <v>88.59</v>
      </c>
      <c r="C98" s="7">
        <v>312.33999999999997</v>
      </c>
      <c r="D98" s="7"/>
      <c r="E98" s="7"/>
      <c r="F98" s="7"/>
      <c r="G98" s="7"/>
      <c r="Z98" s="7">
        <v>28.36</v>
      </c>
      <c r="AA98" s="7">
        <v>394.18</v>
      </c>
      <c r="AB98" s="7">
        <v>0.56000000000000005</v>
      </c>
      <c r="AC98" s="7">
        <v>5.12</v>
      </c>
      <c r="AD98" s="7">
        <v>31.48</v>
      </c>
      <c r="AE98" s="7">
        <v>64.09</v>
      </c>
      <c r="AF98" s="7">
        <v>13.11</v>
      </c>
      <c r="AG98" s="7">
        <v>11.79</v>
      </c>
      <c r="AH98" s="7">
        <v>39.65</v>
      </c>
      <c r="AI98" s="7">
        <v>3.68</v>
      </c>
    </row>
    <row r="99" spans="1:35">
      <c r="A99" s="9">
        <v>14336</v>
      </c>
      <c r="B99" s="7">
        <v>86.76</v>
      </c>
      <c r="C99" s="7">
        <v>307.79000000000002</v>
      </c>
      <c r="D99" s="7"/>
      <c r="E99" s="7"/>
      <c r="F99" s="7"/>
      <c r="G99" s="7"/>
      <c r="Z99" s="7">
        <v>28.19</v>
      </c>
      <c r="AA99" s="7">
        <v>396.46</v>
      </c>
      <c r="AB99" s="7">
        <v>0.56000000000000005</v>
      </c>
      <c r="AC99" s="7">
        <v>5.15</v>
      </c>
      <c r="AD99" s="7">
        <v>32.590000000000003</v>
      </c>
      <c r="AE99" s="7">
        <v>65.23</v>
      </c>
      <c r="AF99" s="7">
        <v>14.1</v>
      </c>
      <c r="AG99" s="7">
        <v>10.78</v>
      </c>
      <c r="AH99" s="7">
        <v>39.22</v>
      </c>
      <c r="AI99" s="7">
        <v>3.42</v>
      </c>
    </row>
    <row r="100" spans="1:35">
      <c r="A100" s="9">
        <v>14427</v>
      </c>
      <c r="B100" s="7">
        <v>90.37</v>
      </c>
      <c r="C100" s="7">
        <v>319.32</v>
      </c>
      <c r="D100" s="7"/>
      <c r="E100" s="7"/>
      <c r="F100" s="7"/>
      <c r="G100" s="7"/>
      <c r="Z100" s="7">
        <v>28.3</v>
      </c>
      <c r="AA100" s="7">
        <v>398.75</v>
      </c>
      <c r="AB100" s="7">
        <v>0.6</v>
      </c>
      <c r="AC100" s="7">
        <v>4.84</v>
      </c>
      <c r="AD100" s="7">
        <v>34.65</v>
      </c>
      <c r="AE100" s="7">
        <v>67.81</v>
      </c>
      <c r="AF100" s="7">
        <v>15.11</v>
      </c>
      <c r="AG100" s="7">
        <v>11.55</v>
      </c>
      <c r="AH100" s="7">
        <v>39.47</v>
      </c>
      <c r="AI100" s="7">
        <v>3.92</v>
      </c>
    </row>
    <row r="101" spans="1:35">
      <c r="A101" s="9">
        <v>14519</v>
      </c>
      <c r="B101" s="7">
        <v>98.15</v>
      </c>
      <c r="C101" s="7">
        <v>339.96</v>
      </c>
      <c r="D101" s="7"/>
      <c r="E101" s="7"/>
      <c r="F101" s="7"/>
      <c r="G101" s="7"/>
      <c r="Z101" s="7">
        <v>28.87</v>
      </c>
      <c r="AA101" s="7">
        <v>401.06</v>
      </c>
      <c r="AB101" s="7">
        <v>0.63</v>
      </c>
      <c r="AC101" s="7">
        <v>4.88</v>
      </c>
      <c r="AD101" s="7">
        <v>35.81</v>
      </c>
      <c r="AE101" s="7">
        <v>70.180000000000007</v>
      </c>
      <c r="AF101" s="7">
        <v>15.66</v>
      </c>
      <c r="AG101" s="7">
        <v>12.14</v>
      </c>
      <c r="AH101" s="7">
        <v>40.9</v>
      </c>
      <c r="AI101" s="7">
        <v>4.8099999999999996</v>
      </c>
    </row>
    <row r="102" spans="1:35">
      <c r="A102" s="9">
        <v>14611</v>
      </c>
      <c r="B102" s="7">
        <v>95.49</v>
      </c>
      <c r="C102" s="7">
        <v>330.14</v>
      </c>
      <c r="D102" s="7"/>
      <c r="E102" s="7"/>
      <c r="F102" s="7"/>
      <c r="G102" s="7"/>
      <c r="Z102" s="7">
        <v>28.92</v>
      </c>
      <c r="AA102" s="7">
        <v>403.38</v>
      </c>
      <c r="AB102" s="7">
        <v>0.56000000000000005</v>
      </c>
      <c r="AC102" s="7">
        <v>4.8600000000000003</v>
      </c>
      <c r="AD102" s="7">
        <v>36.840000000000003</v>
      </c>
      <c r="AE102" s="7">
        <v>71.94</v>
      </c>
      <c r="AF102" s="7">
        <v>16.170000000000002</v>
      </c>
      <c r="AG102" s="7">
        <v>11.91</v>
      </c>
      <c r="AH102" s="7">
        <v>40.68</v>
      </c>
      <c r="AI102" s="7">
        <v>4.91</v>
      </c>
    </row>
    <row r="103" spans="1:35">
      <c r="A103" s="9">
        <v>14702</v>
      </c>
      <c r="B103" s="7">
        <v>96.82</v>
      </c>
      <c r="C103" s="7">
        <v>334.66</v>
      </c>
      <c r="D103" s="7"/>
      <c r="E103" s="7"/>
      <c r="F103" s="7"/>
      <c r="G103" s="7"/>
      <c r="Z103" s="7">
        <v>28.93</v>
      </c>
      <c r="AA103" s="7">
        <v>405.71</v>
      </c>
      <c r="AB103" s="7">
        <v>0.56000000000000005</v>
      </c>
      <c r="AC103" s="7">
        <v>4.74</v>
      </c>
      <c r="AD103" s="7">
        <v>38.15</v>
      </c>
      <c r="AE103" s="7">
        <v>73.569999999999993</v>
      </c>
      <c r="AF103" s="7">
        <v>17.059999999999999</v>
      </c>
      <c r="AG103" s="7">
        <v>10.7</v>
      </c>
      <c r="AH103" s="7">
        <v>40.33</v>
      </c>
      <c r="AI103" s="7">
        <v>4.97</v>
      </c>
    </row>
    <row r="104" spans="1:35">
      <c r="A104" s="9">
        <v>14793</v>
      </c>
      <c r="B104" s="7">
        <v>100.92</v>
      </c>
      <c r="C104" s="7">
        <v>348.32</v>
      </c>
      <c r="D104" s="7"/>
      <c r="E104" s="7"/>
      <c r="F104" s="7"/>
      <c r="G104" s="7"/>
      <c r="Z104" s="7">
        <v>28.97</v>
      </c>
      <c r="AA104" s="7">
        <v>408.06</v>
      </c>
      <c r="AB104" s="7">
        <v>0.56000000000000005</v>
      </c>
      <c r="AC104" s="7">
        <v>4.8</v>
      </c>
      <c r="AD104" s="7">
        <v>39.49</v>
      </c>
      <c r="AE104" s="7">
        <v>75.62</v>
      </c>
      <c r="AF104" s="7">
        <v>18.04</v>
      </c>
      <c r="AG104" s="7">
        <v>10.15</v>
      </c>
      <c r="AH104" s="7">
        <v>40.090000000000003</v>
      </c>
      <c r="AI104" s="7">
        <v>5.39</v>
      </c>
    </row>
    <row r="105" spans="1:35">
      <c r="A105" s="9">
        <v>14885</v>
      </c>
      <c r="B105" s="7">
        <v>106.92</v>
      </c>
      <c r="C105" s="7">
        <v>363.54</v>
      </c>
      <c r="D105" s="7"/>
      <c r="E105" s="7"/>
      <c r="F105" s="7"/>
      <c r="G105" s="7"/>
      <c r="Z105" s="7">
        <v>29.41</v>
      </c>
      <c r="AA105" s="7">
        <v>410.42</v>
      </c>
      <c r="AB105" s="7">
        <v>0.56000000000000005</v>
      </c>
      <c r="AC105" s="7">
        <v>4.5599999999999996</v>
      </c>
      <c r="AD105" s="7">
        <v>41.57</v>
      </c>
      <c r="AE105" s="7">
        <v>78.09</v>
      </c>
      <c r="AF105" s="7">
        <v>18.73</v>
      </c>
      <c r="AG105" s="7">
        <v>10.55</v>
      </c>
      <c r="AH105" s="7">
        <v>40.99</v>
      </c>
      <c r="AI105" s="7">
        <v>5.75</v>
      </c>
    </row>
    <row r="106" spans="1:35">
      <c r="A106" s="9">
        <v>14977</v>
      </c>
      <c r="B106" s="7">
        <v>110.65</v>
      </c>
      <c r="C106" s="7">
        <v>371.18</v>
      </c>
      <c r="D106" s="7"/>
      <c r="E106" s="7"/>
      <c r="F106" s="7"/>
      <c r="G106" s="7"/>
      <c r="Z106" s="7">
        <v>29.81</v>
      </c>
      <c r="AA106" s="7">
        <v>412.79</v>
      </c>
      <c r="AB106" s="7">
        <v>0.56000000000000005</v>
      </c>
      <c r="AC106" s="7">
        <v>4.38</v>
      </c>
      <c r="AD106" s="7">
        <v>43.78</v>
      </c>
      <c r="AE106" s="7">
        <v>81.680000000000007</v>
      </c>
      <c r="AF106" s="7">
        <v>19.28</v>
      </c>
      <c r="AG106" s="7">
        <v>10.050000000000001</v>
      </c>
      <c r="AH106" s="7">
        <v>41.78</v>
      </c>
      <c r="AI106" s="7">
        <v>5.95</v>
      </c>
    </row>
    <row r="107" spans="1:35">
      <c r="A107" s="9">
        <v>15067</v>
      </c>
      <c r="B107" s="7">
        <v>120.35</v>
      </c>
      <c r="C107" s="7">
        <v>391.93</v>
      </c>
      <c r="D107" s="7"/>
      <c r="E107" s="7"/>
      <c r="F107" s="7"/>
      <c r="G107" s="7"/>
      <c r="Z107" s="7">
        <v>30.71</v>
      </c>
      <c r="AA107" s="7">
        <v>415.18</v>
      </c>
      <c r="AB107" s="7">
        <v>0.56000000000000005</v>
      </c>
      <c r="AC107" s="7">
        <v>4.33</v>
      </c>
      <c r="AD107" s="7">
        <v>45.18</v>
      </c>
      <c r="AE107" s="7">
        <v>83.96</v>
      </c>
      <c r="AF107" s="7">
        <v>19.25</v>
      </c>
      <c r="AG107" s="7">
        <v>9.6</v>
      </c>
      <c r="AH107" s="7">
        <v>43.89</v>
      </c>
      <c r="AI107" s="7">
        <v>6.27</v>
      </c>
    </row>
    <row r="108" spans="1:35">
      <c r="A108" s="9">
        <v>15158</v>
      </c>
      <c r="B108" s="7">
        <v>131.4</v>
      </c>
      <c r="C108" s="7">
        <v>412.57</v>
      </c>
      <c r="D108" s="7"/>
      <c r="E108" s="7"/>
      <c r="F108" s="7"/>
      <c r="G108" s="7"/>
      <c r="Z108" s="7">
        <v>31.85</v>
      </c>
      <c r="AA108" s="7">
        <v>417.58</v>
      </c>
      <c r="AB108" s="7">
        <v>0.5</v>
      </c>
      <c r="AC108" s="7">
        <v>4.28</v>
      </c>
      <c r="AD108" s="7">
        <v>46.35</v>
      </c>
      <c r="AE108" s="7">
        <v>86.25</v>
      </c>
      <c r="AF108" s="7">
        <v>19.18</v>
      </c>
      <c r="AG108" s="7">
        <v>10.23</v>
      </c>
      <c r="AH108" s="7">
        <v>46.59</v>
      </c>
      <c r="AI108" s="7">
        <v>6.68</v>
      </c>
    </row>
    <row r="109" spans="1:35">
      <c r="A109" s="9">
        <v>15250</v>
      </c>
      <c r="B109" s="7">
        <v>138.80000000000001</v>
      </c>
      <c r="C109" s="7">
        <v>426.38</v>
      </c>
      <c r="D109" s="7"/>
      <c r="E109" s="7"/>
      <c r="F109" s="7"/>
      <c r="G109" s="7"/>
      <c r="Z109" s="7">
        <v>32.549999999999997</v>
      </c>
      <c r="AA109" s="7">
        <v>420</v>
      </c>
      <c r="AB109" s="7">
        <v>0.52</v>
      </c>
      <c r="AC109" s="7">
        <v>4.28</v>
      </c>
      <c r="AD109" s="7">
        <v>47.97</v>
      </c>
      <c r="AE109" s="7">
        <v>87.48</v>
      </c>
      <c r="AF109" s="7">
        <v>19.5</v>
      </c>
      <c r="AG109" s="7">
        <v>9.4</v>
      </c>
      <c r="AH109" s="7">
        <v>47.9</v>
      </c>
      <c r="AI109" s="7">
        <v>7.37</v>
      </c>
    </row>
    <row r="110" spans="1:35">
      <c r="A110" s="9">
        <v>15342</v>
      </c>
      <c r="B110" s="7">
        <v>148.12</v>
      </c>
      <c r="C110" s="7">
        <v>441.54</v>
      </c>
      <c r="D110" s="7"/>
      <c r="E110" s="7"/>
      <c r="F110" s="7"/>
      <c r="G110" s="7"/>
      <c r="Z110" s="7">
        <v>33.549999999999997</v>
      </c>
      <c r="AA110" s="7">
        <v>422.43</v>
      </c>
      <c r="AB110" s="7">
        <v>0.62</v>
      </c>
      <c r="AC110" s="7">
        <v>4.29</v>
      </c>
      <c r="AD110" s="7">
        <v>50.5</v>
      </c>
      <c r="AE110" s="7">
        <v>90.14</v>
      </c>
      <c r="AF110" s="7">
        <v>19.899999999999999</v>
      </c>
      <c r="AG110" s="7">
        <v>8.59</v>
      </c>
      <c r="AH110" s="7">
        <v>49.93</v>
      </c>
    </row>
    <row r="111" spans="1:35">
      <c r="A111" s="9">
        <v>15432</v>
      </c>
      <c r="B111" s="7">
        <v>152.57</v>
      </c>
      <c r="C111" s="7">
        <v>446.44</v>
      </c>
      <c r="D111" s="7"/>
      <c r="E111" s="7"/>
      <c r="F111" s="7"/>
      <c r="G111" s="7"/>
      <c r="Z111" s="7">
        <v>34.18</v>
      </c>
      <c r="AA111" s="7">
        <v>424.87</v>
      </c>
      <c r="AB111" s="7">
        <v>0.64</v>
      </c>
      <c r="AC111" s="7">
        <v>4.26</v>
      </c>
      <c r="AD111" s="7">
        <v>53.55</v>
      </c>
      <c r="AE111" s="7">
        <v>93.76</v>
      </c>
      <c r="AF111" s="7">
        <v>20.420000000000002</v>
      </c>
      <c r="AG111" s="7">
        <v>8.0299999999999994</v>
      </c>
      <c r="AH111" s="7">
        <v>50.93</v>
      </c>
    </row>
    <row r="112" spans="1:35">
      <c r="A112" s="9">
        <v>15523</v>
      </c>
      <c r="B112" s="7">
        <v>161.11000000000001</v>
      </c>
      <c r="C112" s="7">
        <v>466.52</v>
      </c>
      <c r="D112" s="7"/>
      <c r="E112" s="7"/>
      <c r="F112" s="7"/>
      <c r="G112" s="7"/>
      <c r="Z112" s="7">
        <v>34.53</v>
      </c>
      <c r="AA112" s="7">
        <v>427.33</v>
      </c>
      <c r="AB112" s="7">
        <v>0.69</v>
      </c>
      <c r="AC112" s="7">
        <v>4.3</v>
      </c>
      <c r="AD112" s="7">
        <v>57.84</v>
      </c>
      <c r="AE112" s="7">
        <v>99.51</v>
      </c>
      <c r="AF112" s="7">
        <v>21.3</v>
      </c>
      <c r="AG112" s="7">
        <v>8.64</v>
      </c>
      <c r="AH112" s="7">
        <v>51.17</v>
      </c>
    </row>
    <row r="113" spans="1:34">
      <c r="A113" s="9">
        <v>15615</v>
      </c>
      <c r="B113" s="7">
        <v>172.57</v>
      </c>
      <c r="C113" s="7">
        <v>492.72</v>
      </c>
      <c r="D113" s="7"/>
      <c r="E113" s="7"/>
      <c r="F113" s="7"/>
      <c r="G113" s="7"/>
      <c r="Z113" s="7">
        <v>35.020000000000003</v>
      </c>
      <c r="AA113" s="7">
        <v>429.8</v>
      </c>
      <c r="AB113" s="7">
        <v>0.69</v>
      </c>
      <c r="AC113" s="7">
        <v>4.24</v>
      </c>
      <c r="AD113" s="7">
        <v>62.62</v>
      </c>
      <c r="AE113" s="7">
        <v>106.34</v>
      </c>
      <c r="AF113" s="7">
        <v>22.25</v>
      </c>
      <c r="AG113" s="7">
        <v>9.44</v>
      </c>
      <c r="AH113" s="7">
        <v>51.82</v>
      </c>
    </row>
    <row r="114" spans="1:34">
      <c r="A114" s="9">
        <v>15707</v>
      </c>
      <c r="B114" s="7">
        <v>182.22</v>
      </c>
      <c r="C114" s="7">
        <v>510.87</v>
      </c>
      <c r="D114" s="7"/>
      <c r="E114" s="7"/>
      <c r="F114" s="7"/>
      <c r="G114" s="7"/>
      <c r="Z114" s="7">
        <v>35.67</v>
      </c>
      <c r="AA114" s="7">
        <v>432.28</v>
      </c>
      <c r="AB114" s="7">
        <v>0.69</v>
      </c>
      <c r="AC114" s="7">
        <v>4.16</v>
      </c>
      <c r="AD114" s="7">
        <v>67.12</v>
      </c>
      <c r="AE114" s="7">
        <v>114.83</v>
      </c>
      <c r="AF114" s="7">
        <v>23.82</v>
      </c>
      <c r="AG114" s="7">
        <v>10.62</v>
      </c>
      <c r="AH114" s="7">
        <v>52.94</v>
      </c>
    </row>
    <row r="115" spans="1:34">
      <c r="A115" s="9">
        <v>15797</v>
      </c>
      <c r="B115" s="7">
        <v>188.69</v>
      </c>
      <c r="C115" s="7">
        <v>522</v>
      </c>
      <c r="D115" s="7"/>
      <c r="E115" s="7"/>
      <c r="F115" s="7"/>
      <c r="G115" s="7"/>
      <c r="Z115" s="7">
        <v>36.15</v>
      </c>
      <c r="AA115" s="7">
        <v>434.78</v>
      </c>
      <c r="AB115" s="7">
        <v>0.69</v>
      </c>
      <c r="AC115" s="7">
        <v>3.96</v>
      </c>
      <c r="AD115" s="7">
        <v>72.8</v>
      </c>
      <c r="AE115" s="7">
        <v>119.9</v>
      </c>
      <c r="AF115" s="7">
        <v>23.74</v>
      </c>
      <c r="AG115" s="7">
        <v>11.81</v>
      </c>
      <c r="AH115" s="7">
        <v>53.6</v>
      </c>
    </row>
    <row r="116" spans="1:34">
      <c r="A116" s="9">
        <v>15888</v>
      </c>
      <c r="B116" s="7">
        <v>195.56</v>
      </c>
      <c r="C116" s="7">
        <v>539.30999999999995</v>
      </c>
      <c r="D116" s="7"/>
      <c r="E116" s="7"/>
      <c r="F116" s="7"/>
      <c r="G116" s="7"/>
      <c r="Z116" s="7">
        <v>36.26</v>
      </c>
      <c r="AA116" s="7">
        <v>437.3</v>
      </c>
      <c r="AB116" s="7">
        <v>0.69</v>
      </c>
      <c r="AC116" s="7">
        <v>3.81</v>
      </c>
      <c r="AD116" s="7">
        <v>73.72</v>
      </c>
      <c r="AE116" s="7">
        <v>128.78</v>
      </c>
      <c r="AF116" s="7">
        <v>25.55</v>
      </c>
      <c r="AG116" s="7">
        <v>12.03</v>
      </c>
      <c r="AH116" s="7">
        <v>53.22</v>
      </c>
    </row>
    <row r="117" spans="1:34">
      <c r="A117" s="9">
        <v>15980</v>
      </c>
      <c r="B117" s="7">
        <v>202.31</v>
      </c>
      <c r="C117" s="7">
        <v>554.54999999999995</v>
      </c>
      <c r="D117" s="7"/>
      <c r="E117" s="7"/>
      <c r="F117" s="7"/>
      <c r="G117" s="7"/>
      <c r="Z117" s="7">
        <v>36.479999999999997</v>
      </c>
      <c r="AA117" s="7">
        <v>439.83</v>
      </c>
      <c r="AB117" s="7">
        <v>0.69</v>
      </c>
      <c r="AC117" s="7">
        <v>3.82</v>
      </c>
      <c r="AD117" s="7">
        <v>76.98</v>
      </c>
      <c r="AE117" s="7">
        <v>130.91</v>
      </c>
      <c r="AF117" s="7">
        <v>25.96</v>
      </c>
      <c r="AG117" s="7">
        <v>11.56</v>
      </c>
      <c r="AH117" s="7">
        <v>53.17</v>
      </c>
    </row>
    <row r="118" spans="1:34">
      <c r="A118" s="9">
        <v>16072</v>
      </c>
      <c r="B118" s="7">
        <v>205.77</v>
      </c>
      <c r="C118" s="7">
        <v>559.05999999999995</v>
      </c>
      <c r="D118" s="7"/>
      <c r="E118" s="7"/>
      <c r="F118" s="7"/>
      <c r="G118" s="7"/>
      <c r="Z118" s="7">
        <v>36.81</v>
      </c>
      <c r="AA118" s="7">
        <v>442.37</v>
      </c>
      <c r="AB118" s="7">
        <v>0.69</v>
      </c>
      <c r="AC118" s="7">
        <v>3.76</v>
      </c>
      <c r="AD118" s="7">
        <v>80.19</v>
      </c>
      <c r="AE118" s="7">
        <v>136.24</v>
      </c>
      <c r="AF118" s="7">
        <v>27.04</v>
      </c>
      <c r="AG118" s="7">
        <v>11.91</v>
      </c>
      <c r="AH118" s="7">
        <v>53.44</v>
      </c>
    </row>
    <row r="119" spans="1:34">
      <c r="A119" s="9">
        <v>16163</v>
      </c>
      <c r="B119" s="7">
        <v>208.28</v>
      </c>
      <c r="C119" s="7">
        <v>562.33000000000004</v>
      </c>
      <c r="D119" s="7"/>
      <c r="E119" s="7"/>
      <c r="F119" s="7"/>
      <c r="G119" s="7"/>
      <c r="Z119" s="7">
        <v>37.04</v>
      </c>
      <c r="AA119" s="7">
        <v>444.93</v>
      </c>
      <c r="AB119" s="7">
        <v>0.74</v>
      </c>
      <c r="AC119" s="7">
        <v>3.68</v>
      </c>
      <c r="AD119" s="7">
        <v>83.03</v>
      </c>
      <c r="AE119" s="7">
        <v>143.16</v>
      </c>
      <c r="AF119" s="7">
        <v>28.93</v>
      </c>
      <c r="AG119" s="7">
        <v>12.22</v>
      </c>
      <c r="AH119" s="7">
        <v>53.7</v>
      </c>
    </row>
    <row r="120" spans="1:34">
      <c r="A120" s="9">
        <v>16254</v>
      </c>
      <c r="B120" s="7">
        <v>211.9</v>
      </c>
      <c r="C120" s="7">
        <v>571.49</v>
      </c>
      <c r="D120" s="7"/>
      <c r="E120" s="7"/>
      <c r="F120" s="7"/>
      <c r="G120" s="7"/>
      <c r="Z120" s="7">
        <v>37.08</v>
      </c>
      <c r="AA120" s="7">
        <v>447.5</v>
      </c>
      <c r="AB120" s="7">
        <v>0.75</v>
      </c>
      <c r="AC120" s="7">
        <v>3.57</v>
      </c>
      <c r="AD120" s="7">
        <v>88.13</v>
      </c>
      <c r="AE120" s="7">
        <v>149.06</v>
      </c>
      <c r="AF120" s="7">
        <v>29.92</v>
      </c>
      <c r="AG120" s="7">
        <v>12.8</v>
      </c>
      <c r="AH120" s="7">
        <v>53.66</v>
      </c>
    </row>
    <row r="121" spans="1:34">
      <c r="A121" s="9">
        <v>16346</v>
      </c>
      <c r="B121" s="7">
        <v>216.63</v>
      </c>
      <c r="C121" s="7">
        <v>583.66</v>
      </c>
      <c r="D121" s="7"/>
      <c r="E121" s="7"/>
      <c r="F121" s="7"/>
      <c r="G121" s="7"/>
      <c r="Z121" s="7">
        <v>37.119999999999997</v>
      </c>
      <c r="AA121" s="7">
        <v>450.09</v>
      </c>
      <c r="AB121" s="7">
        <v>0.75</v>
      </c>
      <c r="AC121" s="7">
        <v>3.55</v>
      </c>
      <c r="AD121" s="7">
        <v>91.52</v>
      </c>
      <c r="AE121" s="7">
        <v>158.54</v>
      </c>
      <c r="AF121" s="7">
        <v>31.98</v>
      </c>
      <c r="AG121" s="7">
        <v>12.94</v>
      </c>
      <c r="AH121" s="7">
        <v>53.87</v>
      </c>
    </row>
    <row r="122" spans="1:34">
      <c r="A122" s="9">
        <v>16438</v>
      </c>
      <c r="B122" s="7">
        <v>220.99</v>
      </c>
      <c r="C122" s="7">
        <v>595.54999999999995</v>
      </c>
      <c r="D122" s="7"/>
      <c r="E122" s="7"/>
      <c r="F122" s="7"/>
      <c r="G122" s="7"/>
      <c r="Z122" s="7">
        <v>37.11</v>
      </c>
      <c r="AA122" s="7">
        <v>452.7</v>
      </c>
      <c r="AB122" s="7">
        <v>0.75</v>
      </c>
      <c r="AC122" s="7">
        <v>3.46</v>
      </c>
      <c r="AD122" s="7">
        <v>95.45</v>
      </c>
      <c r="AE122" s="7">
        <v>165.67</v>
      </c>
      <c r="AF122" s="7">
        <v>32.89</v>
      </c>
      <c r="AG122" s="7">
        <v>13.79</v>
      </c>
      <c r="AH122" s="7">
        <v>54.2</v>
      </c>
    </row>
    <row r="123" spans="1:34">
      <c r="A123" s="9">
        <v>16528</v>
      </c>
      <c r="B123" s="7">
        <v>220.85</v>
      </c>
      <c r="C123" s="7">
        <v>588.95000000000005</v>
      </c>
      <c r="D123" s="7"/>
      <c r="E123" s="7"/>
      <c r="F123" s="7"/>
      <c r="G123" s="7"/>
      <c r="Z123" s="7">
        <v>37.5</v>
      </c>
      <c r="AA123" s="7">
        <v>455.31</v>
      </c>
      <c r="AB123" s="7">
        <v>0.75</v>
      </c>
      <c r="AC123" s="7">
        <v>3.36</v>
      </c>
      <c r="AD123" s="7">
        <v>97</v>
      </c>
      <c r="AE123" s="7">
        <v>171.3</v>
      </c>
      <c r="AF123" s="7">
        <v>34.29</v>
      </c>
      <c r="AG123" s="7">
        <v>14.73</v>
      </c>
      <c r="AH123" s="7">
        <v>54.7</v>
      </c>
    </row>
    <row r="124" spans="1:34">
      <c r="A124" s="9">
        <v>16619</v>
      </c>
      <c r="B124" s="7">
        <v>207.8</v>
      </c>
      <c r="C124" s="7">
        <v>546.92999999999995</v>
      </c>
      <c r="D124" s="7"/>
      <c r="E124" s="7"/>
      <c r="F124" s="7"/>
      <c r="G124" s="7"/>
      <c r="Z124" s="7">
        <v>37.99</v>
      </c>
      <c r="AA124" s="7">
        <v>457.95</v>
      </c>
      <c r="AB124" s="7">
        <v>0.75</v>
      </c>
      <c r="AC124" s="7">
        <v>3.26</v>
      </c>
      <c r="AD124" s="7">
        <v>100</v>
      </c>
      <c r="AE124" s="7">
        <v>177.07</v>
      </c>
      <c r="AF124" s="7">
        <v>35.11</v>
      </c>
      <c r="AG124" s="7">
        <v>15.15</v>
      </c>
      <c r="AH124" s="7">
        <v>54.5</v>
      </c>
    </row>
    <row r="125" spans="1:34">
      <c r="A125" s="9">
        <v>16711</v>
      </c>
      <c r="B125" s="7">
        <v>198.81</v>
      </c>
      <c r="C125" s="7">
        <v>509.24</v>
      </c>
      <c r="D125" s="7"/>
      <c r="E125" s="7"/>
      <c r="F125" s="7"/>
      <c r="G125" s="7"/>
      <c r="Z125" s="7">
        <v>39.04</v>
      </c>
      <c r="AA125" s="7">
        <v>460.6</v>
      </c>
      <c r="AB125" s="7">
        <v>0.75</v>
      </c>
      <c r="AC125" s="7">
        <v>3.2</v>
      </c>
      <c r="AD125" s="7">
        <v>100.69</v>
      </c>
      <c r="AE125" s="7">
        <v>182.01</v>
      </c>
      <c r="AF125" s="7">
        <v>35.770000000000003</v>
      </c>
      <c r="AG125" s="7">
        <v>16.96</v>
      </c>
      <c r="AH125" s="7">
        <v>54.9</v>
      </c>
    </row>
    <row r="126" spans="1:34">
      <c r="A126" s="9">
        <v>16803</v>
      </c>
      <c r="B126" s="7">
        <v>198.18</v>
      </c>
      <c r="C126" s="7">
        <v>488.02</v>
      </c>
      <c r="D126" s="7"/>
      <c r="E126" s="7"/>
      <c r="F126" s="7"/>
      <c r="G126" s="7"/>
      <c r="Z126" s="7">
        <v>40.53</v>
      </c>
      <c r="AA126" s="7">
        <v>463.26</v>
      </c>
      <c r="AB126" s="7">
        <v>0.75</v>
      </c>
      <c r="AC126" s="7">
        <v>3.01</v>
      </c>
      <c r="AD126" s="7">
        <v>102.28</v>
      </c>
      <c r="AE126" s="7">
        <v>183.38</v>
      </c>
      <c r="AF126" s="7">
        <v>35.94</v>
      </c>
      <c r="AG126" s="7">
        <v>17.87</v>
      </c>
      <c r="AH126" s="7">
        <v>55.6</v>
      </c>
    </row>
    <row r="127" spans="1:34">
      <c r="A127" s="9">
        <v>16893</v>
      </c>
      <c r="B127" s="7">
        <v>198.43</v>
      </c>
      <c r="C127" s="7">
        <v>471.71</v>
      </c>
      <c r="D127" s="7"/>
      <c r="E127" s="7"/>
      <c r="F127" s="7"/>
      <c r="G127" s="7"/>
      <c r="Z127" s="7">
        <v>42.06</v>
      </c>
      <c r="AA127" s="7">
        <v>465.94</v>
      </c>
      <c r="AB127" s="7">
        <v>0.75</v>
      </c>
      <c r="AC127" s="7">
        <v>2.96</v>
      </c>
      <c r="AD127" s="7">
        <v>104.85</v>
      </c>
      <c r="AE127" s="7">
        <v>189.42</v>
      </c>
      <c r="AF127" s="7">
        <v>36.020000000000003</v>
      </c>
      <c r="AG127" s="7">
        <v>18.649999999999999</v>
      </c>
      <c r="AH127" s="7">
        <v>57.4</v>
      </c>
    </row>
    <row r="128" spans="1:34">
      <c r="A128" s="9">
        <v>16984</v>
      </c>
      <c r="B128" s="7">
        <v>217.12</v>
      </c>
      <c r="C128" s="7">
        <v>479.68</v>
      </c>
      <c r="D128" s="7"/>
      <c r="E128" s="7"/>
      <c r="F128" s="7"/>
      <c r="G128" s="7"/>
      <c r="Z128" s="7">
        <v>45.26</v>
      </c>
      <c r="AA128" s="7">
        <v>468.64</v>
      </c>
      <c r="AB128" s="7">
        <v>0.8</v>
      </c>
      <c r="AC128" s="7">
        <v>3.03</v>
      </c>
      <c r="AD128" s="7">
        <v>105.66</v>
      </c>
      <c r="AE128" s="7">
        <v>192.71</v>
      </c>
      <c r="AF128" s="7">
        <v>36.35</v>
      </c>
      <c r="AG128" s="7">
        <v>16.95</v>
      </c>
      <c r="AH128" s="7">
        <v>65</v>
      </c>
    </row>
    <row r="129" spans="1:35">
      <c r="A129" s="9">
        <v>17076</v>
      </c>
      <c r="B129" s="7">
        <v>225.82</v>
      </c>
      <c r="C129" s="7">
        <v>473.73</v>
      </c>
      <c r="D129" s="7"/>
      <c r="E129" s="7"/>
      <c r="F129" s="7"/>
      <c r="G129" s="7"/>
      <c r="Z129" s="7">
        <v>47.66</v>
      </c>
      <c r="AA129" s="7">
        <v>471.35</v>
      </c>
      <c r="AB129" s="7">
        <v>0.94</v>
      </c>
      <c r="AC129" s="7">
        <v>3.15</v>
      </c>
      <c r="AD129" s="7">
        <v>106.38</v>
      </c>
      <c r="AE129" s="7">
        <v>194.09</v>
      </c>
      <c r="AF129" s="7">
        <v>36.19</v>
      </c>
      <c r="AG129" s="7">
        <v>14.86</v>
      </c>
      <c r="AH129" s="7">
        <v>71.3</v>
      </c>
    </row>
    <row r="130" spans="1:35">
      <c r="A130" s="9">
        <v>17168</v>
      </c>
      <c r="B130" s="7">
        <v>225.1</v>
      </c>
      <c r="C130" s="7">
        <v>466.05</v>
      </c>
      <c r="D130" s="7"/>
      <c r="E130" s="7"/>
      <c r="F130" s="7"/>
      <c r="G130" s="7"/>
      <c r="Z130" s="7">
        <v>48.3</v>
      </c>
      <c r="AA130" s="7">
        <v>474.07</v>
      </c>
      <c r="AB130" s="7">
        <v>1</v>
      </c>
      <c r="AC130" s="7">
        <v>3.13</v>
      </c>
      <c r="AD130" s="7">
        <v>108.07</v>
      </c>
      <c r="AE130" s="7">
        <v>196.69</v>
      </c>
      <c r="AF130" s="7">
        <v>36.520000000000003</v>
      </c>
      <c r="AG130" s="7">
        <v>15.39</v>
      </c>
      <c r="AH130" s="7">
        <v>74.3</v>
      </c>
      <c r="AI130" s="7">
        <v>15.2</v>
      </c>
    </row>
    <row r="131" spans="1:35">
      <c r="A131" s="9">
        <v>17258</v>
      </c>
      <c r="B131" s="7">
        <v>229.3</v>
      </c>
      <c r="C131" s="7">
        <v>469.88</v>
      </c>
      <c r="D131" s="7"/>
      <c r="E131" s="7"/>
      <c r="F131" s="7"/>
      <c r="G131" s="7"/>
      <c r="Z131" s="7">
        <v>48.8</v>
      </c>
      <c r="AA131" s="7">
        <v>476.81</v>
      </c>
      <c r="AB131" s="7">
        <v>1</v>
      </c>
      <c r="AC131" s="7">
        <v>3.16</v>
      </c>
      <c r="AD131" s="7">
        <v>109.66</v>
      </c>
      <c r="AE131" s="7">
        <v>199.58</v>
      </c>
      <c r="AF131" s="7">
        <v>36.76</v>
      </c>
      <c r="AG131" s="7">
        <v>14.59</v>
      </c>
      <c r="AH131" s="7">
        <v>74.900000000000006</v>
      </c>
      <c r="AI131" s="7">
        <v>15.5</v>
      </c>
    </row>
    <row r="132" spans="1:35">
      <c r="A132" s="9">
        <v>17349</v>
      </c>
      <c r="B132" s="7">
        <v>233.6</v>
      </c>
      <c r="C132" s="7">
        <v>470.02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26"/>
      <c r="O132" s="26"/>
      <c r="P132" s="26"/>
      <c r="Q132" s="26"/>
      <c r="R132" s="26"/>
      <c r="S132" s="26"/>
      <c r="T132" s="26"/>
      <c r="U132" s="7"/>
      <c r="V132" s="7"/>
      <c r="W132" s="7"/>
      <c r="X132" s="7"/>
      <c r="Y132" s="7"/>
      <c r="Z132" s="7">
        <v>49.7</v>
      </c>
      <c r="AA132" s="7">
        <v>479.57</v>
      </c>
      <c r="AB132" s="7">
        <v>1.01</v>
      </c>
      <c r="AC132" s="7">
        <v>3.18</v>
      </c>
      <c r="AD132" s="7">
        <v>110.54</v>
      </c>
      <c r="AE132" s="7">
        <v>201.77</v>
      </c>
      <c r="AF132" s="7">
        <v>37.01</v>
      </c>
      <c r="AG132" s="7">
        <v>15.43</v>
      </c>
      <c r="AH132" s="7">
        <v>76.8</v>
      </c>
      <c r="AI132" s="7">
        <v>15.3</v>
      </c>
    </row>
    <row r="133" spans="1:35">
      <c r="A133" s="9">
        <v>17441</v>
      </c>
      <c r="B133" s="7">
        <v>244</v>
      </c>
      <c r="C133" s="7">
        <v>475.63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26"/>
      <c r="O133" s="26"/>
      <c r="P133" s="26"/>
      <c r="Q133" s="26"/>
      <c r="R133" s="26"/>
      <c r="S133" s="26"/>
      <c r="T133" s="26"/>
      <c r="U133" s="7"/>
      <c r="V133" s="7"/>
      <c r="W133" s="7"/>
      <c r="X133" s="7"/>
      <c r="Y133" s="7"/>
      <c r="Z133" s="7">
        <v>51.3</v>
      </c>
      <c r="AA133" s="7">
        <v>482.34</v>
      </c>
      <c r="AB133" s="7">
        <v>1.1299999999999999</v>
      </c>
      <c r="AC133" s="7">
        <v>3.35</v>
      </c>
      <c r="AD133" s="7">
        <v>111.04</v>
      </c>
      <c r="AE133" s="7">
        <v>203.56</v>
      </c>
      <c r="AF133" s="7">
        <v>37.090000000000003</v>
      </c>
      <c r="AG133" s="7">
        <v>15.25</v>
      </c>
      <c r="AH133" s="7">
        <v>80.099999999999994</v>
      </c>
      <c r="AI133" s="7">
        <v>16.399999999999999</v>
      </c>
    </row>
    <row r="134" spans="1:35">
      <c r="A134" s="9">
        <v>17533</v>
      </c>
      <c r="B134" s="7">
        <v>250</v>
      </c>
      <c r="C134" s="7">
        <v>479.85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26"/>
      <c r="O134" s="26"/>
      <c r="P134" s="26"/>
      <c r="Q134" s="26"/>
      <c r="R134" s="26"/>
      <c r="S134" s="26"/>
      <c r="T134" s="26"/>
      <c r="U134" s="7"/>
      <c r="V134" s="7"/>
      <c r="W134" s="7"/>
      <c r="X134" s="7"/>
      <c r="Y134" s="7"/>
      <c r="Z134" s="7">
        <v>52.1</v>
      </c>
      <c r="AA134" s="7">
        <v>484.43</v>
      </c>
      <c r="AB134" s="7">
        <v>1.35</v>
      </c>
      <c r="AC134" s="7">
        <v>3.52</v>
      </c>
      <c r="AD134" s="7">
        <v>110.74</v>
      </c>
      <c r="AE134" s="7">
        <v>204.11</v>
      </c>
      <c r="AF134" s="7">
        <v>37.01</v>
      </c>
      <c r="AG134" s="7">
        <v>14.41</v>
      </c>
      <c r="AH134" s="7">
        <v>81.8</v>
      </c>
      <c r="AI134" s="7">
        <v>17.600000000000001</v>
      </c>
    </row>
    <row r="135" spans="1:35">
      <c r="A135" s="9">
        <v>17624</v>
      </c>
      <c r="B135" s="7">
        <v>257.5</v>
      </c>
      <c r="C135" s="7">
        <v>488.62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26"/>
      <c r="O135" s="26"/>
      <c r="P135" s="26"/>
      <c r="Q135" s="26"/>
      <c r="R135" s="26"/>
      <c r="S135" s="26"/>
      <c r="T135" s="26"/>
      <c r="U135" s="7"/>
      <c r="V135" s="7"/>
      <c r="W135" s="7"/>
      <c r="X135" s="7"/>
      <c r="Y135" s="7"/>
      <c r="Z135" s="7">
        <v>52.7</v>
      </c>
      <c r="AA135" s="7">
        <v>487.14</v>
      </c>
      <c r="AB135" s="7">
        <v>1.38</v>
      </c>
      <c r="AC135" s="7">
        <v>3.47</v>
      </c>
      <c r="AD135" s="7">
        <v>110.03</v>
      </c>
      <c r="AE135" s="7">
        <v>203.01</v>
      </c>
      <c r="AF135" s="7">
        <v>37.090000000000003</v>
      </c>
      <c r="AG135" s="7">
        <v>16.12</v>
      </c>
      <c r="AH135" s="7">
        <v>82.5</v>
      </c>
      <c r="AI135" s="7">
        <v>17</v>
      </c>
    </row>
    <row r="136" spans="1:35">
      <c r="A136" s="9">
        <v>17715</v>
      </c>
      <c r="B136" s="7">
        <v>264.5</v>
      </c>
      <c r="C136" s="7">
        <v>492.55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26"/>
      <c r="O136" s="26"/>
      <c r="P136" s="26"/>
      <c r="Q136" s="26"/>
      <c r="R136" s="26"/>
      <c r="S136" s="26"/>
      <c r="T136" s="26"/>
      <c r="U136" s="7"/>
      <c r="V136" s="7"/>
      <c r="W136" s="7"/>
      <c r="X136" s="7"/>
      <c r="Y136" s="7"/>
      <c r="Z136" s="7">
        <v>53.7</v>
      </c>
      <c r="AA136" s="7">
        <v>490.76</v>
      </c>
      <c r="AB136" s="7">
        <v>1.46</v>
      </c>
      <c r="AC136" s="7">
        <v>3.37</v>
      </c>
      <c r="AD136" s="7">
        <v>110.08</v>
      </c>
      <c r="AE136" s="7">
        <v>203.28</v>
      </c>
      <c r="AF136" s="7">
        <v>37.67</v>
      </c>
      <c r="AG136" s="7">
        <v>16.04</v>
      </c>
      <c r="AH136" s="7">
        <v>84.1</v>
      </c>
      <c r="AI136" s="7">
        <v>17.399999999999999</v>
      </c>
    </row>
    <row r="137" spans="1:35">
      <c r="A137" s="9">
        <v>17807</v>
      </c>
      <c r="B137" s="7">
        <v>265.89999999999998</v>
      </c>
      <c r="C137" s="7">
        <v>497.94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26"/>
      <c r="O137" s="26"/>
      <c r="P137" s="26"/>
      <c r="Q137" s="26"/>
      <c r="R137" s="26"/>
      <c r="S137" s="26"/>
      <c r="T137" s="26"/>
      <c r="U137" s="7"/>
      <c r="V137" s="7"/>
      <c r="W137" s="7"/>
      <c r="X137" s="7"/>
      <c r="Y137" s="7"/>
      <c r="Z137" s="7">
        <v>53.4</v>
      </c>
      <c r="AA137" s="7">
        <v>492.1</v>
      </c>
      <c r="AB137" s="7">
        <v>1.56</v>
      </c>
      <c r="AC137" s="7">
        <v>3.5</v>
      </c>
      <c r="AD137" s="7">
        <v>109.54</v>
      </c>
      <c r="AE137" s="7">
        <v>202.87</v>
      </c>
      <c r="AF137" s="7">
        <v>39.07</v>
      </c>
      <c r="AG137" s="7">
        <v>15.56</v>
      </c>
      <c r="AH137" s="7">
        <v>83</v>
      </c>
      <c r="AI137" s="7">
        <v>18.399999999999999</v>
      </c>
    </row>
    <row r="138" spans="1:35">
      <c r="A138" s="9">
        <v>17899</v>
      </c>
      <c r="B138" s="7">
        <v>260.5</v>
      </c>
      <c r="C138" s="7">
        <v>492.44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26"/>
      <c r="O138" s="26"/>
      <c r="P138" s="26"/>
      <c r="Q138" s="26"/>
      <c r="R138" s="26"/>
      <c r="S138" s="26"/>
      <c r="T138" s="26"/>
      <c r="U138" s="7"/>
      <c r="V138" s="7"/>
      <c r="W138" s="7"/>
      <c r="X138" s="7"/>
      <c r="Y138" s="7"/>
      <c r="Z138" s="7">
        <v>52.9</v>
      </c>
      <c r="AA138" s="7">
        <v>493.9</v>
      </c>
      <c r="AB138" s="7">
        <v>1.56</v>
      </c>
      <c r="AC138" s="7">
        <v>3.46</v>
      </c>
      <c r="AD138" s="7">
        <v>109.13</v>
      </c>
      <c r="AE138" s="7">
        <v>202.18</v>
      </c>
      <c r="AF138" s="7">
        <v>38.82</v>
      </c>
      <c r="AG138" s="7">
        <v>15.01</v>
      </c>
      <c r="AH138" s="7">
        <v>80.7</v>
      </c>
      <c r="AI138" s="7">
        <v>17.100000000000001</v>
      </c>
    </row>
    <row r="139" spans="1:35">
      <c r="A139" s="9">
        <v>17989</v>
      </c>
      <c r="B139" s="7">
        <v>257</v>
      </c>
      <c r="C139" s="7">
        <v>490.46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26"/>
      <c r="O139" s="26"/>
      <c r="P139" s="26"/>
      <c r="Q139" s="26"/>
      <c r="R139" s="26"/>
      <c r="S139" s="26"/>
      <c r="T139" s="26"/>
      <c r="U139" s="7"/>
      <c r="V139" s="7"/>
      <c r="W139" s="7"/>
      <c r="X139" s="7"/>
      <c r="Y139" s="7"/>
      <c r="Z139" s="7">
        <v>52.4</v>
      </c>
      <c r="AA139" s="7">
        <v>497.4</v>
      </c>
      <c r="AB139" s="7">
        <v>1.56</v>
      </c>
      <c r="AC139" s="7">
        <v>3.45</v>
      </c>
      <c r="AD139" s="7">
        <v>109.22</v>
      </c>
      <c r="AE139" s="7">
        <v>202.73</v>
      </c>
      <c r="AF139" s="7">
        <v>37.83</v>
      </c>
      <c r="AG139" s="7">
        <v>14.55</v>
      </c>
      <c r="AH139" s="7">
        <v>78.599999999999994</v>
      </c>
      <c r="AI139" s="7">
        <v>16.399999999999999</v>
      </c>
    </row>
    <row r="140" spans="1:35">
      <c r="A140" s="9">
        <v>18080</v>
      </c>
      <c r="B140" s="7">
        <v>258.89999999999998</v>
      </c>
      <c r="C140" s="7">
        <v>495.03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26"/>
      <c r="O140" s="26"/>
      <c r="P140" s="26"/>
      <c r="Q140" s="26"/>
      <c r="R140" s="26"/>
      <c r="S140" s="26"/>
      <c r="T140" s="26"/>
      <c r="U140" s="7"/>
      <c r="V140" s="7"/>
      <c r="W140" s="7"/>
      <c r="X140" s="7"/>
      <c r="Y140" s="7"/>
      <c r="Z140" s="7">
        <v>52.3</v>
      </c>
      <c r="AA140" s="7">
        <v>503.1</v>
      </c>
      <c r="AB140" s="7">
        <v>1.46</v>
      </c>
      <c r="AC140" s="7">
        <v>3.46</v>
      </c>
      <c r="AD140" s="7">
        <v>108.9</v>
      </c>
      <c r="AE140" s="7">
        <v>202.32</v>
      </c>
      <c r="AF140" s="7">
        <v>36.520000000000003</v>
      </c>
      <c r="AG140" s="7">
        <v>15.18</v>
      </c>
      <c r="AH140" s="7">
        <v>77.900000000000006</v>
      </c>
      <c r="AI140" s="7">
        <v>15.5</v>
      </c>
    </row>
    <row r="141" spans="1:35">
      <c r="A141" s="9">
        <v>18172</v>
      </c>
      <c r="B141" s="7">
        <v>256.8</v>
      </c>
      <c r="C141" s="7">
        <v>491.01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26"/>
      <c r="O141" s="26"/>
      <c r="P141" s="26"/>
      <c r="Q141" s="26"/>
      <c r="R141" s="26"/>
      <c r="S141" s="26"/>
      <c r="T141" s="26"/>
      <c r="U141" s="7"/>
      <c r="V141" s="7"/>
      <c r="W141" s="7"/>
      <c r="X141" s="7"/>
      <c r="Y141" s="7"/>
      <c r="Z141" s="7">
        <v>52.3</v>
      </c>
      <c r="AA141" s="7">
        <v>508.7</v>
      </c>
      <c r="AB141" s="7">
        <v>1.36</v>
      </c>
      <c r="AC141" s="7">
        <v>3.36</v>
      </c>
      <c r="AD141" s="7">
        <v>109.05</v>
      </c>
      <c r="AE141" s="7">
        <v>202.32</v>
      </c>
      <c r="AF141" s="7">
        <v>35.53</v>
      </c>
      <c r="AG141" s="7">
        <v>16.18</v>
      </c>
      <c r="AH141" s="7">
        <v>77.7</v>
      </c>
      <c r="AI141" s="7">
        <v>15.2</v>
      </c>
    </row>
    <row r="142" spans="1:35">
      <c r="A142" s="9">
        <v>18264</v>
      </c>
      <c r="B142" s="7">
        <v>267.60000000000002</v>
      </c>
      <c r="C142" s="7">
        <v>512.64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26"/>
      <c r="O142" s="26"/>
      <c r="P142" s="26"/>
      <c r="Q142" s="26"/>
      <c r="R142" s="26"/>
      <c r="S142" s="26"/>
      <c r="T142" s="26"/>
      <c r="U142" s="7"/>
      <c r="V142" s="7"/>
      <c r="W142" s="7"/>
      <c r="X142" s="7"/>
      <c r="Y142" s="7"/>
      <c r="Z142" s="7">
        <v>52.2</v>
      </c>
      <c r="AA142" s="7">
        <v>515</v>
      </c>
      <c r="AB142" s="7">
        <v>1.31</v>
      </c>
      <c r="AC142" s="7">
        <v>3.24</v>
      </c>
      <c r="AD142" s="7">
        <v>110.2</v>
      </c>
      <c r="AE142" s="7">
        <v>203.97</v>
      </c>
      <c r="AF142" s="7">
        <v>35.44</v>
      </c>
      <c r="AG142" s="7">
        <v>17.149999999999999</v>
      </c>
      <c r="AH142" s="7">
        <v>77.900000000000006</v>
      </c>
      <c r="AI142" s="7">
        <v>15.4</v>
      </c>
    </row>
    <row r="143" spans="1:35">
      <c r="A143" s="9">
        <v>18354</v>
      </c>
      <c r="B143" s="7">
        <v>277.10000000000002</v>
      </c>
      <c r="C143" s="7">
        <v>525.80999999999995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26"/>
      <c r="O143" s="26"/>
      <c r="P143" s="26"/>
      <c r="Q143" s="26"/>
      <c r="R143" s="26"/>
      <c r="S143" s="26"/>
      <c r="T143" s="26"/>
      <c r="U143" s="7"/>
      <c r="V143" s="7"/>
      <c r="W143" s="7"/>
      <c r="X143" s="7"/>
      <c r="Y143" s="7"/>
      <c r="Z143" s="7">
        <v>52.7</v>
      </c>
      <c r="AA143" s="7">
        <v>520.79999999999995</v>
      </c>
      <c r="AB143" s="7">
        <v>1.31</v>
      </c>
      <c r="AC143" s="7">
        <v>3.23</v>
      </c>
      <c r="AD143" s="7">
        <v>111.75</v>
      </c>
      <c r="AE143" s="7">
        <v>206.58</v>
      </c>
      <c r="AF143" s="7">
        <v>35.61</v>
      </c>
      <c r="AG143" s="7">
        <v>18.34</v>
      </c>
      <c r="AH143" s="7">
        <v>78.900000000000006</v>
      </c>
      <c r="AI143" s="7">
        <v>17.5</v>
      </c>
    </row>
    <row r="144" spans="1:35">
      <c r="A144" s="9">
        <v>18445</v>
      </c>
      <c r="B144" s="7">
        <v>294.8</v>
      </c>
      <c r="C144" s="7">
        <v>543.91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26"/>
      <c r="O144" s="26"/>
      <c r="P144" s="26"/>
      <c r="Q144" s="26"/>
      <c r="R144" s="26"/>
      <c r="S144" s="26"/>
      <c r="T144" s="26"/>
      <c r="U144" s="7"/>
      <c r="V144" s="7"/>
      <c r="W144" s="7"/>
      <c r="X144" s="7"/>
      <c r="Y144" s="7"/>
      <c r="Z144" s="7">
        <v>54.2</v>
      </c>
      <c r="AA144" s="7">
        <v>526.6</v>
      </c>
      <c r="AB144" s="7">
        <v>1.46</v>
      </c>
      <c r="AC144" s="7">
        <v>3.32</v>
      </c>
      <c r="AD144" s="7">
        <v>112.95</v>
      </c>
      <c r="AE144" s="7">
        <v>208.09</v>
      </c>
      <c r="AF144" s="7">
        <v>35.69</v>
      </c>
      <c r="AG144" s="7">
        <v>18.3</v>
      </c>
      <c r="AH144" s="7">
        <v>83.4</v>
      </c>
      <c r="AI144" s="7">
        <v>19.8</v>
      </c>
    </row>
    <row r="145" spans="1:35">
      <c r="A145" s="9">
        <v>18537</v>
      </c>
      <c r="B145" s="7">
        <v>306.3</v>
      </c>
      <c r="C145" s="7">
        <v>555.9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26"/>
      <c r="O145" s="26"/>
      <c r="P145" s="26"/>
      <c r="Q145" s="26"/>
      <c r="R145" s="26"/>
      <c r="S145" s="26"/>
      <c r="T145" s="26"/>
      <c r="U145" s="7"/>
      <c r="V145" s="7"/>
      <c r="W145" s="7"/>
      <c r="X145" s="7"/>
      <c r="Y145" s="7"/>
      <c r="Z145" s="7">
        <v>55.1</v>
      </c>
      <c r="AA145" s="7">
        <v>532.5</v>
      </c>
      <c r="AB145" s="7">
        <v>1.71</v>
      </c>
      <c r="AC145" s="7">
        <v>3.22</v>
      </c>
      <c r="AD145" s="7">
        <v>113.93</v>
      </c>
      <c r="AE145" s="7">
        <v>209.32</v>
      </c>
      <c r="AF145" s="7">
        <v>35.86</v>
      </c>
      <c r="AG145" s="7">
        <v>19.82</v>
      </c>
      <c r="AH145" s="7">
        <v>87.1</v>
      </c>
      <c r="AI145" s="7">
        <v>20</v>
      </c>
    </row>
    <row r="146" spans="1:35">
      <c r="A146" s="9">
        <v>18629</v>
      </c>
      <c r="B146" s="7">
        <v>320.39999999999998</v>
      </c>
      <c r="C146" s="7">
        <v>564.09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26"/>
      <c r="O146" s="26"/>
      <c r="P146" s="26"/>
      <c r="Q146" s="26"/>
      <c r="R146" s="26"/>
      <c r="S146" s="26"/>
      <c r="T146" s="26"/>
      <c r="U146" s="7"/>
      <c r="V146" s="7"/>
      <c r="W146" s="7"/>
      <c r="X146" s="7"/>
      <c r="Y146" s="7"/>
      <c r="Z146" s="7">
        <v>56.8</v>
      </c>
      <c r="AA146" s="7">
        <v>538.5</v>
      </c>
      <c r="AB146" s="7">
        <v>1.95</v>
      </c>
      <c r="AC146" s="7">
        <v>3.17</v>
      </c>
      <c r="AD146" s="7">
        <v>115.08</v>
      </c>
      <c r="AE146" s="7">
        <v>211.11</v>
      </c>
      <c r="AF146" s="7">
        <v>37.17</v>
      </c>
      <c r="AG146" s="7">
        <v>21.61</v>
      </c>
      <c r="AH146" s="7">
        <v>92.1</v>
      </c>
      <c r="AI146" s="7">
        <v>19.8</v>
      </c>
    </row>
    <row r="147" spans="1:35">
      <c r="A147" s="9">
        <v>18719</v>
      </c>
      <c r="B147" s="7">
        <v>328.3</v>
      </c>
      <c r="C147" s="7">
        <v>575.97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26"/>
      <c r="O147" s="26"/>
      <c r="P147" s="26"/>
      <c r="Q147" s="26"/>
      <c r="R147" s="26"/>
      <c r="S147" s="26"/>
      <c r="T147" s="26"/>
      <c r="U147" s="7"/>
      <c r="V147" s="7"/>
      <c r="W147" s="7"/>
      <c r="X147" s="7"/>
      <c r="Y147" s="7"/>
      <c r="Z147" s="7">
        <v>57</v>
      </c>
      <c r="AA147" s="7">
        <v>544.6</v>
      </c>
      <c r="AB147" s="7">
        <v>2.19</v>
      </c>
      <c r="AC147" s="7">
        <v>3.35</v>
      </c>
      <c r="AD147" s="7">
        <v>116.19</v>
      </c>
      <c r="AE147" s="7">
        <v>212.75</v>
      </c>
      <c r="AF147" s="7">
        <v>38</v>
      </c>
      <c r="AG147" s="7">
        <v>21.8</v>
      </c>
      <c r="AH147" s="7">
        <v>91.9</v>
      </c>
      <c r="AI147" s="7">
        <v>20.100000000000001</v>
      </c>
    </row>
    <row r="148" spans="1:35">
      <c r="A148" s="9">
        <v>18810</v>
      </c>
      <c r="B148" s="7">
        <v>335</v>
      </c>
      <c r="C148" s="7">
        <v>587.72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26"/>
      <c r="O148" s="26"/>
      <c r="P148" s="26"/>
      <c r="Q148" s="26"/>
      <c r="R148" s="26"/>
      <c r="S148" s="26"/>
      <c r="T148" s="26"/>
      <c r="U148" s="7"/>
      <c r="V148" s="7"/>
      <c r="W148" s="7"/>
      <c r="X148" s="7"/>
      <c r="Y148" s="7"/>
      <c r="Z148" s="7">
        <v>57</v>
      </c>
      <c r="AA148" s="7">
        <v>550.70000000000005</v>
      </c>
      <c r="AB148" s="7">
        <v>2.25</v>
      </c>
      <c r="AC148" s="7">
        <v>3.53</v>
      </c>
      <c r="AD148" s="7">
        <v>117.76</v>
      </c>
      <c r="AE148" s="7">
        <v>215.64</v>
      </c>
      <c r="AF148" s="7">
        <v>38.49</v>
      </c>
      <c r="AG148" s="7">
        <v>22.77</v>
      </c>
      <c r="AH148" s="7">
        <v>90.3</v>
      </c>
      <c r="AI148" s="7">
        <v>20.6</v>
      </c>
    </row>
    <row r="149" spans="1:35">
      <c r="A149" s="9">
        <v>18902</v>
      </c>
      <c r="B149" s="7">
        <v>339.2</v>
      </c>
      <c r="C149" s="7">
        <v>588.89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26"/>
      <c r="O149" s="26"/>
      <c r="P149" s="26"/>
      <c r="Q149" s="26"/>
      <c r="R149" s="26"/>
      <c r="S149" s="26"/>
      <c r="T149" s="26"/>
      <c r="U149" s="7"/>
      <c r="V149" s="7"/>
      <c r="W149" s="7"/>
      <c r="X149" s="7"/>
      <c r="Y149" s="7"/>
      <c r="Z149" s="7">
        <v>57.6</v>
      </c>
      <c r="AA149" s="7">
        <v>556.9</v>
      </c>
      <c r="AB149" s="7">
        <v>2.2599999999999998</v>
      </c>
      <c r="AC149" s="7">
        <v>3.5</v>
      </c>
      <c r="AD149" s="7">
        <v>119.89</v>
      </c>
      <c r="AE149" s="7">
        <v>219.48</v>
      </c>
      <c r="AF149" s="7">
        <v>38.909999999999997</v>
      </c>
      <c r="AG149" s="7">
        <v>23.16</v>
      </c>
      <c r="AH149" s="7">
        <v>90.2</v>
      </c>
      <c r="AI149" s="7">
        <v>20.6</v>
      </c>
    </row>
    <row r="150" spans="1:35">
      <c r="A150" s="9">
        <v>18994</v>
      </c>
      <c r="B150" s="7">
        <v>341.9</v>
      </c>
      <c r="C150" s="7">
        <v>593.58000000000004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26"/>
      <c r="O150" s="26"/>
      <c r="P150" s="26"/>
      <c r="Q150" s="26"/>
      <c r="R150" s="26"/>
      <c r="S150" s="26"/>
      <c r="T150" s="26"/>
      <c r="U150" s="7"/>
      <c r="V150" s="7"/>
      <c r="W150" s="7"/>
      <c r="X150" s="7"/>
      <c r="Y150" s="7"/>
      <c r="Z150" s="7">
        <v>57.6</v>
      </c>
      <c r="AA150" s="7">
        <v>563.29999999999995</v>
      </c>
      <c r="AB150" s="7">
        <v>2.38</v>
      </c>
      <c r="AC150" s="7">
        <v>3.5</v>
      </c>
      <c r="AD150" s="7">
        <v>121.31</v>
      </c>
      <c r="AE150" s="7">
        <v>222.64</v>
      </c>
      <c r="AF150" s="7">
        <v>39.4</v>
      </c>
      <c r="AG150" s="7">
        <v>23.92</v>
      </c>
      <c r="AH150" s="7">
        <v>89.4</v>
      </c>
      <c r="AI150" s="7">
        <v>20.7</v>
      </c>
    </row>
    <row r="151" spans="1:35">
      <c r="A151" s="9">
        <v>19085</v>
      </c>
      <c r="B151" s="7">
        <v>342.1</v>
      </c>
      <c r="C151" s="7">
        <v>593.91999999999996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26"/>
      <c r="O151" s="26"/>
      <c r="P151" s="26"/>
      <c r="Q151" s="26"/>
      <c r="R151" s="26"/>
      <c r="S151" s="26"/>
      <c r="T151" s="26"/>
      <c r="U151" s="7"/>
      <c r="V151" s="7"/>
      <c r="W151" s="7"/>
      <c r="X151" s="7"/>
      <c r="Y151" s="7"/>
      <c r="Z151" s="7">
        <v>57.6</v>
      </c>
      <c r="AA151" s="7">
        <v>569.6</v>
      </c>
      <c r="AB151" s="7">
        <v>2.3199999999999998</v>
      </c>
      <c r="AC151" s="7">
        <v>3.5</v>
      </c>
      <c r="AD151" s="7">
        <v>122.37</v>
      </c>
      <c r="AE151" s="7">
        <v>224.83</v>
      </c>
      <c r="AF151" s="7">
        <v>39.630000000000003</v>
      </c>
      <c r="AG151" s="7">
        <v>23.95</v>
      </c>
      <c r="AH151" s="7">
        <v>88.5</v>
      </c>
      <c r="AI151" s="7">
        <v>21.2</v>
      </c>
    </row>
    <row r="152" spans="1:35">
      <c r="A152" s="9">
        <v>19176</v>
      </c>
      <c r="B152" s="7">
        <v>347.8</v>
      </c>
      <c r="C152" s="7">
        <v>600.69000000000005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26"/>
      <c r="O152" s="26"/>
      <c r="P152" s="26"/>
      <c r="Q152" s="26"/>
      <c r="R152" s="26"/>
      <c r="S152" s="26"/>
      <c r="T152" s="26"/>
      <c r="U152" s="7"/>
      <c r="V152" s="7"/>
      <c r="W152" s="7"/>
      <c r="X152" s="7"/>
      <c r="Y152" s="7"/>
      <c r="Z152" s="7">
        <v>57.9</v>
      </c>
      <c r="AA152" s="7">
        <v>576</v>
      </c>
      <c r="AB152" s="7">
        <v>2.31</v>
      </c>
      <c r="AC152" s="7">
        <v>3.5</v>
      </c>
      <c r="AD152" s="7">
        <v>123.64</v>
      </c>
      <c r="AE152" s="7">
        <v>227.58</v>
      </c>
      <c r="AF152" s="7">
        <v>40.03</v>
      </c>
      <c r="AG152" s="7">
        <v>25.01</v>
      </c>
      <c r="AH152" s="7">
        <v>88.8</v>
      </c>
      <c r="AI152" s="7">
        <v>18</v>
      </c>
    </row>
    <row r="153" spans="1:35">
      <c r="A153" s="9">
        <v>19268</v>
      </c>
      <c r="B153" s="7">
        <v>360</v>
      </c>
      <c r="C153" s="7">
        <v>614.33000000000004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26"/>
      <c r="O153" s="26"/>
      <c r="P153" s="26"/>
      <c r="Q153" s="26"/>
      <c r="R153" s="26"/>
      <c r="S153" s="26"/>
      <c r="T153" s="26"/>
      <c r="U153" s="7"/>
      <c r="V153" s="7"/>
      <c r="W153" s="7"/>
      <c r="X153" s="7"/>
      <c r="Y153" s="7"/>
      <c r="Z153" s="7">
        <v>58.6</v>
      </c>
      <c r="AA153" s="7">
        <v>582.4</v>
      </c>
      <c r="AB153" s="7">
        <v>2.31</v>
      </c>
      <c r="AC153" s="7">
        <v>3.54</v>
      </c>
      <c r="AD153" s="7">
        <v>124.72</v>
      </c>
      <c r="AE153" s="7">
        <v>230.46</v>
      </c>
      <c r="AF153" s="7">
        <v>40.5</v>
      </c>
      <c r="AG153" s="7">
        <v>25.11</v>
      </c>
      <c r="AH153" s="7">
        <v>87.7</v>
      </c>
      <c r="AI153" s="7">
        <v>20.3</v>
      </c>
    </row>
    <row r="154" spans="1:35">
      <c r="A154" s="9">
        <v>19360</v>
      </c>
      <c r="B154" s="7">
        <v>366.1</v>
      </c>
      <c r="C154" s="7">
        <v>622.62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26"/>
      <c r="O154" s="26"/>
      <c r="P154" s="26"/>
      <c r="Q154" s="26"/>
      <c r="R154" s="26"/>
      <c r="S154" s="26"/>
      <c r="T154" s="26"/>
      <c r="U154" s="7"/>
      <c r="V154" s="7"/>
      <c r="W154" s="7"/>
      <c r="X154" s="7"/>
      <c r="Y154" s="7"/>
      <c r="Z154" s="7">
        <v>58.8</v>
      </c>
      <c r="AA154" s="7">
        <v>589</v>
      </c>
      <c r="AB154" s="7">
        <v>2.33</v>
      </c>
      <c r="AC154" s="7">
        <v>3.51</v>
      </c>
      <c r="AD154" s="7">
        <v>125.33</v>
      </c>
      <c r="AE154" s="7">
        <v>232.24</v>
      </c>
      <c r="AF154" s="7">
        <v>40.729999999999997</v>
      </c>
      <c r="AG154" s="7">
        <v>26.01</v>
      </c>
      <c r="AH154" s="7">
        <v>87.2</v>
      </c>
      <c r="AI154" s="7">
        <v>21.7</v>
      </c>
    </row>
    <row r="155" spans="1:35">
      <c r="A155" s="9">
        <v>19450</v>
      </c>
      <c r="B155" s="7">
        <v>369.4</v>
      </c>
      <c r="C155" s="7">
        <v>628.23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26"/>
      <c r="O155" s="26"/>
      <c r="P155" s="26"/>
      <c r="Q155" s="26"/>
      <c r="R155" s="26"/>
      <c r="S155" s="26"/>
      <c r="T155" s="26"/>
      <c r="U155" s="7"/>
      <c r="V155" s="7"/>
      <c r="W155" s="7"/>
      <c r="X155" s="7"/>
      <c r="Y155" s="7"/>
      <c r="Z155" s="7">
        <v>58.8</v>
      </c>
      <c r="AA155" s="7">
        <v>595.6</v>
      </c>
      <c r="AB155" s="7">
        <v>2.62</v>
      </c>
      <c r="AC155" s="7">
        <v>3.65</v>
      </c>
      <c r="AD155" s="7">
        <v>126.05</v>
      </c>
      <c r="AE155" s="7">
        <v>234.44</v>
      </c>
      <c r="AF155" s="7">
        <v>40.93</v>
      </c>
      <c r="AG155" s="7">
        <v>24.5</v>
      </c>
      <c r="AH155" s="7">
        <v>87</v>
      </c>
      <c r="AI155" s="7">
        <v>21.7</v>
      </c>
    </row>
    <row r="156" spans="1:35">
      <c r="A156" s="9">
        <v>19541</v>
      </c>
      <c r="B156" s="7">
        <v>368.4</v>
      </c>
      <c r="C156" s="7">
        <v>624.41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26"/>
      <c r="O156" s="26"/>
      <c r="P156" s="26"/>
      <c r="Q156" s="26"/>
      <c r="R156" s="26"/>
      <c r="S156" s="26"/>
      <c r="T156" s="26"/>
      <c r="U156" s="7"/>
      <c r="V156" s="7"/>
      <c r="W156" s="7"/>
      <c r="X156" s="7"/>
      <c r="Y156" s="7"/>
      <c r="Z156" s="7">
        <v>59</v>
      </c>
      <c r="AA156" s="7">
        <v>602.29999999999995</v>
      </c>
      <c r="AB156" s="7">
        <v>2.75</v>
      </c>
      <c r="AC156" s="7">
        <v>3.86</v>
      </c>
      <c r="AD156" s="7">
        <v>126.22</v>
      </c>
      <c r="AE156" s="7">
        <v>235.81</v>
      </c>
      <c r="AF156" s="7">
        <v>41.27</v>
      </c>
      <c r="AG156" s="7">
        <v>23.98</v>
      </c>
      <c r="AH156" s="7">
        <v>87.9</v>
      </c>
      <c r="AI156" s="7">
        <v>22.5</v>
      </c>
    </row>
    <row r="157" spans="1:35">
      <c r="A157" s="9">
        <v>19633</v>
      </c>
      <c r="B157" s="7">
        <v>363.1</v>
      </c>
      <c r="C157" s="7">
        <v>618.57000000000005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26"/>
      <c r="O157" s="26"/>
      <c r="P157" s="26"/>
      <c r="Q157" s="26"/>
      <c r="R157" s="26"/>
      <c r="S157" s="26"/>
      <c r="T157" s="26"/>
      <c r="U157" s="7"/>
      <c r="V157" s="7"/>
      <c r="W157" s="7"/>
      <c r="X157" s="7"/>
      <c r="Y157" s="7"/>
      <c r="Z157" s="7">
        <v>58.7</v>
      </c>
      <c r="AA157" s="7">
        <v>609.1</v>
      </c>
      <c r="AB157" s="7">
        <v>2.37</v>
      </c>
      <c r="AC157" s="7">
        <v>3.82</v>
      </c>
      <c r="AD157" s="7">
        <v>126.37</v>
      </c>
      <c r="AE157" s="7">
        <v>237.32</v>
      </c>
      <c r="AF157" s="7">
        <v>41.17</v>
      </c>
      <c r="AG157" s="7">
        <v>24.43</v>
      </c>
      <c r="AH157" s="7">
        <v>87.4</v>
      </c>
      <c r="AI157" s="7">
        <v>21.8</v>
      </c>
    </row>
    <row r="158" spans="1:35">
      <c r="A158" s="9">
        <v>19725</v>
      </c>
      <c r="B158" s="7">
        <v>362.5</v>
      </c>
      <c r="C158" s="7">
        <v>610.27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26"/>
      <c r="O158" s="26"/>
      <c r="P158" s="26"/>
      <c r="Q158" s="26"/>
      <c r="R158" s="26"/>
      <c r="S158" s="26"/>
      <c r="T158" s="26"/>
      <c r="U158" s="7"/>
      <c r="V158" s="7"/>
      <c r="W158" s="7"/>
      <c r="X158" s="7"/>
      <c r="Y158" s="7"/>
      <c r="Z158" s="7">
        <v>59.4</v>
      </c>
      <c r="AA158" s="7">
        <v>616</v>
      </c>
      <c r="AB158" s="7">
        <v>2.04</v>
      </c>
      <c r="AC158" s="7">
        <v>3.71</v>
      </c>
      <c r="AD158" s="7">
        <v>126.54</v>
      </c>
      <c r="AE158" s="7">
        <v>239.25</v>
      </c>
      <c r="AF158" s="7">
        <v>41.27</v>
      </c>
      <c r="AG158" s="7">
        <v>26.02</v>
      </c>
      <c r="AH158" s="7">
        <v>87.8</v>
      </c>
      <c r="AI158" s="7">
        <v>21</v>
      </c>
    </row>
    <row r="159" spans="1:35">
      <c r="A159" s="9">
        <v>19815</v>
      </c>
      <c r="B159" s="7">
        <v>362.3</v>
      </c>
      <c r="C159" s="7">
        <v>607.89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26"/>
      <c r="O159" s="26"/>
      <c r="P159" s="26"/>
      <c r="Q159" s="26"/>
      <c r="R159" s="26"/>
      <c r="S159" s="26"/>
      <c r="T159" s="26"/>
      <c r="U159" s="7"/>
      <c r="V159" s="7"/>
      <c r="W159" s="7"/>
      <c r="X159" s="7"/>
      <c r="Y159" s="7"/>
      <c r="Z159" s="7">
        <v>59.6</v>
      </c>
      <c r="AA159" s="7">
        <v>618.29999999999995</v>
      </c>
      <c r="AB159" s="7">
        <v>1.63</v>
      </c>
      <c r="AC159" s="7">
        <v>3.47</v>
      </c>
      <c r="AD159" s="7">
        <v>127.18</v>
      </c>
      <c r="AE159" s="7">
        <v>241.44</v>
      </c>
      <c r="AF159" s="7">
        <v>41.27</v>
      </c>
      <c r="AG159" s="7">
        <v>28.44</v>
      </c>
      <c r="AH159" s="7">
        <v>87.8</v>
      </c>
      <c r="AI159" s="7">
        <v>20.8</v>
      </c>
    </row>
    <row r="160" spans="1:35">
      <c r="A160" s="9">
        <v>19906</v>
      </c>
      <c r="B160" s="7">
        <v>366.7</v>
      </c>
      <c r="C160" s="7">
        <v>616.29999999999995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26"/>
      <c r="O160" s="26"/>
      <c r="P160" s="26"/>
      <c r="Q160" s="26"/>
      <c r="R160" s="26"/>
      <c r="S160" s="26"/>
      <c r="T160" s="26"/>
      <c r="U160" s="7"/>
      <c r="V160" s="7"/>
      <c r="W160" s="7"/>
      <c r="X160" s="7"/>
      <c r="Y160" s="7"/>
      <c r="Z160" s="7">
        <v>59.5</v>
      </c>
      <c r="AA160" s="7">
        <v>622.9</v>
      </c>
      <c r="AB160" s="7">
        <v>1.36</v>
      </c>
      <c r="AC160" s="7">
        <v>3.5</v>
      </c>
      <c r="AD160" s="7">
        <v>128.38</v>
      </c>
      <c r="AE160" s="7">
        <v>244.74</v>
      </c>
      <c r="AF160" s="7">
        <v>41.27</v>
      </c>
      <c r="AG160" s="7">
        <v>30.77</v>
      </c>
      <c r="AH160" s="7">
        <v>87.6</v>
      </c>
      <c r="AI160" s="7">
        <v>21.5</v>
      </c>
    </row>
    <row r="161" spans="1:35">
      <c r="A161" s="9">
        <v>19998</v>
      </c>
      <c r="B161" s="7">
        <v>375.6</v>
      </c>
      <c r="C161" s="7">
        <v>628.09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26"/>
      <c r="O161" s="26"/>
      <c r="P161" s="26"/>
      <c r="Q161" s="26"/>
      <c r="R161" s="26"/>
      <c r="S161" s="26"/>
      <c r="T161" s="26"/>
      <c r="U161" s="7"/>
      <c r="V161" s="7"/>
      <c r="W161" s="7"/>
      <c r="X161" s="7"/>
      <c r="Y161" s="7"/>
      <c r="Z161" s="7">
        <v>59.8</v>
      </c>
      <c r="AA161" s="7">
        <v>627.5</v>
      </c>
      <c r="AB161" s="7">
        <v>1.31</v>
      </c>
      <c r="AC161" s="7">
        <v>3.46</v>
      </c>
      <c r="AD161" s="7">
        <v>129.72</v>
      </c>
      <c r="AE161" s="7">
        <v>247.34</v>
      </c>
      <c r="AF161" s="7">
        <v>41.53</v>
      </c>
      <c r="AG161" s="7">
        <v>33.53</v>
      </c>
      <c r="AH161" s="7">
        <v>87.1</v>
      </c>
      <c r="AI161" s="7">
        <v>21.5</v>
      </c>
    </row>
    <row r="162" spans="1:35">
      <c r="A162" s="9">
        <v>20090</v>
      </c>
      <c r="B162" s="7">
        <v>388.2</v>
      </c>
      <c r="C162" s="7">
        <v>643.78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26"/>
      <c r="O162" s="26"/>
      <c r="P162" s="26"/>
      <c r="Q162" s="26"/>
      <c r="R162" s="26"/>
      <c r="S162" s="26"/>
      <c r="T162" s="26"/>
      <c r="U162" s="7"/>
      <c r="V162" s="7"/>
      <c r="W162" s="7"/>
      <c r="X162" s="7"/>
      <c r="Y162" s="7"/>
      <c r="Z162" s="7">
        <v>60.3</v>
      </c>
      <c r="AA162" s="7">
        <v>632.20000000000005</v>
      </c>
      <c r="AB162" s="7">
        <v>1.61</v>
      </c>
      <c r="AC162" s="7">
        <v>3.45</v>
      </c>
      <c r="AD162" s="7">
        <v>131.07</v>
      </c>
      <c r="AE162" s="7">
        <v>250.09</v>
      </c>
      <c r="AF162" s="7">
        <v>41.53</v>
      </c>
      <c r="AG162" s="7">
        <v>36.299999999999997</v>
      </c>
      <c r="AH162" s="7">
        <v>87.5</v>
      </c>
      <c r="AI162" s="7">
        <v>21.5</v>
      </c>
    </row>
    <row r="163" spans="1:35">
      <c r="A163" s="9">
        <v>20180</v>
      </c>
      <c r="B163" s="7">
        <v>396.2</v>
      </c>
      <c r="C163" s="7">
        <v>652.72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26"/>
      <c r="O163" s="26"/>
      <c r="P163" s="26"/>
      <c r="Q163" s="26"/>
      <c r="R163" s="26"/>
      <c r="S163" s="26"/>
      <c r="T163" s="26"/>
      <c r="U163" s="7"/>
      <c r="V163" s="7"/>
      <c r="W163" s="7"/>
      <c r="X163" s="7"/>
      <c r="Y163" s="7"/>
      <c r="Z163" s="7">
        <v>60.7</v>
      </c>
      <c r="AA163" s="7">
        <v>636.9</v>
      </c>
      <c r="AB163" s="7">
        <v>1.97</v>
      </c>
      <c r="AC163" s="7">
        <v>3.49</v>
      </c>
      <c r="AD163" s="7">
        <v>131.88</v>
      </c>
      <c r="AE163" s="7">
        <v>251.74</v>
      </c>
      <c r="AF163" s="7">
        <v>41.67</v>
      </c>
      <c r="AG163" s="7">
        <v>38.380000000000003</v>
      </c>
      <c r="AH163" s="7">
        <v>87.8</v>
      </c>
      <c r="AI163" s="7">
        <v>23.5</v>
      </c>
    </row>
    <row r="164" spans="1:35">
      <c r="A164" s="9">
        <v>20271</v>
      </c>
      <c r="B164" s="7">
        <v>404.8</v>
      </c>
      <c r="C164" s="7">
        <v>663.61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26"/>
      <c r="O164" s="26"/>
      <c r="P164" s="26"/>
      <c r="Q164" s="26"/>
      <c r="R164" s="26"/>
      <c r="S164" s="26"/>
      <c r="T164" s="26"/>
      <c r="U164" s="7"/>
      <c r="V164" s="7"/>
      <c r="W164" s="7"/>
      <c r="X164" s="7"/>
      <c r="Y164" s="7"/>
      <c r="Z164" s="7">
        <v>61</v>
      </c>
      <c r="AA164" s="7">
        <v>641.70000000000005</v>
      </c>
      <c r="AB164" s="7">
        <v>2.33</v>
      </c>
      <c r="AC164" s="7">
        <v>3.52</v>
      </c>
      <c r="AD164" s="7">
        <v>132.4</v>
      </c>
      <c r="AE164" s="7">
        <v>252.97</v>
      </c>
      <c r="AF164" s="7">
        <v>41.7</v>
      </c>
      <c r="AG164" s="7">
        <v>43.15</v>
      </c>
      <c r="AH164" s="7">
        <v>88.1</v>
      </c>
      <c r="AI164" s="7">
        <v>25.4</v>
      </c>
    </row>
    <row r="165" spans="1:35">
      <c r="A165" s="9">
        <v>20363</v>
      </c>
      <c r="B165" s="7">
        <v>411</v>
      </c>
      <c r="C165" s="7">
        <v>669.38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26"/>
      <c r="O165" s="26"/>
      <c r="P165" s="26"/>
      <c r="Q165" s="26"/>
      <c r="R165" s="26"/>
      <c r="S165" s="26"/>
      <c r="T165" s="26"/>
      <c r="U165" s="7"/>
      <c r="V165" s="7"/>
      <c r="W165" s="7"/>
      <c r="X165" s="7"/>
      <c r="Y165" s="7"/>
      <c r="Z165" s="7">
        <v>61.4</v>
      </c>
      <c r="AA165" s="7">
        <v>646.5</v>
      </c>
      <c r="AB165" s="7">
        <v>2.83</v>
      </c>
      <c r="AC165" s="7">
        <v>3.59</v>
      </c>
      <c r="AD165" s="7">
        <v>132.63999999999999</v>
      </c>
      <c r="AE165" s="7">
        <v>253.93</v>
      </c>
      <c r="AF165" s="7">
        <v>41.83</v>
      </c>
      <c r="AG165" s="7">
        <v>44.14</v>
      </c>
      <c r="AH165" s="7">
        <v>88.4</v>
      </c>
      <c r="AI165" s="7">
        <v>26.7</v>
      </c>
    </row>
    <row r="166" spans="1:35">
      <c r="A166" s="9">
        <v>20455</v>
      </c>
      <c r="B166" s="7">
        <v>412.8</v>
      </c>
      <c r="C166" s="7">
        <v>666.88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26"/>
      <c r="O166" s="26"/>
      <c r="P166" s="26"/>
      <c r="Q166" s="26"/>
      <c r="R166" s="26"/>
      <c r="S166" s="26"/>
      <c r="T166" s="26"/>
      <c r="U166" s="7"/>
      <c r="V166" s="7"/>
      <c r="W166" s="7"/>
      <c r="X166" s="7"/>
      <c r="Y166" s="7"/>
      <c r="Z166" s="7">
        <v>61.9</v>
      </c>
      <c r="AA166" s="7">
        <v>651.29999999999995</v>
      </c>
      <c r="AB166" s="7">
        <v>3</v>
      </c>
      <c r="AC166" s="7">
        <v>3.6</v>
      </c>
      <c r="AD166" s="7">
        <v>133.11000000000001</v>
      </c>
      <c r="AE166" s="7">
        <v>254.62</v>
      </c>
      <c r="AF166" s="7">
        <v>42.07</v>
      </c>
      <c r="AG166" s="7">
        <v>45.36</v>
      </c>
      <c r="AH166" s="7">
        <v>89.2</v>
      </c>
      <c r="AI166" s="7">
        <v>25.9</v>
      </c>
    </row>
    <row r="167" spans="1:35">
      <c r="A167" s="9">
        <v>20546</v>
      </c>
      <c r="B167" s="7">
        <v>418.4</v>
      </c>
      <c r="C167" s="7">
        <v>670.51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26"/>
      <c r="O167" s="26"/>
      <c r="P167" s="26"/>
      <c r="Q167" s="26"/>
      <c r="R167" s="26"/>
      <c r="S167" s="26"/>
      <c r="T167" s="26"/>
      <c r="U167" s="7"/>
      <c r="V167" s="7"/>
      <c r="W167" s="7"/>
      <c r="X167" s="7"/>
      <c r="Y167" s="7"/>
      <c r="Z167" s="7">
        <v>62.4</v>
      </c>
      <c r="AA167" s="7">
        <v>656.2</v>
      </c>
      <c r="AB167" s="7">
        <v>3.26</v>
      </c>
      <c r="AC167" s="7">
        <v>3.68</v>
      </c>
      <c r="AD167" s="7">
        <v>133.38</v>
      </c>
      <c r="AE167" s="7">
        <v>255.85</v>
      </c>
      <c r="AF167" s="7">
        <v>42.1</v>
      </c>
      <c r="AG167" s="7">
        <v>46.95</v>
      </c>
      <c r="AH167" s="7">
        <v>90.6</v>
      </c>
      <c r="AI167" s="7">
        <v>26.4</v>
      </c>
    </row>
    <row r="168" spans="1:35">
      <c r="A168" s="9">
        <v>20637</v>
      </c>
      <c r="B168" s="7">
        <v>423.5</v>
      </c>
      <c r="C168" s="7">
        <v>671.16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26"/>
      <c r="O168" s="26"/>
      <c r="P168" s="26"/>
      <c r="Q168" s="26"/>
      <c r="R168" s="26"/>
      <c r="S168" s="26"/>
      <c r="T168" s="26"/>
      <c r="U168" s="7"/>
      <c r="V168" s="7"/>
      <c r="W168" s="7"/>
      <c r="X168" s="7"/>
      <c r="Y168" s="7"/>
      <c r="Z168" s="7">
        <v>63.1</v>
      </c>
      <c r="AA168" s="7">
        <v>661.6</v>
      </c>
      <c r="AB168" s="7">
        <v>3.35</v>
      </c>
      <c r="AC168" s="7">
        <v>3.8</v>
      </c>
      <c r="AD168" s="7">
        <v>133.47999999999999</v>
      </c>
      <c r="AE168" s="7">
        <v>256.95</v>
      </c>
      <c r="AF168" s="7">
        <v>42.13</v>
      </c>
      <c r="AG168" s="7">
        <v>48.04</v>
      </c>
      <c r="AH168" s="7">
        <v>91.1</v>
      </c>
      <c r="AI168" s="7">
        <v>27.3</v>
      </c>
    </row>
    <row r="169" spans="1:35">
      <c r="A169" s="9">
        <v>20729</v>
      </c>
      <c r="B169" s="7">
        <v>432.1</v>
      </c>
      <c r="C169" s="7">
        <v>678.34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26"/>
      <c r="O169" s="26"/>
      <c r="P169" s="26"/>
      <c r="Q169" s="26"/>
      <c r="R169" s="26"/>
      <c r="S169" s="26"/>
      <c r="T169" s="26"/>
      <c r="U169" s="7"/>
      <c r="V169" s="7"/>
      <c r="W169" s="7"/>
      <c r="X169" s="7"/>
      <c r="Y169" s="7"/>
      <c r="Z169" s="7">
        <v>63.7</v>
      </c>
      <c r="AA169" s="7">
        <v>667</v>
      </c>
      <c r="AB169" s="7">
        <v>3.63</v>
      </c>
      <c r="AC169" s="7">
        <v>4.17</v>
      </c>
      <c r="AD169" s="7">
        <v>134.09</v>
      </c>
      <c r="AE169" s="7">
        <v>258.60000000000002</v>
      </c>
      <c r="AF169" s="7">
        <v>42.4</v>
      </c>
      <c r="AG169" s="7">
        <v>46.15</v>
      </c>
      <c r="AH169" s="7">
        <v>92</v>
      </c>
      <c r="AI169" s="7">
        <v>27.6</v>
      </c>
    </row>
    <row r="170" spans="1:35">
      <c r="A170" s="9">
        <v>20821</v>
      </c>
      <c r="B170" s="7">
        <v>440.2</v>
      </c>
      <c r="C170" s="7">
        <v>683.54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26"/>
      <c r="O170" s="26"/>
      <c r="P170" s="26"/>
      <c r="Q170" s="26"/>
      <c r="R170" s="26"/>
      <c r="S170" s="26"/>
      <c r="T170" s="26"/>
      <c r="U170" s="7"/>
      <c r="V170" s="7"/>
      <c r="W170" s="7"/>
      <c r="X170" s="7"/>
      <c r="Y170" s="7"/>
      <c r="Z170" s="7">
        <v>64.400000000000006</v>
      </c>
      <c r="AA170" s="7">
        <v>672.6</v>
      </c>
      <c r="AB170" s="7">
        <v>3.63</v>
      </c>
      <c r="AC170" s="7">
        <v>4.49</v>
      </c>
      <c r="AD170" s="7">
        <v>134.29</v>
      </c>
      <c r="AE170" s="7">
        <v>260.8</v>
      </c>
      <c r="AF170" s="7">
        <v>42.47</v>
      </c>
      <c r="AG170" s="7">
        <v>44.31</v>
      </c>
      <c r="AH170" s="7">
        <v>92.7</v>
      </c>
      <c r="AI170" s="7">
        <v>28.7</v>
      </c>
    </row>
    <row r="171" spans="1:35">
      <c r="A171" s="9">
        <v>20911</v>
      </c>
      <c r="B171" s="7">
        <v>442.3</v>
      </c>
      <c r="C171" s="7">
        <v>683.62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26"/>
      <c r="O171" s="26"/>
      <c r="P171" s="26"/>
      <c r="Q171" s="26"/>
      <c r="R171" s="26"/>
      <c r="S171" s="26"/>
      <c r="T171" s="26"/>
      <c r="U171" s="7"/>
      <c r="V171" s="7"/>
      <c r="W171" s="7"/>
      <c r="X171" s="7"/>
      <c r="Y171" s="7"/>
      <c r="Z171" s="7">
        <v>64.7</v>
      </c>
      <c r="AA171" s="7">
        <v>677</v>
      </c>
      <c r="AB171" s="7">
        <v>3.68</v>
      </c>
      <c r="AC171" s="7">
        <v>4.4400000000000004</v>
      </c>
      <c r="AD171" s="7">
        <v>134.36000000000001</v>
      </c>
      <c r="AE171" s="7">
        <v>262.72000000000003</v>
      </c>
      <c r="AF171" s="7">
        <v>42.53</v>
      </c>
      <c r="AG171" s="7">
        <v>46.46</v>
      </c>
      <c r="AH171" s="7">
        <v>93</v>
      </c>
      <c r="AI171" s="7">
        <v>28.6</v>
      </c>
    </row>
    <row r="172" spans="1:35">
      <c r="A172" s="9">
        <v>21002</v>
      </c>
      <c r="B172" s="7">
        <v>449.4</v>
      </c>
      <c r="C172" s="7">
        <v>688.21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26"/>
      <c r="O172" s="26"/>
      <c r="P172" s="26"/>
      <c r="Q172" s="26"/>
      <c r="R172" s="26"/>
      <c r="S172" s="26"/>
      <c r="T172" s="26"/>
      <c r="U172" s="7"/>
      <c r="V172" s="7"/>
      <c r="W172" s="7"/>
      <c r="X172" s="7"/>
      <c r="Y172" s="7"/>
      <c r="Z172" s="7">
        <v>65.3</v>
      </c>
      <c r="AA172" s="7">
        <v>684.2</v>
      </c>
      <c r="AB172" s="7">
        <v>3.95</v>
      </c>
      <c r="AC172" s="7">
        <v>4.7300000000000004</v>
      </c>
      <c r="AD172" s="7">
        <v>134.26</v>
      </c>
      <c r="AE172" s="7">
        <v>264.5</v>
      </c>
      <c r="AF172" s="7">
        <v>42.53</v>
      </c>
      <c r="AG172" s="7">
        <v>46.11</v>
      </c>
      <c r="AH172" s="7">
        <v>93.8</v>
      </c>
      <c r="AI172" s="7">
        <v>29.7</v>
      </c>
    </row>
    <row r="173" spans="1:35">
      <c r="A173" s="9">
        <v>21094</v>
      </c>
      <c r="B173" s="7">
        <v>444</v>
      </c>
      <c r="C173" s="7">
        <v>678.9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26"/>
      <c r="O173" s="26"/>
      <c r="P173" s="26"/>
      <c r="Q173" s="26"/>
      <c r="R173" s="26"/>
      <c r="S173" s="26"/>
      <c r="T173" s="26"/>
      <c r="U173" s="7"/>
      <c r="V173" s="7"/>
      <c r="W173" s="7"/>
      <c r="X173" s="7"/>
      <c r="Y173" s="7"/>
      <c r="Z173" s="7">
        <v>65.400000000000006</v>
      </c>
      <c r="AA173" s="7">
        <v>686.9</v>
      </c>
      <c r="AB173" s="7">
        <v>3.99</v>
      </c>
      <c r="AC173" s="7">
        <v>4.99</v>
      </c>
      <c r="AD173" s="7">
        <v>133.47999999999999</v>
      </c>
      <c r="AE173" s="7">
        <v>265.19</v>
      </c>
      <c r="AF173" s="7">
        <v>42.53</v>
      </c>
      <c r="AG173" s="7">
        <v>40.64</v>
      </c>
      <c r="AH173" s="7">
        <v>93.8</v>
      </c>
      <c r="AI173" s="7">
        <v>29.1</v>
      </c>
    </row>
    <row r="174" spans="1:35">
      <c r="A174" s="9">
        <v>21186</v>
      </c>
      <c r="B174" s="7">
        <v>436.8</v>
      </c>
      <c r="C174" s="7">
        <v>665.85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26"/>
      <c r="O174" s="26"/>
      <c r="P174" s="26"/>
      <c r="Q174" s="26"/>
      <c r="R174" s="26"/>
      <c r="S174" s="26"/>
      <c r="T174" s="26"/>
      <c r="U174" s="7"/>
      <c r="V174" s="7"/>
      <c r="W174" s="7"/>
      <c r="X174" s="7"/>
      <c r="Y174" s="7"/>
      <c r="Z174" s="7">
        <v>65.599999999999994</v>
      </c>
      <c r="AA174" s="7">
        <v>691.1</v>
      </c>
      <c r="AB174" s="7">
        <v>2.82</v>
      </c>
      <c r="AC174" s="7">
        <v>4.83</v>
      </c>
      <c r="AD174" s="7">
        <v>133.72</v>
      </c>
      <c r="AE174" s="7">
        <v>267.93</v>
      </c>
      <c r="AF174" s="7">
        <v>42.7</v>
      </c>
      <c r="AG174" s="7">
        <v>41.5</v>
      </c>
      <c r="AH174" s="7">
        <v>94.6</v>
      </c>
      <c r="AI174" s="7">
        <v>25.8</v>
      </c>
    </row>
    <row r="175" spans="1:35">
      <c r="A175" s="9">
        <v>21276</v>
      </c>
      <c r="B175" s="7">
        <v>440.7</v>
      </c>
      <c r="C175" s="7">
        <v>669.76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26"/>
      <c r="O175" s="26"/>
      <c r="P175" s="26"/>
      <c r="Q175" s="26"/>
      <c r="R175" s="26"/>
      <c r="S175" s="26"/>
      <c r="T175" s="26"/>
      <c r="U175" s="7"/>
      <c r="V175" s="7"/>
      <c r="W175" s="7"/>
      <c r="X175" s="7"/>
      <c r="Y175" s="7"/>
      <c r="Z175" s="7">
        <v>65.8</v>
      </c>
      <c r="AA175" s="7">
        <v>700.6</v>
      </c>
      <c r="AB175" s="7">
        <v>1.72</v>
      </c>
      <c r="AC175" s="7">
        <v>4.67</v>
      </c>
      <c r="AD175" s="7">
        <v>135.22</v>
      </c>
      <c r="AE175" s="7">
        <v>274.52</v>
      </c>
      <c r="AF175" s="7">
        <v>43.2</v>
      </c>
      <c r="AG175" s="7">
        <v>43.6</v>
      </c>
      <c r="AH175" s="7">
        <v>94.7</v>
      </c>
      <c r="AI175" s="7">
        <v>24.8</v>
      </c>
    </row>
    <row r="176" spans="1:35">
      <c r="A176" s="9">
        <v>21367</v>
      </c>
      <c r="B176" s="7">
        <v>453.9</v>
      </c>
      <c r="C176" s="7">
        <v>685.65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26"/>
      <c r="O176" s="26"/>
      <c r="P176" s="26"/>
      <c r="Q176" s="26"/>
      <c r="R176" s="26"/>
      <c r="S176" s="26"/>
      <c r="T176" s="26"/>
      <c r="U176" s="7"/>
      <c r="V176" s="7"/>
      <c r="W176" s="7"/>
      <c r="X176" s="7"/>
      <c r="Y176" s="7"/>
      <c r="Z176" s="7">
        <v>66.2</v>
      </c>
      <c r="AA176" s="7">
        <v>711.3</v>
      </c>
      <c r="AB176" s="7">
        <v>2.13</v>
      </c>
      <c r="AC176" s="7">
        <v>4.53</v>
      </c>
      <c r="AD176" s="7">
        <v>136.63999999999999</v>
      </c>
      <c r="AE176" s="7">
        <v>279.33</v>
      </c>
      <c r="AF176" s="7">
        <v>43.37</v>
      </c>
      <c r="AG176" s="7">
        <v>47.55</v>
      </c>
      <c r="AH176" s="7">
        <v>94.5</v>
      </c>
      <c r="AI176" s="7">
        <v>24.6</v>
      </c>
    </row>
    <row r="177" spans="1:65">
      <c r="A177" s="9">
        <v>21459</v>
      </c>
      <c r="B177" s="7">
        <v>467</v>
      </c>
      <c r="C177" s="7">
        <v>702.26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26"/>
      <c r="O177" s="26"/>
      <c r="P177" s="26"/>
      <c r="Q177" s="26"/>
      <c r="R177" s="26"/>
      <c r="S177" s="26"/>
      <c r="T177" s="26"/>
      <c r="U177" s="7"/>
      <c r="V177" s="7"/>
      <c r="W177" s="7"/>
      <c r="X177" s="7"/>
      <c r="Y177" s="7"/>
      <c r="Z177" s="7">
        <v>66.5</v>
      </c>
      <c r="AA177" s="7">
        <v>717.1</v>
      </c>
      <c r="AB177" s="7">
        <v>3.21</v>
      </c>
      <c r="AC177" s="7">
        <v>4.92</v>
      </c>
      <c r="AD177" s="7">
        <v>138.47999999999999</v>
      </c>
      <c r="AE177" s="7">
        <v>282.62</v>
      </c>
      <c r="AF177" s="7">
        <v>43.53</v>
      </c>
      <c r="AG177" s="7">
        <v>52.31</v>
      </c>
      <c r="AH177" s="7">
        <v>94.5</v>
      </c>
      <c r="AI177" s="7">
        <v>26.1</v>
      </c>
    </row>
    <row r="178" spans="1:65">
      <c r="A178" s="9">
        <v>21551</v>
      </c>
      <c r="B178" s="7">
        <v>477</v>
      </c>
      <c r="C178" s="7">
        <v>711.94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26"/>
      <c r="O178" s="26"/>
      <c r="P178" s="26"/>
      <c r="Q178" s="26"/>
      <c r="R178" s="26"/>
      <c r="S178" s="26"/>
      <c r="T178" s="26"/>
      <c r="U178" s="7"/>
      <c r="V178" s="7"/>
      <c r="W178" s="7"/>
      <c r="X178" s="7"/>
      <c r="Y178" s="7"/>
      <c r="Z178" s="7">
        <v>67</v>
      </c>
      <c r="AA178" s="7">
        <v>716.1</v>
      </c>
      <c r="AB178" s="7">
        <v>3.3</v>
      </c>
      <c r="AC178" s="7">
        <v>4.87</v>
      </c>
      <c r="AD178" s="7">
        <v>140.35</v>
      </c>
      <c r="AE178" s="7">
        <v>286.60000000000002</v>
      </c>
      <c r="AF178" s="7">
        <v>43.7</v>
      </c>
      <c r="AG178" s="7">
        <v>55.51</v>
      </c>
      <c r="AH178" s="7">
        <v>94.8</v>
      </c>
      <c r="AI178" s="7">
        <v>27.6</v>
      </c>
      <c r="AJ178" s="7">
        <v>12.51</v>
      </c>
      <c r="AK178" s="7">
        <v>27.09</v>
      </c>
      <c r="AL178" s="7">
        <v>1.73</v>
      </c>
      <c r="AM178" s="7">
        <v>7.66</v>
      </c>
      <c r="AN178" s="7">
        <v>22.63</v>
      </c>
      <c r="AO178" s="7">
        <v>1.62</v>
      </c>
      <c r="AP178" s="7">
        <v>7.32</v>
      </c>
      <c r="AQ178" s="7">
        <v>22.16</v>
      </c>
      <c r="AR178" s="7">
        <v>-4.4400000000000004</v>
      </c>
      <c r="AS178" s="7">
        <v>-15.4</v>
      </c>
      <c r="AT178" s="7">
        <v>4.21</v>
      </c>
      <c r="AU178" s="7">
        <v>12.71</v>
      </c>
      <c r="AV178" s="7">
        <v>33.130000000000003</v>
      </c>
      <c r="AW178" s="7">
        <v>43.91</v>
      </c>
      <c r="AX178" s="7">
        <v>141.43</v>
      </c>
      <c r="AY178" s="7">
        <v>31.05</v>
      </c>
      <c r="AZ178" s="7">
        <v>10.29</v>
      </c>
      <c r="BA178" s="7">
        <v>15.54</v>
      </c>
      <c r="BB178" s="7">
        <v>66.22</v>
      </c>
      <c r="BC178" s="7">
        <v>4.13</v>
      </c>
      <c r="BD178" s="7">
        <v>6.87</v>
      </c>
      <c r="BE178" s="7">
        <v>60.08</v>
      </c>
      <c r="BF178" s="7">
        <v>8.48</v>
      </c>
      <c r="BG178" s="7">
        <v>50.95</v>
      </c>
      <c r="BH178" s="7">
        <v>16.64</v>
      </c>
      <c r="BI178" s="7">
        <v>91.99</v>
      </c>
      <c r="BJ178" s="7">
        <v>207.46</v>
      </c>
      <c r="BK178" s="7">
        <v>55.62</v>
      </c>
      <c r="BL178" s="7">
        <v>21.62</v>
      </c>
      <c r="BM178" s="7">
        <v>11.32</v>
      </c>
    </row>
    <row r="179" spans="1:65">
      <c r="A179" s="9">
        <v>21641</v>
      </c>
      <c r="B179" s="7">
        <v>490.6</v>
      </c>
      <c r="C179" s="7">
        <v>725.74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26"/>
      <c r="O179" s="26"/>
      <c r="P179" s="26"/>
      <c r="Q179" s="26"/>
      <c r="R179" s="26"/>
      <c r="S179" s="26"/>
      <c r="T179" s="26"/>
      <c r="U179" s="7"/>
      <c r="V179" s="7"/>
      <c r="W179" s="7"/>
      <c r="X179" s="7"/>
      <c r="Y179" s="7"/>
      <c r="Z179" s="7">
        <v>67.599999999999994</v>
      </c>
      <c r="AA179" s="7">
        <v>721</v>
      </c>
      <c r="AB179" s="7">
        <v>3.6</v>
      </c>
      <c r="AC179" s="7">
        <v>4.8600000000000003</v>
      </c>
      <c r="AD179" s="7">
        <v>141.75</v>
      </c>
      <c r="AE179" s="7">
        <v>291</v>
      </c>
      <c r="AF179" s="7">
        <v>43.9</v>
      </c>
      <c r="AG179" s="7">
        <v>57.51</v>
      </c>
      <c r="AH179" s="7">
        <v>95.1</v>
      </c>
      <c r="AI179" s="7">
        <v>28.7</v>
      </c>
      <c r="AJ179" s="7">
        <v>12.3</v>
      </c>
      <c r="AK179" s="7">
        <v>28.28</v>
      </c>
      <c r="AL179" s="7">
        <v>1.73</v>
      </c>
      <c r="AM179" s="7">
        <v>7.39</v>
      </c>
      <c r="AN179" s="7">
        <v>23.38</v>
      </c>
      <c r="AO179" s="7">
        <v>2.35</v>
      </c>
      <c r="AP179" s="7">
        <v>9.9600000000000009</v>
      </c>
      <c r="AQ179" s="7">
        <v>23.58</v>
      </c>
      <c r="AR179" s="7">
        <v>-7.52</v>
      </c>
      <c r="AS179" s="7">
        <v>-25.42</v>
      </c>
      <c r="AT179" s="7">
        <v>4.6900000000000004</v>
      </c>
      <c r="AU179" s="7">
        <v>13.54</v>
      </c>
      <c r="AV179" s="7">
        <v>34.630000000000003</v>
      </c>
      <c r="AW179" s="7">
        <v>45.77</v>
      </c>
      <c r="AX179" s="7">
        <v>142.58000000000001</v>
      </c>
      <c r="AY179" s="7">
        <v>32.1</v>
      </c>
      <c r="AZ179" s="7">
        <v>11.58</v>
      </c>
      <c r="BA179" s="7">
        <v>18.41</v>
      </c>
      <c r="BB179" s="7">
        <v>62.91</v>
      </c>
      <c r="BC179" s="7">
        <v>4.57</v>
      </c>
      <c r="BD179" s="7">
        <v>7.64</v>
      </c>
      <c r="BE179" s="7">
        <v>59.85</v>
      </c>
      <c r="BF179" s="7">
        <v>9.6199999999999992</v>
      </c>
      <c r="BG179" s="7">
        <v>55.6</v>
      </c>
      <c r="BH179" s="7">
        <v>17.3</v>
      </c>
      <c r="BI179" s="7">
        <v>91.64</v>
      </c>
      <c r="BJ179" s="7">
        <v>205.99</v>
      </c>
      <c r="BK179" s="7">
        <v>56.17</v>
      </c>
      <c r="BL179" s="7">
        <v>22.05</v>
      </c>
      <c r="BM179" s="7">
        <v>11.45</v>
      </c>
    </row>
    <row r="180" spans="1:65">
      <c r="A180" s="9">
        <v>21732</v>
      </c>
      <c r="B180" s="7">
        <v>489</v>
      </c>
      <c r="C180" s="7">
        <v>721.24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26"/>
      <c r="O180" s="26"/>
      <c r="P180" s="26"/>
      <c r="Q180" s="26"/>
      <c r="R180" s="26"/>
      <c r="S180" s="26"/>
      <c r="T180" s="26"/>
      <c r="U180" s="7"/>
      <c r="V180" s="7"/>
      <c r="W180" s="7"/>
      <c r="X180" s="7"/>
      <c r="Y180" s="7"/>
      <c r="Z180" s="7">
        <v>67.8</v>
      </c>
      <c r="AA180" s="7">
        <v>723.7</v>
      </c>
      <c r="AB180" s="7">
        <v>4.1900000000000004</v>
      </c>
      <c r="AC180" s="7">
        <v>5.08</v>
      </c>
      <c r="AD180" s="7">
        <v>142.22999999999999</v>
      </c>
      <c r="AE180" s="7">
        <v>294.89999999999998</v>
      </c>
      <c r="AF180" s="7">
        <v>44.07</v>
      </c>
      <c r="AG180" s="7">
        <v>58.73</v>
      </c>
      <c r="AH180" s="7">
        <v>94.8</v>
      </c>
      <c r="AI180" s="7">
        <v>29.6</v>
      </c>
      <c r="AJ180" s="7">
        <v>15.26</v>
      </c>
      <c r="AK180" s="7">
        <v>29.12</v>
      </c>
      <c r="AL180" s="7">
        <v>2.0099999999999998</v>
      </c>
      <c r="AM180" s="7">
        <v>8.16</v>
      </c>
      <c r="AN180" s="7">
        <v>24.65</v>
      </c>
      <c r="AO180" s="7">
        <v>2.99</v>
      </c>
      <c r="AP180" s="7">
        <v>11.88</v>
      </c>
      <c r="AQ180" s="7">
        <v>25.15</v>
      </c>
      <c r="AR180" s="7">
        <v>-7.3</v>
      </c>
      <c r="AS180" s="7">
        <v>-23.79</v>
      </c>
      <c r="AT180" s="7">
        <v>6.26</v>
      </c>
      <c r="AU180" s="7">
        <v>16.559999999999999</v>
      </c>
      <c r="AV180" s="7">
        <v>37.81</v>
      </c>
      <c r="AW180" s="7">
        <v>48.59</v>
      </c>
      <c r="AX180" s="7">
        <v>143.47</v>
      </c>
      <c r="AY180" s="7">
        <v>33.869999999999997</v>
      </c>
      <c r="AZ180" s="7">
        <v>10.76</v>
      </c>
      <c r="BA180" s="7">
        <v>16.22</v>
      </c>
      <c r="BB180" s="7">
        <v>66.3</v>
      </c>
      <c r="BC180" s="7">
        <v>5.73</v>
      </c>
      <c r="BD180" s="7">
        <v>8.8800000000000008</v>
      </c>
      <c r="BE180" s="7">
        <v>64.55</v>
      </c>
      <c r="BF180" s="7">
        <v>10.050000000000001</v>
      </c>
      <c r="BG180" s="7">
        <v>55.92</v>
      </c>
      <c r="BH180" s="7">
        <v>17.96</v>
      </c>
      <c r="BI180" s="7">
        <v>92.05</v>
      </c>
      <c r="BJ180" s="7">
        <v>204.74</v>
      </c>
      <c r="BK180" s="7">
        <v>57.45</v>
      </c>
      <c r="BL180" s="7">
        <v>21.7</v>
      </c>
      <c r="BM180" s="7">
        <v>11.48</v>
      </c>
    </row>
    <row r="181" spans="1:65">
      <c r="A181" s="9">
        <v>21824</v>
      </c>
      <c r="B181" s="7">
        <v>495</v>
      </c>
      <c r="C181" s="7">
        <v>727.94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26"/>
      <c r="O181" s="26"/>
      <c r="P181" s="26"/>
      <c r="Q181" s="26"/>
      <c r="R181" s="26"/>
      <c r="S181" s="26"/>
      <c r="T181" s="26"/>
      <c r="U181" s="7"/>
      <c r="V181" s="7"/>
      <c r="W181" s="7"/>
      <c r="X181" s="7"/>
      <c r="Y181" s="7"/>
      <c r="Z181" s="7">
        <v>68</v>
      </c>
      <c r="AA181" s="7">
        <v>736</v>
      </c>
      <c r="AB181" s="7">
        <v>4.76</v>
      </c>
      <c r="AC181" s="7">
        <v>5.28</v>
      </c>
      <c r="AD181" s="7">
        <v>141.19999999999999</v>
      </c>
      <c r="AE181" s="7">
        <v>296.10000000000002</v>
      </c>
      <c r="AF181" s="7">
        <v>43.93</v>
      </c>
      <c r="AG181" s="7">
        <v>57.76</v>
      </c>
      <c r="AH181" s="7">
        <v>94.4</v>
      </c>
      <c r="AI181" s="7">
        <v>29.6</v>
      </c>
      <c r="AJ181" s="7">
        <v>14.22</v>
      </c>
      <c r="AK181" s="7">
        <v>30.15</v>
      </c>
      <c r="AL181" s="7">
        <v>1.93</v>
      </c>
      <c r="AM181" s="7">
        <v>7.42</v>
      </c>
      <c r="AN181" s="7">
        <v>26</v>
      </c>
      <c r="AO181" s="7">
        <v>3.03</v>
      </c>
      <c r="AP181" s="7">
        <v>11.25</v>
      </c>
      <c r="AQ181" s="7">
        <v>26.9</v>
      </c>
      <c r="AR181" s="7">
        <v>-8.52</v>
      </c>
      <c r="AS181" s="7">
        <v>-26.19</v>
      </c>
      <c r="AT181" s="7">
        <v>8.07</v>
      </c>
      <c r="AU181" s="7">
        <v>19.170000000000002</v>
      </c>
      <c r="AV181" s="7">
        <v>42.09</v>
      </c>
      <c r="AW181" s="7">
        <v>52.26</v>
      </c>
      <c r="AX181" s="7">
        <v>145.97999999999999</v>
      </c>
      <c r="AY181" s="7">
        <v>35.799999999999997</v>
      </c>
      <c r="AZ181" s="7">
        <v>9.5500000000000007</v>
      </c>
      <c r="BA181" s="7">
        <v>12.63</v>
      </c>
      <c r="BB181" s="7">
        <v>75.599999999999994</v>
      </c>
      <c r="BC181" s="7">
        <v>6.6</v>
      </c>
      <c r="BD181" s="7">
        <v>9.56</v>
      </c>
      <c r="BE181" s="7">
        <v>69.010000000000005</v>
      </c>
      <c r="BF181" s="7">
        <v>9.6999999999999993</v>
      </c>
      <c r="BG181" s="7">
        <v>51.64</v>
      </c>
      <c r="BH181" s="7">
        <v>18.79</v>
      </c>
      <c r="BI181" s="7">
        <v>92.18</v>
      </c>
      <c r="BJ181" s="7">
        <v>203.32</v>
      </c>
      <c r="BK181" s="7">
        <v>59.31</v>
      </c>
      <c r="BL181" s="7">
        <v>21.49</v>
      </c>
      <c r="BM181" s="7">
        <v>11.68</v>
      </c>
    </row>
    <row r="182" spans="1:65">
      <c r="A182" s="9">
        <v>21916</v>
      </c>
      <c r="B182" s="7">
        <v>506.9</v>
      </c>
      <c r="C182" s="7">
        <v>741.08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26"/>
      <c r="O182" s="26"/>
      <c r="P182" s="26"/>
      <c r="Q182" s="26"/>
      <c r="R182" s="26"/>
      <c r="S182" s="26"/>
      <c r="T182" s="26"/>
      <c r="U182" s="7"/>
      <c r="V182" s="7"/>
      <c r="W182" s="7"/>
      <c r="X182" s="7"/>
      <c r="Y182" s="7"/>
      <c r="Z182" s="7">
        <v>68.400000000000006</v>
      </c>
      <c r="AA182" s="7">
        <v>740.8</v>
      </c>
      <c r="AB182" s="7">
        <v>4.6900000000000004</v>
      </c>
      <c r="AC182" s="7">
        <v>5.34</v>
      </c>
      <c r="AD182" s="7">
        <v>140.83000000000001</v>
      </c>
      <c r="AE182" s="7">
        <v>297.2</v>
      </c>
      <c r="AF182" s="7">
        <v>43.87</v>
      </c>
      <c r="AG182" s="7">
        <v>56.28</v>
      </c>
      <c r="AH182" s="7">
        <v>94.9</v>
      </c>
      <c r="AI182" s="7">
        <v>30.6</v>
      </c>
      <c r="AJ182" s="7">
        <v>16.46</v>
      </c>
      <c r="AK182" s="7">
        <v>31.35</v>
      </c>
      <c r="AL182" s="7">
        <v>2.44</v>
      </c>
      <c r="AM182" s="7">
        <v>8.5399999999999991</v>
      </c>
      <c r="AN182" s="7">
        <v>28.59</v>
      </c>
      <c r="AO182" s="7">
        <v>3.55</v>
      </c>
      <c r="AP182" s="7">
        <v>11.96</v>
      </c>
      <c r="AQ182" s="7">
        <v>29.72</v>
      </c>
      <c r="AR182" s="7">
        <v>-1.77</v>
      </c>
      <c r="AS182" s="7">
        <v>-4.99</v>
      </c>
      <c r="AT182" s="7">
        <v>7.42</v>
      </c>
      <c r="AU182" s="7">
        <v>16.440000000000001</v>
      </c>
      <c r="AV182" s="7">
        <v>45.11</v>
      </c>
      <c r="AW182" s="7">
        <v>54.76</v>
      </c>
      <c r="AX182" s="7">
        <v>144.13999999999999</v>
      </c>
      <c r="AY182" s="7">
        <v>37.99</v>
      </c>
      <c r="AZ182" s="7">
        <v>11.85</v>
      </c>
      <c r="BA182" s="7">
        <v>16.88</v>
      </c>
      <c r="BB182" s="7">
        <v>70.209999999999994</v>
      </c>
      <c r="BC182" s="7">
        <v>7.73</v>
      </c>
      <c r="BD182" s="7">
        <v>9.5500000000000007</v>
      </c>
      <c r="BE182" s="7">
        <v>80.95</v>
      </c>
      <c r="BF182" s="7">
        <v>6.43</v>
      </c>
      <c r="BG182" s="7">
        <v>31.89</v>
      </c>
      <c r="BH182" s="7">
        <v>20.149999999999999</v>
      </c>
      <c r="BI182" s="7">
        <v>92.86</v>
      </c>
      <c r="BJ182" s="7">
        <v>202.2</v>
      </c>
      <c r="BK182" s="7">
        <v>60.39</v>
      </c>
      <c r="BL182" s="7">
        <v>20.98</v>
      </c>
      <c r="BM182" s="7">
        <v>12.21</v>
      </c>
    </row>
    <row r="183" spans="1:65">
      <c r="A183" s="9">
        <v>22007</v>
      </c>
      <c r="B183" s="7">
        <v>506.3</v>
      </c>
      <c r="C183" s="7">
        <v>738.05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26"/>
      <c r="O183" s="26"/>
      <c r="P183" s="26"/>
      <c r="Q183" s="26"/>
      <c r="R183" s="26"/>
      <c r="S183" s="26"/>
      <c r="T183" s="26"/>
      <c r="U183" s="7"/>
      <c r="V183" s="7"/>
      <c r="W183" s="7"/>
      <c r="X183" s="7"/>
      <c r="Y183" s="7"/>
      <c r="Z183" s="7">
        <v>68.599999999999994</v>
      </c>
      <c r="AA183" s="7">
        <v>747.2</v>
      </c>
      <c r="AB183" s="7">
        <v>4.07</v>
      </c>
      <c r="AC183" s="7">
        <v>5.2</v>
      </c>
      <c r="AD183" s="7">
        <v>140.83000000000001</v>
      </c>
      <c r="AE183" s="7">
        <v>299.89999999999998</v>
      </c>
      <c r="AF183" s="7">
        <v>43.93</v>
      </c>
      <c r="AG183" s="7">
        <v>56.07</v>
      </c>
      <c r="AH183" s="7">
        <v>95</v>
      </c>
      <c r="AI183" s="7">
        <v>31.3</v>
      </c>
      <c r="AJ183" s="7">
        <v>15.72</v>
      </c>
      <c r="AK183" s="7">
        <v>31.89</v>
      </c>
      <c r="AL183" s="7">
        <v>2.2799999999999998</v>
      </c>
      <c r="AM183" s="7">
        <v>7.66</v>
      </c>
      <c r="AN183" s="7">
        <v>29.72</v>
      </c>
      <c r="AO183" s="7">
        <v>3.75</v>
      </c>
      <c r="AP183" s="7">
        <v>12.12</v>
      </c>
      <c r="AQ183" s="7">
        <v>30.95</v>
      </c>
      <c r="AR183" s="7">
        <v>0.81</v>
      </c>
      <c r="AS183" s="7">
        <v>2.15</v>
      </c>
      <c r="AT183" s="7">
        <v>6.55</v>
      </c>
      <c r="AU183" s="7">
        <v>13.79</v>
      </c>
      <c r="AV183" s="7">
        <v>47.53</v>
      </c>
      <c r="AW183" s="7">
        <v>57.74</v>
      </c>
      <c r="AX183" s="7">
        <v>142.9</v>
      </c>
      <c r="AY183" s="7">
        <v>40.409999999999997</v>
      </c>
      <c r="AZ183" s="7">
        <v>10.71</v>
      </c>
      <c r="BA183" s="7">
        <v>13.35</v>
      </c>
      <c r="BB183" s="7">
        <v>80.239999999999995</v>
      </c>
      <c r="BC183" s="7">
        <v>7.63</v>
      </c>
      <c r="BD183" s="7">
        <v>8.86</v>
      </c>
      <c r="BE183" s="7">
        <v>86.03</v>
      </c>
      <c r="BF183" s="7">
        <v>5.68</v>
      </c>
      <c r="BG183" s="7">
        <v>27.4</v>
      </c>
      <c r="BH183" s="7">
        <v>20.74</v>
      </c>
      <c r="BI183" s="7">
        <v>93.33</v>
      </c>
      <c r="BJ183" s="7">
        <v>200.89</v>
      </c>
      <c r="BK183" s="7">
        <v>60.76</v>
      </c>
      <c r="BL183" s="7">
        <v>20.52</v>
      </c>
      <c r="BM183" s="7">
        <v>12.33</v>
      </c>
    </row>
    <row r="184" spans="1:65">
      <c r="A184" s="9">
        <v>22098</v>
      </c>
      <c r="B184" s="7">
        <v>508</v>
      </c>
      <c r="C184" s="7">
        <v>737.3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26"/>
      <c r="O184" s="26"/>
      <c r="P184" s="26"/>
      <c r="Q184" s="26"/>
      <c r="R184" s="26"/>
      <c r="S184" s="26"/>
      <c r="T184" s="26"/>
      <c r="U184" s="7"/>
      <c r="V184" s="7"/>
      <c r="W184" s="7"/>
      <c r="X184" s="7"/>
      <c r="Y184" s="7"/>
      <c r="Z184" s="7">
        <v>68.900000000000006</v>
      </c>
      <c r="AA184" s="7">
        <v>752.1</v>
      </c>
      <c r="AB184" s="7">
        <v>3.37</v>
      </c>
      <c r="AC184" s="7">
        <v>5.22</v>
      </c>
      <c r="AD184" s="7">
        <v>142</v>
      </c>
      <c r="AE184" s="7">
        <v>305.3</v>
      </c>
      <c r="AF184" s="7">
        <v>44.03</v>
      </c>
      <c r="AG184" s="7">
        <v>55.72</v>
      </c>
      <c r="AH184" s="7">
        <v>94.7</v>
      </c>
      <c r="AI184" s="7">
        <v>30</v>
      </c>
      <c r="AJ184" s="7">
        <v>14.74</v>
      </c>
      <c r="AK184" s="7">
        <v>32.46</v>
      </c>
      <c r="AL184" s="7">
        <v>1.7</v>
      </c>
      <c r="AM184" s="7">
        <v>5.71</v>
      </c>
      <c r="AN184" s="7">
        <v>29.71</v>
      </c>
      <c r="AO184" s="7">
        <v>3.32</v>
      </c>
      <c r="AP184" s="7">
        <v>10.6</v>
      </c>
      <c r="AQ184" s="7">
        <v>31.35</v>
      </c>
      <c r="AR184" s="7">
        <v>2.94</v>
      </c>
      <c r="AS184" s="7">
        <v>7.88</v>
      </c>
      <c r="AT184" s="7">
        <v>6.53</v>
      </c>
      <c r="AU184" s="7">
        <v>13.35</v>
      </c>
      <c r="AV184" s="7">
        <v>48.94</v>
      </c>
      <c r="AW184" s="7">
        <v>57.27</v>
      </c>
      <c r="AX184" s="7">
        <v>143.43</v>
      </c>
      <c r="AY184" s="7">
        <v>39.93</v>
      </c>
      <c r="AZ184" s="7">
        <v>9.91</v>
      </c>
      <c r="BA184" s="7">
        <v>12.93</v>
      </c>
      <c r="BB184" s="7">
        <v>76.7</v>
      </c>
      <c r="BC184" s="7">
        <v>7.59</v>
      </c>
      <c r="BD184" s="7">
        <v>9.11</v>
      </c>
      <c r="BE184" s="7">
        <v>83.33</v>
      </c>
      <c r="BF184" s="7">
        <v>5.63</v>
      </c>
      <c r="BG184" s="7">
        <v>26.84</v>
      </c>
      <c r="BH184" s="7">
        <v>20.98</v>
      </c>
      <c r="BI184" s="7">
        <v>93.54</v>
      </c>
      <c r="BJ184" s="7">
        <v>199.1</v>
      </c>
      <c r="BK184" s="7">
        <v>61</v>
      </c>
      <c r="BL184" s="7">
        <v>21.34</v>
      </c>
      <c r="BM184" s="7">
        <v>12.7</v>
      </c>
    </row>
    <row r="185" spans="1:65">
      <c r="A185" s="9">
        <v>22190</v>
      </c>
      <c r="B185" s="7">
        <v>504.8</v>
      </c>
      <c r="C185" s="7">
        <v>731.59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26"/>
      <c r="O185" s="26"/>
      <c r="P185" s="26"/>
      <c r="Q185" s="26"/>
      <c r="R185" s="26"/>
      <c r="S185" s="26"/>
      <c r="T185" s="26"/>
      <c r="U185" s="7"/>
      <c r="V185" s="7"/>
      <c r="W185" s="7"/>
      <c r="X185" s="7"/>
      <c r="Y185" s="7"/>
      <c r="Z185" s="7">
        <v>69</v>
      </c>
      <c r="AA185" s="7">
        <v>758.5</v>
      </c>
      <c r="AB185" s="7">
        <v>3.27</v>
      </c>
      <c r="AC185" s="7">
        <v>5.1100000000000003</v>
      </c>
      <c r="AD185" s="7">
        <v>141.97999999999999</v>
      </c>
      <c r="AE185" s="7">
        <v>309.8</v>
      </c>
      <c r="AF185" s="7">
        <v>44.07</v>
      </c>
      <c r="AG185" s="7">
        <v>55.33</v>
      </c>
      <c r="AH185" s="7">
        <v>94.9</v>
      </c>
      <c r="AI185" s="7">
        <v>28.9</v>
      </c>
      <c r="AJ185" s="7">
        <v>12.01</v>
      </c>
      <c r="AK185" s="7">
        <v>33.270000000000003</v>
      </c>
      <c r="AL185" s="7">
        <v>1.64</v>
      </c>
      <c r="AM185" s="7">
        <v>5.75</v>
      </c>
      <c r="AN185" s="7">
        <v>28.51</v>
      </c>
      <c r="AO185" s="7">
        <v>2.89</v>
      </c>
      <c r="AP185" s="7">
        <v>9.3000000000000007</v>
      </c>
      <c r="AQ185" s="7">
        <v>31.03</v>
      </c>
      <c r="AR185" s="7">
        <v>-1.02</v>
      </c>
      <c r="AS185" s="7">
        <v>-2.76</v>
      </c>
      <c r="AT185" s="7">
        <v>5.74</v>
      </c>
      <c r="AU185" s="7">
        <v>11.53</v>
      </c>
      <c r="AV185" s="7">
        <v>49.75</v>
      </c>
      <c r="AW185" s="7">
        <v>55.01</v>
      </c>
      <c r="AX185" s="7">
        <v>142.76</v>
      </c>
      <c r="AY185" s="7">
        <v>38.54</v>
      </c>
      <c r="AZ185" s="7">
        <v>11.44</v>
      </c>
      <c r="BA185" s="7">
        <v>17.600000000000001</v>
      </c>
      <c r="BB185" s="7">
        <v>64.989999999999995</v>
      </c>
      <c r="BC185" s="7">
        <v>5.4</v>
      </c>
      <c r="BD185" s="7">
        <v>7.52</v>
      </c>
      <c r="BE185" s="7">
        <v>71.849999999999994</v>
      </c>
      <c r="BF185" s="7">
        <v>5.84</v>
      </c>
      <c r="BG185" s="7">
        <v>27.89</v>
      </c>
      <c r="BH185" s="7">
        <v>20.93</v>
      </c>
      <c r="BI185" s="7">
        <v>93.07</v>
      </c>
      <c r="BJ185" s="7">
        <v>197.36</v>
      </c>
      <c r="BK185" s="7">
        <v>60.77</v>
      </c>
      <c r="BL185" s="7">
        <v>21.51</v>
      </c>
      <c r="BM185" s="7">
        <v>11.82</v>
      </c>
    </row>
    <row r="186" spans="1:65">
      <c r="A186" s="9">
        <v>22282</v>
      </c>
      <c r="B186" s="7">
        <v>508.2</v>
      </c>
      <c r="C186" s="7">
        <v>737.59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26"/>
      <c r="O186" s="26"/>
      <c r="P186" s="26"/>
      <c r="Q186" s="26"/>
      <c r="R186" s="26"/>
      <c r="S186" s="26"/>
      <c r="T186" s="26"/>
      <c r="U186" s="7"/>
      <c r="V186" s="7"/>
      <c r="W186" s="7"/>
      <c r="X186" s="7"/>
      <c r="Y186" s="7"/>
      <c r="Z186" s="7">
        <v>68.900000000000006</v>
      </c>
      <c r="AA186" s="7">
        <v>767.9</v>
      </c>
      <c r="AB186" s="7">
        <v>3.01</v>
      </c>
      <c r="AC186" s="7">
        <v>5.0999999999999996</v>
      </c>
      <c r="AD186" s="7">
        <v>142.85</v>
      </c>
      <c r="AE186" s="7">
        <v>314.8</v>
      </c>
      <c r="AF186" s="7">
        <v>44.7</v>
      </c>
      <c r="AG186" s="7">
        <v>62</v>
      </c>
      <c r="AH186" s="7">
        <v>95.2</v>
      </c>
      <c r="AI186" s="7">
        <v>27.9</v>
      </c>
      <c r="AJ186" s="7">
        <v>9.66</v>
      </c>
      <c r="AK186" s="7">
        <v>33.020000000000003</v>
      </c>
      <c r="AL186" s="7">
        <v>1.62</v>
      </c>
      <c r="AM186" s="7">
        <v>6.23</v>
      </c>
      <c r="AN186" s="7">
        <v>25.96</v>
      </c>
      <c r="AO186" s="7">
        <v>2.39</v>
      </c>
      <c r="AP186" s="7">
        <v>8.26</v>
      </c>
      <c r="AQ186" s="7">
        <v>28.93</v>
      </c>
      <c r="AR186" s="7">
        <v>-1.54</v>
      </c>
      <c r="AS186" s="7">
        <v>-4.49</v>
      </c>
      <c r="AT186" s="7">
        <v>4.8099999999999996</v>
      </c>
      <c r="AU186" s="7">
        <v>9.83</v>
      </c>
      <c r="AV186" s="7">
        <v>48.98</v>
      </c>
      <c r="AW186" s="7">
        <v>53.2</v>
      </c>
      <c r="AX186" s="7">
        <v>146.86000000000001</v>
      </c>
      <c r="AY186" s="7">
        <v>36.22</v>
      </c>
      <c r="AZ186" s="7">
        <v>7.09</v>
      </c>
      <c r="BA186" s="7">
        <v>12.25</v>
      </c>
      <c r="BB186" s="7">
        <v>57.87</v>
      </c>
      <c r="BC186" s="7">
        <v>3.74</v>
      </c>
      <c r="BD186" s="7">
        <v>6.71</v>
      </c>
      <c r="BE186" s="7">
        <v>55.79</v>
      </c>
      <c r="BF186" s="7">
        <v>6.37</v>
      </c>
      <c r="BG186" s="7">
        <v>31.95</v>
      </c>
      <c r="BH186" s="7">
        <v>19.93</v>
      </c>
      <c r="BI186" s="7">
        <v>92.02</v>
      </c>
      <c r="BJ186" s="7">
        <v>195.76</v>
      </c>
      <c r="BK186" s="7">
        <v>60.13</v>
      </c>
      <c r="BL186" s="7">
        <v>23.53</v>
      </c>
      <c r="BM186" s="7">
        <v>12.01</v>
      </c>
    </row>
    <row r="187" spans="1:65">
      <c r="A187" s="9">
        <v>22372</v>
      </c>
      <c r="B187" s="7">
        <v>519.20000000000005</v>
      </c>
      <c r="C187" s="7">
        <v>750.29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26"/>
      <c r="O187" s="26"/>
      <c r="P187" s="26"/>
      <c r="Q187" s="26"/>
      <c r="R187" s="26"/>
      <c r="S187" s="26"/>
      <c r="T187" s="26"/>
      <c r="U187" s="7"/>
      <c r="V187" s="7"/>
      <c r="W187" s="7"/>
      <c r="X187" s="7"/>
      <c r="Y187" s="7"/>
      <c r="Z187" s="7">
        <v>69.2</v>
      </c>
      <c r="AA187" s="7">
        <v>775</v>
      </c>
      <c r="AB187" s="7">
        <v>2.86</v>
      </c>
      <c r="AC187" s="7">
        <v>5.01</v>
      </c>
      <c r="AD187" s="7">
        <v>143.88</v>
      </c>
      <c r="AE187" s="7">
        <v>320.7</v>
      </c>
      <c r="AF187" s="7">
        <v>44.67</v>
      </c>
      <c r="AG187" s="7">
        <v>65.98</v>
      </c>
      <c r="AH187" s="7">
        <v>94.3</v>
      </c>
      <c r="AI187" s="7">
        <v>29.2</v>
      </c>
      <c r="AJ187" s="7">
        <v>9.32</v>
      </c>
      <c r="AK187" s="7">
        <v>32.07</v>
      </c>
      <c r="AL187" s="7">
        <v>2.04</v>
      </c>
      <c r="AM187" s="7">
        <v>8.5500000000000007</v>
      </c>
      <c r="AN187" s="7">
        <v>23.86</v>
      </c>
      <c r="AO187" s="7">
        <v>2.34</v>
      </c>
      <c r="AP187" s="7">
        <v>8.7799999999999994</v>
      </c>
      <c r="AQ187" s="7">
        <v>26.66</v>
      </c>
      <c r="AR187" s="7">
        <v>-4.41</v>
      </c>
      <c r="AS187" s="7">
        <v>-13.53</v>
      </c>
      <c r="AT187" s="7">
        <v>5.5</v>
      </c>
      <c r="AU187" s="7">
        <v>11.6</v>
      </c>
      <c r="AV187" s="7">
        <v>47.39</v>
      </c>
      <c r="AW187" s="7">
        <v>52.9</v>
      </c>
      <c r="AX187" s="7">
        <v>152.86000000000001</v>
      </c>
      <c r="AY187" s="7">
        <v>34.6</v>
      </c>
      <c r="AZ187" s="7">
        <v>6.14</v>
      </c>
      <c r="BA187" s="7">
        <v>13.06</v>
      </c>
      <c r="BB187" s="7">
        <v>47.05</v>
      </c>
      <c r="BC187" s="7">
        <v>3.23</v>
      </c>
      <c r="BD187" s="7">
        <v>7.13</v>
      </c>
      <c r="BE187" s="7">
        <v>45.24</v>
      </c>
      <c r="BF187" s="7">
        <v>6.33</v>
      </c>
      <c r="BG187" s="7">
        <v>33.26</v>
      </c>
      <c r="BH187" s="7">
        <v>19.03</v>
      </c>
      <c r="BI187" s="7">
        <v>90.92</v>
      </c>
      <c r="BJ187" s="7">
        <v>194.76</v>
      </c>
      <c r="BK187" s="7">
        <v>59.96</v>
      </c>
      <c r="BL187" s="7">
        <v>24.15</v>
      </c>
      <c r="BM187" s="7">
        <v>11.69</v>
      </c>
    </row>
    <row r="188" spans="1:65">
      <c r="A188" s="9">
        <v>22463</v>
      </c>
      <c r="B188" s="7">
        <v>528.20000000000005</v>
      </c>
      <c r="C188" s="7">
        <v>760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26"/>
      <c r="O188" s="26"/>
      <c r="P188" s="26"/>
      <c r="Q188" s="26"/>
      <c r="R188" s="26"/>
      <c r="S188" s="26"/>
      <c r="T188" s="26"/>
      <c r="U188" s="7"/>
      <c r="V188" s="7"/>
      <c r="W188" s="7"/>
      <c r="X188" s="7"/>
      <c r="Y188" s="7"/>
      <c r="Z188" s="7">
        <v>69.5</v>
      </c>
      <c r="AA188" s="7">
        <v>781.7</v>
      </c>
      <c r="AB188" s="7">
        <v>2.9</v>
      </c>
      <c r="AC188" s="7">
        <v>5.09</v>
      </c>
      <c r="AD188" s="7">
        <v>144.9</v>
      </c>
      <c r="AE188" s="7">
        <v>326.2</v>
      </c>
      <c r="AF188" s="7">
        <v>45.13</v>
      </c>
      <c r="AG188" s="7">
        <v>66.83</v>
      </c>
      <c r="AH188" s="7">
        <v>94.3</v>
      </c>
      <c r="AI188" s="7">
        <v>29.4</v>
      </c>
      <c r="AJ188" s="7">
        <v>9.14</v>
      </c>
      <c r="AK188" s="7">
        <v>31.54</v>
      </c>
      <c r="AL188" s="7">
        <v>2.21</v>
      </c>
      <c r="AM188" s="7">
        <v>9.6300000000000008</v>
      </c>
      <c r="AN188" s="7">
        <v>22.9</v>
      </c>
      <c r="AO188" s="7">
        <v>2.2999999999999998</v>
      </c>
      <c r="AP188" s="7">
        <v>8.99</v>
      </c>
      <c r="AQ188" s="7">
        <v>25.55</v>
      </c>
      <c r="AR188" s="7">
        <v>-5.38</v>
      </c>
      <c r="AS188" s="7">
        <v>-16.8</v>
      </c>
      <c r="AT188" s="7">
        <v>5.64</v>
      </c>
      <c r="AU188" s="7">
        <v>12.53</v>
      </c>
      <c r="AV188" s="7">
        <v>45.03</v>
      </c>
      <c r="AW188" s="7">
        <v>53.23</v>
      </c>
      <c r="AX188" s="7">
        <v>155.24</v>
      </c>
      <c r="AY188" s="7">
        <v>34.29</v>
      </c>
      <c r="AZ188" s="7">
        <v>5.82</v>
      </c>
      <c r="BA188" s="7">
        <v>13.49</v>
      </c>
      <c r="BB188" s="7">
        <v>43.14</v>
      </c>
      <c r="BC188" s="7">
        <v>2.97</v>
      </c>
      <c r="BD188" s="7">
        <v>7.43</v>
      </c>
      <c r="BE188" s="7">
        <v>39.979999999999997</v>
      </c>
      <c r="BF188" s="7">
        <v>6.3</v>
      </c>
      <c r="BG188" s="7">
        <v>33.81</v>
      </c>
      <c r="BH188" s="7">
        <v>18.62</v>
      </c>
      <c r="BI188" s="7">
        <v>89.82</v>
      </c>
      <c r="BJ188" s="7">
        <v>194.06</v>
      </c>
      <c r="BK188" s="7">
        <v>60.04</v>
      </c>
      <c r="BL188" s="7">
        <v>24.12</v>
      </c>
      <c r="BM188" s="7">
        <v>11.38</v>
      </c>
    </row>
    <row r="189" spans="1:65">
      <c r="A189" s="9">
        <v>22555</v>
      </c>
      <c r="B189" s="7">
        <v>542.6</v>
      </c>
      <c r="C189" s="7">
        <v>778.48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26"/>
      <c r="O189" s="26"/>
      <c r="P189" s="26"/>
      <c r="Q189" s="26"/>
      <c r="R189" s="26"/>
      <c r="S189" s="26"/>
      <c r="T189" s="26"/>
      <c r="U189" s="7"/>
      <c r="V189" s="7"/>
      <c r="W189" s="7"/>
      <c r="X189" s="7"/>
      <c r="Y189" s="7"/>
      <c r="Z189" s="7">
        <v>69.7</v>
      </c>
      <c r="AA189" s="7">
        <v>789.2</v>
      </c>
      <c r="AB189" s="7">
        <v>3.06</v>
      </c>
      <c r="AC189" s="7">
        <v>5.13</v>
      </c>
      <c r="AD189" s="7">
        <v>146.18</v>
      </c>
      <c r="AE189" s="7">
        <v>331.8</v>
      </c>
      <c r="AF189" s="7">
        <v>45.8</v>
      </c>
      <c r="AG189" s="7">
        <v>70.27</v>
      </c>
      <c r="AH189" s="7">
        <v>94.4</v>
      </c>
      <c r="AI189" s="7">
        <v>31.1</v>
      </c>
      <c r="AJ189" s="7">
        <v>8.99</v>
      </c>
      <c r="AK189" s="7">
        <v>30.55</v>
      </c>
      <c r="AL189" s="7">
        <v>2.48</v>
      </c>
      <c r="AM189" s="7">
        <v>10.79</v>
      </c>
      <c r="AN189" s="7">
        <v>22.99</v>
      </c>
      <c r="AO189" s="7">
        <v>2.29</v>
      </c>
      <c r="AP189" s="7">
        <v>9.1999999999999993</v>
      </c>
      <c r="AQ189" s="7">
        <v>24.9</v>
      </c>
      <c r="AR189" s="7">
        <v>-3.34</v>
      </c>
      <c r="AS189" s="7">
        <v>-10.62</v>
      </c>
      <c r="AT189" s="7">
        <v>5.29</v>
      </c>
      <c r="AU189" s="7">
        <v>12.05</v>
      </c>
      <c r="AV189" s="7">
        <v>43.94</v>
      </c>
      <c r="AW189" s="7">
        <v>52.55</v>
      </c>
      <c r="AX189" s="7">
        <v>155.33000000000001</v>
      </c>
      <c r="AY189" s="7">
        <v>33.83</v>
      </c>
      <c r="AZ189" s="7">
        <v>4.88</v>
      </c>
      <c r="BA189" s="7">
        <v>9.7799999999999994</v>
      </c>
      <c r="BB189" s="7">
        <v>49.85</v>
      </c>
      <c r="BC189" s="7">
        <v>3.4</v>
      </c>
      <c r="BD189" s="7">
        <v>7.88</v>
      </c>
      <c r="BE189" s="7">
        <v>43.09</v>
      </c>
      <c r="BF189" s="7">
        <v>6.19</v>
      </c>
      <c r="BG189" s="7">
        <v>33.840000000000003</v>
      </c>
      <c r="BH189" s="7">
        <v>18.29</v>
      </c>
      <c r="BI189" s="7">
        <v>88.73</v>
      </c>
      <c r="BJ189" s="7">
        <v>193.65</v>
      </c>
      <c r="BK189" s="7">
        <v>59.99</v>
      </c>
      <c r="BL189" s="7">
        <v>23.7</v>
      </c>
      <c r="BM189" s="7">
        <v>11.56</v>
      </c>
    </row>
    <row r="190" spans="1:65">
      <c r="A190" s="9">
        <v>22647</v>
      </c>
      <c r="B190" s="7">
        <v>554.20000000000005</v>
      </c>
      <c r="C190" s="7">
        <v>789.46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26"/>
      <c r="O190" s="26"/>
      <c r="P190" s="26"/>
      <c r="Q190" s="26"/>
      <c r="R190" s="26"/>
      <c r="S190" s="26"/>
      <c r="T190" s="26"/>
      <c r="U190" s="7"/>
      <c r="V190" s="7"/>
      <c r="W190" s="7"/>
      <c r="X190" s="7"/>
      <c r="Y190" s="7"/>
      <c r="Z190" s="7">
        <v>70.2</v>
      </c>
      <c r="AA190" s="7">
        <v>797.7</v>
      </c>
      <c r="AB190" s="7">
        <v>3.24</v>
      </c>
      <c r="AC190" s="7">
        <v>5.08</v>
      </c>
      <c r="AD190" s="7">
        <v>147.18</v>
      </c>
      <c r="AE190" s="7">
        <v>338.9</v>
      </c>
      <c r="AF190" s="7">
        <v>46.1</v>
      </c>
      <c r="AG190" s="7">
        <v>69.86</v>
      </c>
      <c r="AH190" s="7">
        <v>94.9</v>
      </c>
      <c r="AI190" s="7">
        <v>31.9</v>
      </c>
      <c r="AJ190" s="7">
        <v>8.82</v>
      </c>
      <c r="AK190" s="7">
        <v>30.24</v>
      </c>
      <c r="AL190" s="7">
        <v>2.81</v>
      </c>
      <c r="AM190" s="7">
        <v>12.15</v>
      </c>
      <c r="AN190" s="7">
        <v>23.11</v>
      </c>
      <c r="AO190" s="7">
        <v>2.31</v>
      </c>
      <c r="AP190" s="7">
        <v>9.33</v>
      </c>
      <c r="AQ190" s="7">
        <v>24.76</v>
      </c>
      <c r="AR190" s="7">
        <v>-3.08</v>
      </c>
      <c r="AS190" s="7">
        <v>-10.130000000000001</v>
      </c>
      <c r="AT190" s="7">
        <v>5.17</v>
      </c>
      <c r="AU190" s="7">
        <v>12.01</v>
      </c>
      <c r="AV190" s="7">
        <v>43.03</v>
      </c>
      <c r="AW190" s="7">
        <v>50.42</v>
      </c>
      <c r="AX190" s="7">
        <v>154.09</v>
      </c>
      <c r="AY190" s="7">
        <v>32.72</v>
      </c>
      <c r="AZ190" s="7">
        <v>4.72</v>
      </c>
      <c r="BA190" s="7">
        <v>10.89</v>
      </c>
      <c r="BB190" s="7">
        <v>43.36</v>
      </c>
      <c r="BC190" s="7">
        <v>3.64</v>
      </c>
      <c r="BD190" s="7">
        <v>8.42</v>
      </c>
      <c r="BE190" s="7">
        <v>43.2</v>
      </c>
      <c r="BF190" s="7">
        <v>5.89</v>
      </c>
      <c r="BG190" s="7">
        <v>32.380000000000003</v>
      </c>
      <c r="BH190" s="7">
        <v>18.2</v>
      </c>
      <c r="BI190" s="7">
        <v>87.63</v>
      </c>
      <c r="BJ190" s="7">
        <v>193.59</v>
      </c>
      <c r="BK190" s="7">
        <v>59.93</v>
      </c>
      <c r="BL190" s="7">
        <v>23.69</v>
      </c>
      <c r="BM190" s="7">
        <v>11.57</v>
      </c>
    </row>
    <row r="191" spans="1:65">
      <c r="A191" s="9">
        <v>22737</v>
      </c>
      <c r="B191" s="7">
        <v>562.70000000000005</v>
      </c>
      <c r="C191" s="7">
        <v>798.16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26"/>
      <c r="O191" s="26"/>
      <c r="P191" s="26"/>
      <c r="Q191" s="26"/>
      <c r="R191" s="26"/>
      <c r="S191" s="26"/>
      <c r="T191" s="26"/>
      <c r="U191" s="7"/>
      <c r="V191" s="7"/>
      <c r="W191" s="7"/>
      <c r="X191" s="7"/>
      <c r="Y191" s="7"/>
      <c r="Z191" s="7">
        <v>70.5</v>
      </c>
      <c r="AA191" s="7">
        <v>805.6</v>
      </c>
      <c r="AB191" s="7">
        <v>3.2</v>
      </c>
      <c r="AC191" s="7">
        <v>5.0199999999999996</v>
      </c>
      <c r="AD191" s="7">
        <v>147.94999999999999</v>
      </c>
      <c r="AE191" s="7">
        <v>345.9</v>
      </c>
      <c r="AF191" s="7">
        <v>46.57</v>
      </c>
      <c r="AG191" s="7">
        <v>62.22</v>
      </c>
      <c r="AH191" s="7">
        <v>94.4</v>
      </c>
      <c r="AI191" s="7">
        <v>32.700000000000003</v>
      </c>
      <c r="AJ191" s="7">
        <v>10.11</v>
      </c>
      <c r="AK191" s="7">
        <v>30.18</v>
      </c>
      <c r="AL191" s="7">
        <v>3.43</v>
      </c>
      <c r="AM191" s="7">
        <v>14.81</v>
      </c>
      <c r="AN191" s="7">
        <v>23.16</v>
      </c>
      <c r="AO191" s="7">
        <v>2.7</v>
      </c>
      <c r="AP191" s="7">
        <v>10.89</v>
      </c>
      <c r="AQ191" s="7">
        <v>24.75</v>
      </c>
      <c r="AR191" s="7">
        <v>-4.3600000000000003</v>
      </c>
      <c r="AS191" s="7">
        <v>-14.37</v>
      </c>
      <c r="AT191" s="7">
        <v>5.81</v>
      </c>
      <c r="AU191" s="7">
        <v>13.73</v>
      </c>
      <c r="AV191" s="7">
        <v>42.3</v>
      </c>
      <c r="AW191" s="7">
        <v>50.6</v>
      </c>
      <c r="AX191" s="7">
        <v>155.83000000000001</v>
      </c>
      <c r="AY191" s="7">
        <v>32.47</v>
      </c>
      <c r="AZ191" s="7">
        <v>5.33</v>
      </c>
      <c r="BA191" s="7">
        <v>11.41</v>
      </c>
      <c r="BB191" s="7">
        <v>46.66</v>
      </c>
      <c r="BC191" s="7">
        <v>3.84</v>
      </c>
      <c r="BD191" s="7">
        <v>8.94</v>
      </c>
      <c r="BE191" s="7">
        <v>42.93</v>
      </c>
      <c r="BF191" s="7">
        <v>5.89</v>
      </c>
      <c r="BG191" s="7">
        <v>32.340000000000003</v>
      </c>
      <c r="BH191" s="7">
        <v>18.21</v>
      </c>
      <c r="BI191" s="7">
        <v>86.9</v>
      </c>
      <c r="BJ191" s="7">
        <v>194.2</v>
      </c>
      <c r="BK191" s="7">
        <v>60.31</v>
      </c>
      <c r="BL191" s="7">
        <v>23.09</v>
      </c>
      <c r="BM191" s="7">
        <v>11.16</v>
      </c>
    </row>
    <row r="192" spans="1:65">
      <c r="A192" s="9">
        <v>22828</v>
      </c>
      <c r="B192" s="7">
        <v>568.9</v>
      </c>
      <c r="C192" s="7">
        <v>805.81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26"/>
      <c r="O192" s="26"/>
      <c r="P192" s="26"/>
      <c r="Q192" s="26"/>
      <c r="R192" s="26"/>
      <c r="S192" s="26"/>
      <c r="T192" s="26"/>
      <c r="U192" s="7"/>
      <c r="V192" s="7"/>
      <c r="W192" s="7"/>
      <c r="X192" s="7"/>
      <c r="Y192" s="7"/>
      <c r="Z192" s="7">
        <v>70.599999999999994</v>
      </c>
      <c r="AA192" s="7">
        <v>810</v>
      </c>
      <c r="AB192" s="7">
        <v>3.33</v>
      </c>
      <c r="AC192" s="7">
        <v>5.05</v>
      </c>
      <c r="AD192" s="7">
        <v>147.9</v>
      </c>
      <c r="AE192" s="7">
        <v>351.3</v>
      </c>
      <c r="AF192" s="7">
        <v>46.9</v>
      </c>
      <c r="AG192" s="7">
        <v>57.83</v>
      </c>
      <c r="AH192" s="7">
        <v>94.9</v>
      </c>
      <c r="AI192" s="7">
        <v>32.9</v>
      </c>
      <c r="AJ192" s="7">
        <v>10.88</v>
      </c>
      <c r="AK192" s="7">
        <v>30.24</v>
      </c>
      <c r="AL192" s="7">
        <v>3.46</v>
      </c>
      <c r="AM192" s="7">
        <v>14.91</v>
      </c>
      <c r="AN192" s="7">
        <v>23.23</v>
      </c>
      <c r="AO192" s="7">
        <v>2.64</v>
      </c>
      <c r="AP192" s="7">
        <v>10.6</v>
      </c>
      <c r="AQ192" s="7">
        <v>24.85</v>
      </c>
      <c r="AR192" s="7">
        <v>-4.2</v>
      </c>
      <c r="AS192" s="7">
        <v>-13.86</v>
      </c>
      <c r="AT192" s="7">
        <v>6.01</v>
      </c>
      <c r="AU192" s="7">
        <v>14.23</v>
      </c>
      <c r="AV192" s="7">
        <v>42.22</v>
      </c>
      <c r="AW192" s="7">
        <v>51.65</v>
      </c>
      <c r="AX192" s="7">
        <v>159.19999999999999</v>
      </c>
      <c r="AY192" s="7">
        <v>32.44</v>
      </c>
      <c r="AZ192" s="7">
        <v>5.22</v>
      </c>
      <c r="BA192" s="7">
        <v>11.32</v>
      </c>
      <c r="BB192" s="7">
        <v>46.06</v>
      </c>
      <c r="BC192" s="7">
        <v>4.26</v>
      </c>
      <c r="BD192" s="7">
        <v>9.8000000000000007</v>
      </c>
      <c r="BE192" s="7">
        <v>43.45</v>
      </c>
      <c r="BF192" s="7">
        <v>5.96</v>
      </c>
      <c r="BG192" s="7">
        <v>32.61</v>
      </c>
      <c r="BH192" s="7">
        <v>18.260000000000002</v>
      </c>
      <c r="BI192" s="7">
        <v>86.38</v>
      </c>
      <c r="BJ192" s="7">
        <v>194.82</v>
      </c>
      <c r="BK192" s="7">
        <v>60.79</v>
      </c>
      <c r="BL192" s="7">
        <v>22.96</v>
      </c>
      <c r="BM192" s="7">
        <v>11.04</v>
      </c>
    </row>
    <row r="193" spans="1:65">
      <c r="A193" s="9">
        <v>22920</v>
      </c>
      <c r="B193" s="7">
        <v>574.29999999999995</v>
      </c>
      <c r="C193" s="7">
        <v>807.74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26"/>
      <c r="O193" s="26"/>
      <c r="P193" s="26"/>
      <c r="Q193" s="26"/>
      <c r="R193" s="26"/>
      <c r="S193" s="26"/>
      <c r="T193" s="26"/>
      <c r="U193" s="7"/>
      <c r="V193" s="7"/>
      <c r="W193" s="7"/>
      <c r="X193" s="7"/>
      <c r="Y193" s="7"/>
      <c r="Z193" s="7">
        <v>71.099999999999994</v>
      </c>
      <c r="AA193" s="7">
        <v>813.3</v>
      </c>
      <c r="AB193" s="7">
        <v>3.26</v>
      </c>
      <c r="AC193" s="7">
        <v>4.99</v>
      </c>
      <c r="AD193" s="7">
        <v>148.93</v>
      </c>
      <c r="AE193" s="7">
        <v>358.4</v>
      </c>
      <c r="AF193" s="7">
        <v>47.4</v>
      </c>
      <c r="AG193" s="7">
        <v>59.62</v>
      </c>
      <c r="AH193" s="7">
        <v>94.8</v>
      </c>
      <c r="AI193" s="7">
        <v>32.9</v>
      </c>
      <c r="AJ193" s="7">
        <v>12.64</v>
      </c>
      <c r="AK193" s="7">
        <v>30.69</v>
      </c>
      <c r="AL193" s="7">
        <v>3.75</v>
      </c>
      <c r="AM193" s="7">
        <v>15.81</v>
      </c>
      <c r="AN193" s="7">
        <v>23.72</v>
      </c>
      <c r="AO193" s="7">
        <v>2.77</v>
      </c>
      <c r="AP193" s="7">
        <v>10.86</v>
      </c>
      <c r="AQ193" s="7">
        <v>25.53</v>
      </c>
      <c r="AR193" s="7">
        <v>-2.62</v>
      </c>
      <c r="AS193" s="7">
        <v>-8.57</v>
      </c>
      <c r="AT193" s="7">
        <v>6.24</v>
      </c>
      <c r="AU193" s="7">
        <v>14.71</v>
      </c>
      <c r="AV193" s="7">
        <v>42.44</v>
      </c>
      <c r="AW193" s="7">
        <v>53.98</v>
      </c>
      <c r="AX193" s="7">
        <v>164.68</v>
      </c>
      <c r="AY193" s="7">
        <v>32.78</v>
      </c>
      <c r="AZ193" s="7">
        <v>5.28</v>
      </c>
      <c r="BA193" s="7">
        <v>11.41</v>
      </c>
      <c r="BB193" s="7">
        <v>46.31</v>
      </c>
      <c r="BC193" s="7">
        <v>4.92</v>
      </c>
      <c r="BD193" s="7">
        <v>10.65</v>
      </c>
      <c r="BE193" s="7">
        <v>46.15</v>
      </c>
      <c r="BF193" s="7">
        <v>6.07</v>
      </c>
      <c r="BG193" s="7">
        <v>32.76</v>
      </c>
      <c r="BH193" s="7">
        <v>18.510000000000002</v>
      </c>
      <c r="BI193" s="7">
        <v>86.33</v>
      </c>
      <c r="BJ193" s="7">
        <v>195.66</v>
      </c>
      <c r="BK193" s="7">
        <v>61.37</v>
      </c>
      <c r="BL193" s="7">
        <v>22.97</v>
      </c>
      <c r="BM193" s="7">
        <v>11.07</v>
      </c>
    </row>
    <row r="194" spans="1:65">
      <c r="A194" s="9">
        <v>23012</v>
      </c>
      <c r="B194" s="7">
        <v>582</v>
      </c>
      <c r="C194" s="7">
        <v>815.13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26"/>
      <c r="O194" s="26"/>
      <c r="P194" s="26"/>
      <c r="Q194" s="26"/>
      <c r="R194" s="26"/>
      <c r="S194" s="26"/>
      <c r="T194" s="26"/>
      <c r="U194" s="7"/>
      <c r="V194" s="7"/>
      <c r="W194" s="7"/>
      <c r="X194" s="7"/>
      <c r="Y194" s="7"/>
      <c r="Z194" s="7">
        <v>71.400000000000006</v>
      </c>
      <c r="AA194" s="7">
        <v>821</v>
      </c>
      <c r="AB194" s="7">
        <v>3.31</v>
      </c>
      <c r="AC194" s="7">
        <v>4.91</v>
      </c>
      <c r="AD194" s="7">
        <v>150.44999999999999</v>
      </c>
      <c r="AE194" s="7">
        <v>366.3</v>
      </c>
      <c r="AF194" s="7">
        <v>47.93</v>
      </c>
      <c r="AG194" s="7">
        <v>65.55</v>
      </c>
      <c r="AH194" s="7">
        <v>94.4</v>
      </c>
      <c r="AI194" s="7">
        <v>33.5</v>
      </c>
      <c r="AJ194" s="7">
        <v>13.96</v>
      </c>
      <c r="AK194" s="7">
        <v>30.6</v>
      </c>
      <c r="AL194" s="7">
        <v>4.0199999999999996</v>
      </c>
      <c r="AM194" s="7">
        <v>16.600000000000001</v>
      </c>
      <c r="AN194" s="7">
        <v>24.19</v>
      </c>
      <c r="AO194" s="7">
        <v>3.14</v>
      </c>
      <c r="AP194" s="7">
        <v>12.16</v>
      </c>
      <c r="AQ194" s="7">
        <v>25.82</v>
      </c>
      <c r="AR194" s="7">
        <v>-2.38</v>
      </c>
      <c r="AS194" s="7">
        <v>-7.76</v>
      </c>
      <c r="AT194" s="7">
        <v>7.1</v>
      </c>
      <c r="AU194" s="7">
        <v>16.559999999999999</v>
      </c>
      <c r="AV194" s="7">
        <v>42.89</v>
      </c>
      <c r="AW194" s="7">
        <v>54.89</v>
      </c>
      <c r="AX194" s="7">
        <v>167.16</v>
      </c>
      <c r="AY194" s="7">
        <v>32.83</v>
      </c>
      <c r="AZ194" s="7">
        <v>5.34</v>
      </c>
      <c r="BA194" s="7">
        <v>10.199999999999999</v>
      </c>
      <c r="BB194" s="7">
        <v>52.37</v>
      </c>
      <c r="BC194" s="7">
        <v>5.2</v>
      </c>
      <c r="BD194" s="7">
        <v>9.9600000000000009</v>
      </c>
      <c r="BE194" s="7">
        <v>52.17</v>
      </c>
      <c r="BF194" s="7">
        <v>5.93</v>
      </c>
      <c r="BG194" s="7">
        <v>32.15</v>
      </c>
      <c r="BH194" s="7">
        <v>18.45</v>
      </c>
      <c r="BI194" s="7">
        <v>86.61</v>
      </c>
      <c r="BJ194" s="7">
        <v>196.68</v>
      </c>
      <c r="BK194" s="7">
        <v>62.38</v>
      </c>
      <c r="BL194" s="7">
        <v>22.97</v>
      </c>
      <c r="BM194" s="7">
        <v>11.39</v>
      </c>
    </row>
    <row r="195" spans="1:65">
      <c r="A195" s="9">
        <v>23102</v>
      </c>
      <c r="B195" s="7">
        <v>590.70000000000005</v>
      </c>
      <c r="C195" s="7">
        <v>826.15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26"/>
      <c r="O195" s="26"/>
      <c r="P195" s="26"/>
      <c r="Q195" s="26"/>
      <c r="R195" s="26"/>
      <c r="S195" s="26"/>
      <c r="T195" s="26"/>
      <c r="U195" s="7"/>
      <c r="V195" s="7"/>
      <c r="W195" s="7"/>
      <c r="X195" s="7"/>
      <c r="Y195" s="7"/>
      <c r="Z195" s="7">
        <v>71.5</v>
      </c>
      <c r="AA195" s="7">
        <v>828.2</v>
      </c>
      <c r="AB195" s="7">
        <v>3.32</v>
      </c>
      <c r="AC195" s="7">
        <v>4.87</v>
      </c>
      <c r="AD195" s="7">
        <v>151.93</v>
      </c>
      <c r="AE195" s="7">
        <v>374.2</v>
      </c>
      <c r="AF195" s="7">
        <v>48.5</v>
      </c>
      <c r="AG195" s="7">
        <v>69.67</v>
      </c>
      <c r="AH195" s="7">
        <v>94.3</v>
      </c>
      <c r="AI195" s="7">
        <v>34.1</v>
      </c>
      <c r="AJ195" s="7">
        <v>15.43</v>
      </c>
      <c r="AK195" s="7">
        <v>31.67</v>
      </c>
      <c r="AL195" s="7">
        <v>4.5999999999999996</v>
      </c>
      <c r="AM195" s="7">
        <v>18.559999999999999</v>
      </c>
      <c r="AN195" s="7">
        <v>24.8</v>
      </c>
      <c r="AO195" s="7">
        <v>3.38</v>
      </c>
      <c r="AP195" s="7">
        <v>12.49</v>
      </c>
      <c r="AQ195" s="7">
        <v>27.05</v>
      </c>
      <c r="AR195" s="7">
        <v>-0.96</v>
      </c>
      <c r="AS195" s="7">
        <v>-3.08</v>
      </c>
      <c r="AT195" s="7">
        <v>7.41</v>
      </c>
      <c r="AU195" s="7">
        <v>17.14</v>
      </c>
      <c r="AV195" s="7">
        <v>43.24</v>
      </c>
      <c r="AW195" s="7">
        <v>56.31</v>
      </c>
      <c r="AX195" s="7">
        <v>169.44</v>
      </c>
      <c r="AY195" s="7">
        <v>33.229999999999997</v>
      </c>
      <c r="AZ195" s="7">
        <v>5.63</v>
      </c>
      <c r="BA195" s="7">
        <v>11.17</v>
      </c>
      <c r="BB195" s="7">
        <v>50.43</v>
      </c>
      <c r="BC195" s="7">
        <v>5.4</v>
      </c>
      <c r="BD195" s="7">
        <v>10.09</v>
      </c>
      <c r="BE195" s="7">
        <v>53.53</v>
      </c>
      <c r="BF195" s="7">
        <v>6.13</v>
      </c>
      <c r="BG195" s="7">
        <v>32.340000000000003</v>
      </c>
      <c r="BH195" s="7">
        <v>18.95</v>
      </c>
      <c r="BI195" s="7">
        <v>87.24</v>
      </c>
      <c r="BJ195" s="7">
        <v>198.17</v>
      </c>
      <c r="BK195" s="7">
        <v>63.48</v>
      </c>
      <c r="BL195" s="7">
        <v>23.71</v>
      </c>
      <c r="BM195" s="7">
        <v>11.71</v>
      </c>
    </row>
    <row r="196" spans="1:65">
      <c r="A196" s="9">
        <v>23193</v>
      </c>
      <c r="B196" s="7">
        <v>601.79999999999995</v>
      </c>
      <c r="C196" s="7">
        <v>839.33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26"/>
      <c r="O196" s="26"/>
      <c r="P196" s="26"/>
      <c r="Q196" s="26"/>
      <c r="R196" s="26"/>
      <c r="S196" s="26"/>
      <c r="T196" s="26"/>
      <c r="U196" s="7"/>
      <c r="V196" s="7"/>
      <c r="W196" s="7"/>
      <c r="X196" s="7"/>
      <c r="Y196" s="7"/>
      <c r="Z196" s="7">
        <v>71.7</v>
      </c>
      <c r="AA196" s="7">
        <v>839.8</v>
      </c>
      <c r="AB196" s="7">
        <v>3.7</v>
      </c>
      <c r="AC196" s="7">
        <v>4.84</v>
      </c>
      <c r="AD196" s="7">
        <v>153.38</v>
      </c>
      <c r="AE196" s="7">
        <v>381.9</v>
      </c>
      <c r="AF196" s="7">
        <v>49.17</v>
      </c>
      <c r="AG196" s="7">
        <v>70.97</v>
      </c>
      <c r="AH196" s="7">
        <v>94.6</v>
      </c>
      <c r="AI196" s="7">
        <v>35.5</v>
      </c>
      <c r="AJ196" s="7">
        <v>14.73</v>
      </c>
      <c r="AK196" s="7">
        <v>32.33</v>
      </c>
      <c r="AL196" s="7">
        <v>4.28</v>
      </c>
      <c r="AM196" s="7">
        <v>17.309999999999999</v>
      </c>
      <c r="AN196" s="7">
        <v>24.7</v>
      </c>
      <c r="AO196" s="7">
        <v>3.27</v>
      </c>
      <c r="AP196" s="7">
        <v>11.92</v>
      </c>
      <c r="AQ196" s="7">
        <v>27.45</v>
      </c>
      <c r="AR196" s="7">
        <v>0.36</v>
      </c>
      <c r="AS196" s="7">
        <v>1.1399999999999999</v>
      </c>
      <c r="AT196" s="7">
        <v>7.37</v>
      </c>
      <c r="AU196" s="7">
        <v>16.920000000000002</v>
      </c>
      <c r="AV196" s="7">
        <v>43.56</v>
      </c>
      <c r="AW196" s="7">
        <v>56.36</v>
      </c>
      <c r="AX196" s="7">
        <v>166.87</v>
      </c>
      <c r="AY196" s="7">
        <v>33.78</v>
      </c>
      <c r="AZ196" s="7">
        <v>5.61</v>
      </c>
      <c r="BA196" s="7">
        <v>11.58</v>
      </c>
      <c r="BB196" s="7">
        <v>48.51</v>
      </c>
      <c r="BC196" s="7">
        <v>4.8099999999999996</v>
      </c>
      <c r="BD196" s="7">
        <v>9.3699999999999992</v>
      </c>
      <c r="BE196" s="7">
        <v>51.34</v>
      </c>
      <c r="BF196" s="7">
        <v>6.28</v>
      </c>
      <c r="BG196" s="7">
        <v>32.729999999999997</v>
      </c>
      <c r="BH196" s="7">
        <v>19.2</v>
      </c>
      <c r="BI196" s="7">
        <v>87.68</v>
      </c>
      <c r="BJ196" s="7">
        <v>199.33</v>
      </c>
      <c r="BK196" s="7">
        <v>64.47</v>
      </c>
      <c r="BL196" s="7">
        <v>23.98</v>
      </c>
      <c r="BM196" s="7">
        <v>11.61</v>
      </c>
    </row>
    <row r="197" spans="1:65">
      <c r="A197" s="9">
        <v>23285</v>
      </c>
      <c r="B197" s="7">
        <v>612.4</v>
      </c>
      <c r="C197" s="7">
        <v>848.2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26"/>
      <c r="O197" s="26"/>
      <c r="P197" s="26"/>
      <c r="Q197" s="26"/>
      <c r="R197" s="26"/>
      <c r="S197" s="26"/>
      <c r="T197" s="26"/>
      <c r="U197" s="7"/>
      <c r="V197" s="7"/>
      <c r="W197" s="7"/>
      <c r="X197" s="7"/>
      <c r="Y197" s="7"/>
      <c r="Z197" s="7">
        <v>72.2</v>
      </c>
      <c r="AA197" s="7">
        <v>847.6</v>
      </c>
      <c r="AB197" s="7">
        <v>3.91</v>
      </c>
      <c r="AC197" s="7">
        <v>4.83</v>
      </c>
      <c r="AD197" s="7">
        <v>154.80000000000001</v>
      </c>
      <c r="AE197" s="7">
        <v>389.3</v>
      </c>
      <c r="AF197" s="7">
        <v>49.87</v>
      </c>
      <c r="AG197" s="7">
        <v>73.27</v>
      </c>
      <c r="AH197" s="7">
        <v>94.7</v>
      </c>
      <c r="AI197" s="7">
        <v>36.799999999999997</v>
      </c>
      <c r="AJ197" s="7">
        <v>13.45</v>
      </c>
      <c r="AK197" s="7">
        <v>32.69</v>
      </c>
      <c r="AL197" s="7">
        <v>4.71</v>
      </c>
      <c r="AM197" s="7">
        <v>19.12</v>
      </c>
      <c r="AN197" s="7">
        <v>24.65</v>
      </c>
      <c r="AO197" s="7">
        <v>3.45</v>
      </c>
      <c r="AP197" s="7">
        <v>12.47</v>
      </c>
      <c r="AQ197" s="7">
        <v>27.67</v>
      </c>
      <c r="AR197" s="7">
        <v>-2.0099999999999998</v>
      </c>
      <c r="AS197" s="7">
        <v>-6.31</v>
      </c>
      <c r="AT197" s="7">
        <v>7.68</v>
      </c>
      <c r="AU197" s="7">
        <v>17.45</v>
      </c>
      <c r="AV197" s="7">
        <v>44.04</v>
      </c>
      <c r="AW197" s="7">
        <v>58.71</v>
      </c>
      <c r="AX197" s="7">
        <v>172.51</v>
      </c>
      <c r="AY197" s="7">
        <v>34.03</v>
      </c>
      <c r="AZ197" s="7">
        <v>5.85</v>
      </c>
      <c r="BA197" s="7">
        <v>13.11</v>
      </c>
      <c r="BB197" s="7">
        <v>44.66</v>
      </c>
      <c r="BC197" s="7">
        <v>4.79</v>
      </c>
      <c r="BD197" s="7">
        <v>9.58</v>
      </c>
      <c r="BE197" s="7">
        <v>50.05</v>
      </c>
      <c r="BF197" s="7">
        <v>6.42</v>
      </c>
      <c r="BG197" s="7">
        <v>33.200000000000003</v>
      </c>
      <c r="BH197" s="7">
        <v>19.34</v>
      </c>
      <c r="BI197" s="7">
        <v>87.78</v>
      </c>
      <c r="BJ197" s="7">
        <v>200.92</v>
      </c>
      <c r="BK197" s="7">
        <v>65.55</v>
      </c>
      <c r="BL197" s="7">
        <v>24.3</v>
      </c>
      <c r="BM197" s="7">
        <v>11.65</v>
      </c>
    </row>
    <row r="198" spans="1:65">
      <c r="A198" s="9">
        <v>23377</v>
      </c>
      <c r="B198" s="7">
        <v>625.29999999999995</v>
      </c>
      <c r="C198" s="7">
        <v>863.67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26"/>
      <c r="O198" s="26"/>
      <c r="P198" s="26"/>
      <c r="Q198" s="26"/>
      <c r="R198" s="26"/>
      <c r="S198" s="26"/>
      <c r="T198" s="26"/>
      <c r="U198" s="7"/>
      <c r="V198" s="7"/>
      <c r="W198" s="7"/>
      <c r="X198" s="7"/>
      <c r="Y198" s="7"/>
      <c r="Z198" s="7">
        <v>72.400000000000006</v>
      </c>
      <c r="AA198" s="7">
        <v>857.4</v>
      </c>
      <c r="AB198" s="7">
        <v>3.95</v>
      </c>
      <c r="AC198" s="7">
        <v>4.83</v>
      </c>
      <c r="AD198" s="7">
        <v>155.85</v>
      </c>
      <c r="AE198" s="7">
        <v>395.8</v>
      </c>
      <c r="AF198" s="7">
        <v>50.57</v>
      </c>
      <c r="AG198" s="7">
        <v>77.55</v>
      </c>
      <c r="AH198" s="7">
        <v>94.8</v>
      </c>
      <c r="AI198" s="7">
        <v>37.799999999999997</v>
      </c>
      <c r="AJ198" s="7">
        <v>13.99</v>
      </c>
      <c r="AK198" s="7">
        <v>32.57</v>
      </c>
      <c r="AL198" s="7">
        <v>4.95</v>
      </c>
      <c r="AM198" s="7">
        <v>19.89</v>
      </c>
      <c r="AN198" s="7">
        <v>24.88</v>
      </c>
      <c r="AO198" s="7">
        <v>3.72</v>
      </c>
      <c r="AP198" s="7">
        <v>13.42</v>
      </c>
      <c r="AQ198" s="7">
        <v>27.75</v>
      </c>
      <c r="AR198" s="7">
        <v>-3.04</v>
      </c>
      <c r="AS198" s="7">
        <v>-9.51</v>
      </c>
      <c r="AT198" s="7">
        <v>8.24</v>
      </c>
      <c r="AU198" s="7">
        <v>18.559999999999999</v>
      </c>
      <c r="AV198" s="7">
        <v>44.39</v>
      </c>
      <c r="AW198" s="7">
        <v>60.8</v>
      </c>
      <c r="AX198" s="7">
        <v>179.55</v>
      </c>
      <c r="AY198" s="7">
        <v>33.86</v>
      </c>
      <c r="AZ198" s="7">
        <v>5.95</v>
      </c>
      <c r="BA198" s="7">
        <v>11.52</v>
      </c>
      <c r="BB198" s="7">
        <v>51.63</v>
      </c>
      <c r="BC198" s="7">
        <v>4.79</v>
      </c>
      <c r="BD198" s="7">
        <v>9.1999999999999993</v>
      </c>
      <c r="BE198" s="7">
        <v>51.99</v>
      </c>
      <c r="BF198" s="7">
        <v>6.54</v>
      </c>
      <c r="BG198" s="7">
        <v>33.78</v>
      </c>
      <c r="BH198" s="7">
        <v>19.350000000000001</v>
      </c>
      <c r="BI198" s="7">
        <v>88.01</v>
      </c>
      <c r="BJ198" s="7">
        <v>202.68</v>
      </c>
      <c r="BK198" s="7">
        <v>66.84</v>
      </c>
      <c r="BL198" s="7">
        <v>23.81</v>
      </c>
      <c r="BM198" s="7">
        <v>11.5</v>
      </c>
    </row>
    <row r="199" spans="1:65">
      <c r="A199" s="9">
        <v>23468</v>
      </c>
      <c r="B199" s="7">
        <v>634</v>
      </c>
      <c r="C199" s="7">
        <v>873.28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26"/>
      <c r="O199" s="26"/>
      <c r="P199" s="26"/>
      <c r="Q199" s="26"/>
      <c r="R199" s="26"/>
      <c r="S199" s="26"/>
      <c r="T199" s="26"/>
      <c r="U199" s="7"/>
      <c r="V199" s="7"/>
      <c r="W199" s="7"/>
      <c r="X199" s="7"/>
      <c r="Y199" s="7"/>
      <c r="Z199" s="7">
        <v>72.599999999999994</v>
      </c>
      <c r="AA199" s="7">
        <v>864.7</v>
      </c>
      <c r="AB199" s="7">
        <v>3.93</v>
      </c>
      <c r="AC199" s="7">
        <v>4.8499999999999996</v>
      </c>
      <c r="AD199" s="7">
        <v>157.19999999999999</v>
      </c>
      <c r="AE199" s="7">
        <v>402.5</v>
      </c>
      <c r="AF199" s="7">
        <v>51.17</v>
      </c>
      <c r="AG199" s="7">
        <v>80.3</v>
      </c>
      <c r="AH199" s="7">
        <v>94.4</v>
      </c>
      <c r="AI199" s="7">
        <v>38.6</v>
      </c>
      <c r="AJ199" s="7">
        <v>12.23</v>
      </c>
      <c r="AK199" s="7">
        <v>32.56</v>
      </c>
      <c r="AL199" s="7">
        <v>5.08</v>
      </c>
      <c r="AM199" s="7">
        <v>20.6</v>
      </c>
      <c r="AN199" s="7">
        <v>24.68</v>
      </c>
      <c r="AO199" s="7">
        <v>3.58</v>
      </c>
      <c r="AP199" s="7">
        <v>12.99</v>
      </c>
      <c r="AQ199" s="7">
        <v>27.59</v>
      </c>
      <c r="AR199" s="7">
        <v>-4.0999999999999996</v>
      </c>
      <c r="AS199" s="7">
        <v>-12.99</v>
      </c>
      <c r="AT199" s="7">
        <v>7.38</v>
      </c>
      <c r="AU199" s="7">
        <v>16.690000000000001</v>
      </c>
      <c r="AV199" s="7">
        <v>44.25</v>
      </c>
      <c r="AW199" s="7">
        <v>60.39</v>
      </c>
      <c r="AX199" s="7">
        <v>179.8</v>
      </c>
      <c r="AY199" s="7">
        <v>33.590000000000003</v>
      </c>
      <c r="AZ199" s="7">
        <v>5.91</v>
      </c>
      <c r="BA199" s="7">
        <v>12.2</v>
      </c>
      <c r="BB199" s="7">
        <v>48.41</v>
      </c>
      <c r="BC199" s="7">
        <v>4.72</v>
      </c>
      <c r="BD199" s="7">
        <v>9.25</v>
      </c>
      <c r="BE199" s="7">
        <v>50.99</v>
      </c>
      <c r="BF199" s="7">
        <v>6.63</v>
      </c>
      <c r="BG199" s="7">
        <v>34.26</v>
      </c>
      <c r="BH199" s="7">
        <v>19.350000000000001</v>
      </c>
      <c r="BI199" s="7">
        <v>87.79</v>
      </c>
      <c r="BJ199" s="7">
        <v>204.59</v>
      </c>
      <c r="BK199" s="7">
        <v>67.599999999999994</v>
      </c>
      <c r="BL199" s="7">
        <v>23.83</v>
      </c>
      <c r="BM199" s="7">
        <v>11.34</v>
      </c>
    </row>
    <row r="200" spans="1:65">
      <c r="A200" s="9">
        <v>23559</v>
      </c>
      <c r="B200" s="7">
        <v>642.79999999999995</v>
      </c>
      <c r="C200" s="7">
        <v>880.55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26"/>
      <c r="O200" s="26"/>
      <c r="P200" s="26"/>
      <c r="Q200" s="26"/>
      <c r="R200" s="26"/>
      <c r="S200" s="26"/>
      <c r="T200" s="26"/>
      <c r="U200" s="7"/>
      <c r="V200" s="7"/>
      <c r="W200" s="7"/>
      <c r="X200" s="7"/>
      <c r="Y200" s="7"/>
      <c r="Z200" s="7">
        <v>73</v>
      </c>
      <c r="AA200" s="7">
        <v>869</v>
      </c>
      <c r="AB200" s="7">
        <v>3.91</v>
      </c>
      <c r="AC200" s="7">
        <v>4.83</v>
      </c>
      <c r="AD200" s="7">
        <v>159.75</v>
      </c>
      <c r="AE200" s="7">
        <v>411.7</v>
      </c>
      <c r="AF200" s="7">
        <v>52</v>
      </c>
      <c r="AG200" s="7">
        <v>82.88</v>
      </c>
      <c r="AH200" s="7">
        <v>94.7</v>
      </c>
      <c r="AI200" s="7">
        <v>39.799999999999997</v>
      </c>
      <c r="AJ200" s="7">
        <v>12.01</v>
      </c>
      <c r="AK200" s="7">
        <v>32.799999999999997</v>
      </c>
      <c r="AL200" s="7">
        <v>5.13</v>
      </c>
      <c r="AM200" s="7">
        <v>21.08</v>
      </c>
      <c r="AN200" s="7">
        <v>24.35</v>
      </c>
      <c r="AO200" s="7">
        <v>3.28</v>
      </c>
      <c r="AP200" s="7">
        <v>11.91</v>
      </c>
      <c r="AQ200" s="7">
        <v>27.52</v>
      </c>
      <c r="AR200" s="7">
        <v>-3.86</v>
      </c>
      <c r="AS200" s="7">
        <v>-12.23</v>
      </c>
      <c r="AT200" s="7">
        <v>6.99</v>
      </c>
      <c r="AU200" s="7">
        <v>15.8</v>
      </c>
      <c r="AV200" s="7">
        <v>44.23</v>
      </c>
      <c r="AW200" s="7">
        <v>60</v>
      </c>
      <c r="AX200" s="7">
        <v>177.91</v>
      </c>
      <c r="AY200" s="7">
        <v>33.72</v>
      </c>
      <c r="AZ200" s="7">
        <v>5.99</v>
      </c>
      <c r="BA200" s="7">
        <v>12.95</v>
      </c>
      <c r="BB200" s="7">
        <v>46.24</v>
      </c>
      <c r="BC200" s="7">
        <v>4.71</v>
      </c>
      <c r="BD200" s="7">
        <v>9.7100000000000009</v>
      </c>
      <c r="BE200" s="7">
        <v>48.5</v>
      </c>
      <c r="BF200" s="7">
        <v>6.75</v>
      </c>
      <c r="BG200" s="7">
        <v>34.700000000000003</v>
      </c>
      <c r="BH200" s="7">
        <v>19.46</v>
      </c>
      <c r="BI200" s="7">
        <v>87.52</v>
      </c>
      <c r="BJ200" s="7">
        <v>206.59</v>
      </c>
      <c r="BK200" s="7">
        <v>68.11</v>
      </c>
      <c r="BL200" s="7">
        <v>23.6</v>
      </c>
      <c r="BM200" s="7">
        <v>10.89</v>
      </c>
    </row>
    <row r="201" spans="1:65">
      <c r="A201" s="9">
        <v>23651</v>
      </c>
      <c r="B201" s="7">
        <v>648.79999999999995</v>
      </c>
      <c r="C201" s="7">
        <v>886.34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26"/>
      <c r="O201" s="26"/>
      <c r="P201" s="26"/>
      <c r="Q201" s="26"/>
      <c r="R201" s="26"/>
      <c r="S201" s="26"/>
      <c r="T201" s="26"/>
      <c r="U201" s="7"/>
      <c r="V201" s="7"/>
      <c r="W201" s="7"/>
      <c r="X201" s="7"/>
      <c r="Y201" s="7"/>
      <c r="Z201" s="7">
        <v>73.2</v>
      </c>
      <c r="AA201" s="7">
        <v>871.7</v>
      </c>
      <c r="AB201" s="7">
        <v>4.0599999999999996</v>
      </c>
      <c r="AC201" s="7">
        <v>4.53</v>
      </c>
      <c r="AD201" s="7">
        <v>161.63</v>
      </c>
      <c r="AE201" s="7">
        <v>420.2</v>
      </c>
      <c r="AF201" s="7">
        <v>52.73</v>
      </c>
      <c r="AG201" s="7">
        <v>84.75</v>
      </c>
      <c r="AH201" s="7">
        <v>94.9</v>
      </c>
      <c r="AI201" s="7">
        <v>40.9</v>
      </c>
      <c r="AJ201" s="7">
        <v>14.2</v>
      </c>
      <c r="AK201" s="7">
        <v>32.700000000000003</v>
      </c>
      <c r="AL201" s="7">
        <v>5.07</v>
      </c>
      <c r="AM201" s="7">
        <v>20.9</v>
      </c>
      <c r="AN201" s="7">
        <v>24.26</v>
      </c>
      <c r="AO201" s="7">
        <v>3.2</v>
      </c>
      <c r="AP201" s="7">
        <v>11.69</v>
      </c>
      <c r="AQ201" s="7">
        <v>27.38</v>
      </c>
      <c r="AR201" s="7">
        <v>-2.8</v>
      </c>
      <c r="AS201" s="7">
        <v>-8.7899999999999991</v>
      </c>
      <c r="AT201" s="7">
        <v>7.03</v>
      </c>
      <c r="AU201" s="7">
        <v>15.86</v>
      </c>
      <c r="AV201" s="7">
        <v>44.32</v>
      </c>
      <c r="AW201" s="7">
        <v>60.17</v>
      </c>
      <c r="AX201" s="7">
        <v>176.45</v>
      </c>
      <c r="AY201" s="7">
        <v>34.1</v>
      </c>
      <c r="AZ201" s="7">
        <v>6.85</v>
      </c>
      <c r="BA201" s="7">
        <v>14.95</v>
      </c>
      <c r="BB201" s="7">
        <v>45.8</v>
      </c>
      <c r="BC201" s="7">
        <v>4.96</v>
      </c>
      <c r="BD201" s="7">
        <v>10.039999999999999</v>
      </c>
      <c r="BE201" s="7">
        <v>49.35</v>
      </c>
      <c r="BF201" s="7">
        <v>6.88</v>
      </c>
      <c r="BG201" s="7">
        <v>35.11</v>
      </c>
      <c r="BH201" s="7">
        <v>19.600000000000001</v>
      </c>
      <c r="BI201" s="7">
        <v>87.82</v>
      </c>
      <c r="BJ201" s="7">
        <v>208.51</v>
      </c>
      <c r="BK201" s="7">
        <v>68.599999999999994</v>
      </c>
      <c r="BL201" s="7">
        <v>23.27</v>
      </c>
      <c r="BM201" s="7">
        <v>10.71</v>
      </c>
    </row>
    <row r="202" spans="1:65">
      <c r="A202" s="9">
        <v>23743</v>
      </c>
      <c r="B202" s="7">
        <v>668.8</v>
      </c>
      <c r="C202" s="7">
        <v>906.23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26"/>
      <c r="O202" s="26"/>
      <c r="P202" s="26"/>
      <c r="Q202" s="26"/>
      <c r="R202" s="26"/>
      <c r="S202" s="26"/>
      <c r="T202" s="26"/>
      <c r="U202" s="7"/>
      <c r="V202" s="7"/>
      <c r="W202" s="7"/>
      <c r="X202" s="7"/>
      <c r="Y202" s="7"/>
      <c r="Z202" s="7">
        <v>73.8</v>
      </c>
      <c r="AA202" s="7">
        <v>880.8</v>
      </c>
      <c r="AB202" s="7">
        <v>4.3</v>
      </c>
      <c r="AC202" s="7">
        <v>4.8</v>
      </c>
      <c r="AD202" s="7">
        <v>162.9</v>
      </c>
      <c r="AE202" s="7">
        <v>428.5</v>
      </c>
      <c r="AF202" s="7">
        <v>53.4</v>
      </c>
      <c r="AG202" s="7">
        <v>86.57</v>
      </c>
      <c r="AH202" s="7">
        <v>95.4</v>
      </c>
      <c r="AI202" s="7">
        <v>44.2</v>
      </c>
      <c r="AJ202" s="7">
        <v>14.61</v>
      </c>
      <c r="AK202" s="7">
        <v>32.43</v>
      </c>
      <c r="AL202" s="7">
        <v>5.14</v>
      </c>
      <c r="AM202" s="7">
        <v>20.9</v>
      </c>
      <c r="AN202" s="7">
        <v>24.58</v>
      </c>
      <c r="AO202" s="7">
        <v>3.16</v>
      </c>
      <c r="AP202" s="7">
        <v>11.55</v>
      </c>
      <c r="AQ202" s="7">
        <v>27.41</v>
      </c>
      <c r="AR202" s="7">
        <v>-0.67</v>
      </c>
      <c r="AS202" s="7">
        <v>-2.09</v>
      </c>
      <c r="AT202" s="7">
        <v>7.71</v>
      </c>
      <c r="AU202" s="7">
        <v>17.399999999999999</v>
      </c>
      <c r="AV202" s="7">
        <v>44.31</v>
      </c>
      <c r="AW202" s="7">
        <v>58.81</v>
      </c>
      <c r="AX202" s="7">
        <v>171.66</v>
      </c>
      <c r="AY202" s="7">
        <v>34.26</v>
      </c>
      <c r="AZ202" s="7">
        <v>7.01</v>
      </c>
      <c r="BA202" s="7">
        <v>14.52</v>
      </c>
      <c r="BB202" s="7">
        <v>48.31</v>
      </c>
      <c r="BC202" s="7">
        <v>5.33</v>
      </c>
      <c r="BD202" s="7">
        <v>9.8699999999999992</v>
      </c>
      <c r="BE202" s="7">
        <v>54.03</v>
      </c>
      <c r="BF202" s="7">
        <v>7.09</v>
      </c>
      <c r="BG202" s="7">
        <v>35.4</v>
      </c>
      <c r="BH202" s="7">
        <v>20.02</v>
      </c>
      <c r="BI202" s="7">
        <v>88.2</v>
      </c>
      <c r="BJ202" s="7">
        <v>210.4</v>
      </c>
      <c r="BK202" s="7">
        <v>69.45</v>
      </c>
      <c r="BL202" s="7">
        <v>21.89</v>
      </c>
      <c r="BM202" s="7">
        <v>9.9600000000000009</v>
      </c>
    </row>
    <row r="203" spans="1:65">
      <c r="A203" s="9">
        <v>23833</v>
      </c>
      <c r="B203" s="7">
        <v>681.7</v>
      </c>
      <c r="C203" s="7">
        <v>919.97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26"/>
      <c r="O203" s="26"/>
      <c r="P203" s="26"/>
      <c r="Q203" s="26"/>
      <c r="R203" s="26"/>
      <c r="S203" s="26"/>
      <c r="T203" s="26"/>
      <c r="U203" s="7"/>
      <c r="V203" s="7"/>
      <c r="W203" s="7"/>
      <c r="X203" s="7"/>
      <c r="Y203" s="7"/>
      <c r="Z203" s="7">
        <v>74.099999999999994</v>
      </c>
      <c r="AA203" s="7">
        <v>888.6</v>
      </c>
      <c r="AB203" s="7">
        <v>4.38</v>
      </c>
      <c r="AC203" s="7">
        <v>4.8</v>
      </c>
      <c r="AD203" s="7">
        <v>163.9</v>
      </c>
      <c r="AE203" s="7">
        <v>435.7</v>
      </c>
      <c r="AF203" s="7">
        <v>54.03</v>
      </c>
      <c r="AG203" s="7">
        <v>87.43</v>
      </c>
      <c r="AH203" s="7">
        <v>96.3</v>
      </c>
      <c r="AI203" s="7">
        <v>45</v>
      </c>
      <c r="AJ203" s="7">
        <v>13.35</v>
      </c>
      <c r="AK203" s="7">
        <v>32.49</v>
      </c>
      <c r="AL203" s="7">
        <v>5.54</v>
      </c>
      <c r="AM203" s="7">
        <v>22.56</v>
      </c>
      <c r="AN203" s="7">
        <v>24.55</v>
      </c>
      <c r="AO203" s="7">
        <v>3.67</v>
      </c>
      <c r="AP203" s="7">
        <v>13.38</v>
      </c>
      <c r="AQ203" s="7">
        <v>27.44</v>
      </c>
      <c r="AR203" s="7">
        <v>-0.35</v>
      </c>
      <c r="AS203" s="7">
        <v>-1.0900000000000001</v>
      </c>
      <c r="AT203" s="7">
        <v>8.23</v>
      </c>
      <c r="AU203" s="7">
        <v>18.62</v>
      </c>
      <c r="AV203" s="7">
        <v>44.2</v>
      </c>
      <c r="AW203" s="7">
        <v>57.37</v>
      </c>
      <c r="AX203" s="7">
        <v>166.52</v>
      </c>
      <c r="AY203" s="7">
        <v>34.450000000000003</v>
      </c>
      <c r="AZ203" s="7">
        <v>6.24</v>
      </c>
      <c r="BA203" s="7">
        <v>13</v>
      </c>
      <c r="BB203" s="7">
        <v>48.05</v>
      </c>
      <c r="BC203" s="7">
        <v>5.33</v>
      </c>
      <c r="BD203" s="7">
        <v>9.7899999999999991</v>
      </c>
      <c r="BE203" s="7">
        <v>54.43</v>
      </c>
      <c r="BF203" s="7">
        <v>7.24</v>
      </c>
      <c r="BG203" s="7">
        <v>35.79</v>
      </c>
      <c r="BH203" s="7">
        <v>20.23</v>
      </c>
      <c r="BI203" s="7">
        <v>88.27</v>
      </c>
      <c r="BJ203" s="7">
        <v>212.68</v>
      </c>
      <c r="BK203" s="7">
        <v>70.599999999999994</v>
      </c>
      <c r="BL203" s="7">
        <v>20.399999999999999</v>
      </c>
      <c r="BM203" s="7">
        <v>8.75</v>
      </c>
    </row>
    <row r="204" spans="1:65">
      <c r="A204" s="9">
        <v>23924</v>
      </c>
      <c r="B204" s="7">
        <v>696.4</v>
      </c>
      <c r="C204" s="7">
        <v>933.51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26"/>
      <c r="O204" s="26"/>
      <c r="P204" s="26"/>
      <c r="Q204" s="26"/>
      <c r="R204" s="26"/>
      <c r="S204" s="26"/>
      <c r="T204" s="26"/>
      <c r="U204" s="7"/>
      <c r="V204" s="7"/>
      <c r="W204" s="7"/>
      <c r="X204" s="7"/>
      <c r="Y204" s="7"/>
      <c r="Z204" s="7">
        <v>74.599999999999994</v>
      </c>
      <c r="AA204" s="7">
        <v>901.8</v>
      </c>
      <c r="AB204" s="7">
        <v>4.38</v>
      </c>
      <c r="AC204" s="7">
        <v>4.88</v>
      </c>
      <c r="AD204" s="7">
        <v>166.05</v>
      </c>
      <c r="AE204" s="7">
        <v>444.1</v>
      </c>
      <c r="AF204" s="7">
        <v>54.77</v>
      </c>
      <c r="AG204" s="7">
        <v>86.93</v>
      </c>
      <c r="AH204" s="7">
        <v>97</v>
      </c>
      <c r="AI204" s="7">
        <v>47.5</v>
      </c>
      <c r="AJ204" s="7">
        <v>14.07</v>
      </c>
      <c r="AK204" s="7">
        <v>32.369999999999997</v>
      </c>
      <c r="AL204" s="7">
        <v>5.83</v>
      </c>
      <c r="AM204" s="7">
        <v>23.71</v>
      </c>
      <c r="AN204" s="7">
        <v>24.59</v>
      </c>
      <c r="AO204" s="7">
        <v>4.18</v>
      </c>
      <c r="AP204" s="7">
        <v>15.29</v>
      </c>
      <c r="AQ204" s="7">
        <v>27.37</v>
      </c>
      <c r="AR204" s="7">
        <v>-1.68</v>
      </c>
      <c r="AS204" s="7">
        <v>-5.2</v>
      </c>
      <c r="AT204" s="7">
        <v>8.3000000000000007</v>
      </c>
      <c r="AU204" s="7">
        <v>18.760000000000002</v>
      </c>
      <c r="AV204" s="7">
        <v>44.25</v>
      </c>
      <c r="AW204" s="7">
        <v>58.55</v>
      </c>
      <c r="AX204" s="7">
        <v>165.95</v>
      </c>
      <c r="AY204" s="7">
        <v>35.28</v>
      </c>
      <c r="AZ204" s="7">
        <v>6.71</v>
      </c>
      <c r="BA204" s="7">
        <v>13.98</v>
      </c>
      <c r="BB204" s="7">
        <v>47.96</v>
      </c>
      <c r="BC204" s="7">
        <v>5.81</v>
      </c>
      <c r="BD204" s="7">
        <v>10.46</v>
      </c>
      <c r="BE204" s="7">
        <v>55.56</v>
      </c>
      <c r="BF204" s="7">
        <v>7.33</v>
      </c>
      <c r="BG204" s="7">
        <v>36.119999999999997</v>
      </c>
      <c r="BH204" s="7">
        <v>20.3</v>
      </c>
      <c r="BI204" s="7">
        <v>88.53</v>
      </c>
      <c r="BJ204" s="7">
        <v>215.2</v>
      </c>
      <c r="BK204" s="7">
        <v>71.73</v>
      </c>
      <c r="BL204" s="7">
        <v>20.25</v>
      </c>
      <c r="BM204" s="7">
        <v>8.7899999999999991</v>
      </c>
    </row>
    <row r="205" spans="1:65">
      <c r="A205" s="9">
        <v>24016</v>
      </c>
      <c r="B205" s="7">
        <v>717.2</v>
      </c>
      <c r="C205" s="7">
        <v>956.27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26"/>
      <c r="O205" s="26"/>
      <c r="P205" s="26"/>
      <c r="Q205" s="26"/>
      <c r="R205" s="26"/>
      <c r="S205" s="26"/>
      <c r="T205" s="26"/>
      <c r="U205" s="7"/>
      <c r="V205" s="7"/>
      <c r="W205" s="7"/>
      <c r="X205" s="7"/>
      <c r="Y205" s="7"/>
      <c r="Z205" s="7">
        <v>75</v>
      </c>
      <c r="AA205" s="7">
        <v>910.7</v>
      </c>
      <c r="AB205" s="7">
        <v>4.47</v>
      </c>
      <c r="AC205" s="7">
        <v>4.93</v>
      </c>
      <c r="AD205" s="7">
        <v>169.1</v>
      </c>
      <c r="AE205" s="7">
        <v>454</v>
      </c>
      <c r="AF205" s="7">
        <v>55.83</v>
      </c>
      <c r="AG205" s="7">
        <v>91.76</v>
      </c>
      <c r="AH205" s="7">
        <v>97.6</v>
      </c>
      <c r="AI205" s="7">
        <v>49.2</v>
      </c>
      <c r="AJ205" s="7">
        <v>15.32</v>
      </c>
      <c r="AK205" s="7">
        <v>32.43</v>
      </c>
      <c r="AL205" s="7">
        <v>5.55</v>
      </c>
      <c r="AM205" s="7">
        <v>22.52</v>
      </c>
      <c r="AN205" s="7">
        <v>24.66</v>
      </c>
      <c r="AO205" s="7">
        <v>4.12</v>
      </c>
      <c r="AP205" s="7">
        <v>15.02</v>
      </c>
      <c r="AQ205" s="7">
        <v>27.46</v>
      </c>
      <c r="AR205" s="7">
        <v>0.49</v>
      </c>
      <c r="AS205" s="7">
        <v>1.49</v>
      </c>
      <c r="AT205" s="7">
        <v>9.44</v>
      </c>
      <c r="AU205" s="7">
        <v>21.26</v>
      </c>
      <c r="AV205" s="7">
        <v>44.4</v>
      </c>
      <c r="AW205" s="7">
        <v>60.74</v>
      </c>
      <c r="AX205" s="7">
        <v>169.78</v>
      </c>
      <c r="AY205" s="7">
        <v>35.78</v>
      </c>
      <c r="AZ205" s="7">
        <v>6.29</v>
      </c>
      <c r="BA205" s="7">
        <v>12.65</v>
      </c>
      <c r="BB205" s="7">
        <v>49.7</v>
      </c>
      <c r="BC205" s="7">
        <v>6.03</v>
      </c>
      <c r="BD205" s="7">
        <v>10.84</v>
      </c>
      <c r="BE205" s="7">
        <v>55.63</v>
      </c>
      <c r="BF205" s="7">
        <v>7.38</v>
      </c>
      <c r="BG205" s="7">
        <v>36.119999999999997</v>
      </c>
      <c r="BH205" s="7">
        <v>20.440000000000001</v>
      </c>
      <c r="BI205" s="7">
        <v>89.08</v>
      </c>
      <c r="BJ205" s="7">
        <v>217.39</v>
      </c>
      <c r="BK205" s="7">
        <v>73.430000000000007</v>
      </c>
      <c r="BL205" s="7">
        <v>19.54</v>
      </c>
      <c r="BM205" s="7">
        <v>8.35</v>
      </c>
    </row>
    <row r="206" spans="1:65">
      <c r="A206" s="9">
        <v>24108</v>
      </c>
      <c r="B206" s="7">
        <v>738.5</v>
      </c>
      <c r="C206" s="7">
        <v>975.56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26"/>
      <c r="O206" s="26"/>
      <c r="P206" s="26"/>
      <c r="Q206" s="26"/>
      <c r="R206" s="26"/>
      <c r="S206" s="26"/>
      <c r="T206" s="26"/>
      <c r="U206" s="7"/>
      <c r="V206" s="7"/>
      <c r="W206" s="7"/>
      <c r="X206" s="7"/>
      <c r="Y206" s="7"/>
      <c r="Z206" s="7">
        <v>75.7</v>
      </c>
      <c r="AA206" s="7">
        <v>923</v>
      </c>
      <c r="AB206" s="7">
        <v>4.97</v>
      </c>
      <c r="AC206" s="7">
        <v>5.0599999999999996</v>
      </c>
      <c r="AD206" s="7">
        <v>171.95</v>
      </c>
      <c r="AE206" s="7">
        <v>462.5</v>
      </c>
      <c r="AF206" s="7">
        <v>56.63</v>
      </c>
      <c r="AG206" s="7">
        <v>91.63</v>
      </c>
      <c r="AH206" s="7">
        <v>99.1</v>
      </c>
      <c r="AI206" s="7">
        <v>51.8</v>
      </c>
      <c r="AJ206" s="7">
        <v>15.71</v>
      </c>
      <c r="AK206" s="7">
        <v>32.47</v>
      </c>
      <c r="AL206" s="7">
        <v>5.77</v>
      </c>
      <c r="AM206" s="7">
        <v>23.52</v>
      </c>
      <c r="AN206" s="7">
        <v>24.54</v>
      </c>
      <c r="AO206" s="7">
        <v>4.18</v>
      </c>
      <c r="AP206" s="7">
        <v>15.26</v>
      </c>
      <c r="AQ206" s="7">
        <v>27.4</v>
      </c>
      <c r="AR206" s="7">
        <v>-0.67</v>
      </c>
      <c r="AS206" s="7">
        <v>-2.06</v>
      </c>
      <c r="AT206" s="7">
        <v>9.24</v>
      </c>
      <c r="AU206" s="7">
        <v>20.88</v>
      </c>
      <c r="AV206" s="7">
        <v>44.27</v>
      </c>
      <c r="AW206" s="7">
        <v>62.48</v>
      </c>
      <c r="AX206" s="7">
        <v>174.81</v>
      </c>
      <c r="AY206" s="7">
        <v>35.74</v>
      </c>
      <c r="AZ206" s="7">
        <v>6.44</v>
      </c>
      <c r="BA206" s="7">
        <v>14.54</v>
      </c>
      <c r="BB206" s="7">
        <v>44.33</v>
      </c>
      <c r="BC206" s="7">
        <v>6.24</v>
      </c>
      <c r="BD206" s="7">
        <v>11.57</v>
      </c>
      <c r="BE206" s="7">
        <v>53.95</v>
      </c>
      <c r="BF206" s="7">
        <v>7.17</v>
      </c>
      <c r="BG206" s="7">
        <v>34.799999999999997</v>
      </c>
      <c r="BH206" s="7">
        <v>20.6</v>
      </c>
      <c r="BI206" s="7">
        <v>89.71</v>
      </c>
      <c r="BJ206" s="7">
        <v>219.79</v>
      </c>
      <c r="BK206" s="7">
        <v>74.94</v>
      </c>
      <c r="BL206" s="7">
        <v>19.57</v>
      </c>
      <c r="BM206" s="7">
        <v>8.2799999999999994</v>
      </c>
    </row>
    <row r="207" spans="1:65">
      <c r="A207" s="9">
        <v>24198</v>
      </c>
      <c r="B207" s="7">
        <v>750</v>
      </c>
      <c r="C207" s="7">
        <v>979.11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26"/>
      <c r="O207" s="26"/>
      <c r="P207" s="26"/>
      <c r="Q207" s="26"/>
      <c r="R207" s="26"/>
      <c r="S207" s="26"/>
      <c r="T207" s="26"/>
      <c r="U207" s="7"/>
      <c r="V207" s="7"/>
      <c r="W207" s="7"/>
      <c r="X207" s="7"/>
      <c r="Y207" s="7"/>
      <c r="Z207" s="7">
        <v>76.599999999999994</v>
      </c>
      <c r="AA207" s="7">
        <v>931</v>
      </c>
      <c r="AB207" s="7">
        <v>5.43</v>
      </c>
      <c r="AC207" s="7">
        <v>5.41</v>
      </c>
      <c r="AD207" s="7">
        <v>172.98</v>
      </c>
      <c r="AE207" s="7">
        <v>468.3</v>
      </c>
      <c r="AF207" s="7">
        <v>57.47</v>
      </c>
      <c r="AG207" s="7">
        <v>88.15</v>
      </c>
      <c r="AH207" s="7">
        <v>99.5</v>
      </c>
      <c r="AI207" s="7">
        <v>53.7</v>
      </c>
      <c r="AJ207" s="7">
        <v>15.19</v>
      </c>
      <c r="AK207" s="7">
        <v>32.659999999999997</v>
      </c>
      <c r="AL207" s="7">
        <v>5.7</v>
      </c>
      <c r="AM207" s="7">
        <v>23.19</v>
      </c>
      <c r="AN207" s="7">
        <v>24.56</v>
      </c>
      <c r="AO207" s="7">
        <v>4.3600000000000003</v>
      </c>
      <c r="AP207" s="7">
        <v>15.83</v>
      </c>
      <c r="AQ207" s="7">
        <v>27.55</v>
      </c>
      <c r="AR207" s="7">
        <v>-0.14000000000000001</v>
      </c>
      <c r="AS207" s="7">
        <v>-0.44</v>
      </c>
      <c r="AT207" s="7">
        <v>8.7200000000000006</v>
      </c>
      <c r="AU207" s="7">
        <v>19.829999999999998</v>
      </c>
      <c r="AV207" s="7">
        <v>43.95</v>
      </c>
      <c r="AW207" s="7">
        <v>64.16</v>
      </c>
      <c r="AX207" s="7">
        <v>179.84</v>
      </c>
      <c r="AY207" s="7">
        <v>35.68</v>
      </c>
      <c r="AZ207" s="7">
        <v>6.22</v>
      </c>
      <c r="BA207" s="7">
        <v>13.77</v>
      </c>
      <c r="BB207" s="7">
        <v>45.18</v>
      </c>
      <c r="BC207" s="7">
        <v>5.69</v>
      </c>
      <c r="BD207" s="7">
        <v>10.75</v>
      </c>
      <c r="BE207" s="7">
        <v>52.96</v>
      </c>
      <c r="BF207" s="7">
        <v>7.23</v>
      </c>
      <c r="BG207" s="7">
        <v>34.82</v>
      </c>
      <c r="BH207" s="7">
        <v>20.76</v>
      </c>
      <c r="BI207" s="7">
        <v>90.19</v>
      </c>
      <c r="BJ207" s="7">
        <v>222.08</v>
      </c>
      <c r="BK207" s="7">
        <v>76.12</v>
      </c>
      <c r="BL207" s="7">
        <v>19.95</v>
      </c>
      <c r="BM207" s="7">
        <v>8.51</v>
      </c>
    </row>
    <row r="208" spans="1:65">
      <c r="A208" s="9">
        <v>24289</v>
      </c>
      <c r="B208" s="7">
        <v>760.6</v>
      </c>
      <c r="C208" s="7">
        <v>987.79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26"/>
      <c r="O208" s="26"/>
      <c r="P208" s="26"/>
      <c r="Q208" s="26"/>
      <c r="R208" s="26"/>
      <c r="S208" s="26"/>
      <c r="T208" s="26"/>
      <c r="U208" s="7"/>
      <c r="V208" s="7"/>
      <c r="W208" s="7"/>
      <c r="X208" s="7"/>
      <c r="Y208" s="7"/>
      <c r="Z208" s="7">
        <v>77</v>
      </c>
      <c r="AA208" s="7">
        <v>940.1</v>
      </c>
      <c r="AB208" s="7">
        <v>5.79</v>
      </c>
      <c r="AC208" s="7">
        <v>5.68</v>
      </c>
      <c r="AD208" s="7">
        <v>172.8</v>
      </c>
      <c r="AE208" s="7">
        <v>471.3</v>
      </c>
      <c r="AF208" s="7">
        <v>58.13</v>
      </c>
      <c r="AG208" s="7">
        <v>81.430000000000007</v>
      </c>
      <c r="AH208" s="7">
        <v>100.6</v>
      </c>
      <c r="AI208" s="7">
        <v>54.1</v>
      </c>
      <c r="AJ208" s="7">
        <v>15.48</v>
      </c>
      <c r="AK208" s="7">
        <v>32.67</v>
      </c>
      <c r="AL208" s="7">
        <v>5.6</v>
      </c>
      <c r="AM208" s="7">
        <v>22.72</v>
      </c>
      <c r="AN208" s="7">
        <v>24.64</v>
      </c>
      <c r="AO208" s="7">
        <v>4.4400000000000004</v>
      </c>
      <c r="AP208" s="7">
        <v>16.079999999999998</v>
      </c>
      <c r="AQ208" s="7">
        <v>27.61</v>
      </c>
      <c r="AR208" s="7">
        <v>-0.31</v>
      </c>
      <c r="AS208" s="7">
        <v>-0.96</v>
      </c>
      <c r="AT208" s="7">
        <v>8.6</v>
      </c>
      <c r="AU208" s="7">
        <v>19.579999999999998</v>
      </c>
      <c r="AV208" s="7">
        <v>43.92</v>
      </c>
      <c r="AW208" s="7">
        <v>64.78</v>
      </c>
      <c r="AX208" s="7">
        <v>184.72</v>
      </c>
      <c r="AY208" s="7">
        <v>35.07</v>
      </c>
      <c r="AZ208" s="7">
        <v>6.75</v>
      </c>
      <c r="BA208" s="7">
        <v>14.93</v>
      </c>
      <c r="BB208" s="7">
        <v>45.23</v>
      </c>
      <c r="BC208" s="7">
        <v>5.76</v>
      </c>
      <c r="BD208" s="7">
        <v>10.78</v>
      </c>
      <c r="BE208" s="7">
        <v>53.42</v>
      </c>
      <c r="BF208" s="7">
        <v>7.33</v>
      </c>
      <c r="BG208" s="7">
        <v>35.200000000000003</v>
      </c>
      <c r="BH208" s="7">
        <v>20.82</v>
      </c>
      <c r="BI208" s="7">
        <v>90.72</v>
      </c>
      <c r="BJ208" s="7">
        <v>224.21</v>
      </c>
      <c r="BK208" s="7">
        <v>77.17</v>
      </c>
      <c r="BL208" s="7">
        <v>20.75</v>
      </c>
      <c r="BM208" s="7">
        <v>9.09</v>
      </c>
    </row>
    <row r="209" spans="1:65">
      <c r="A209" s="9">
        <v>24381</v>
      </c>
      <c r="B209" s="7">
        <v>774.9</v>
      </c>
      <c r="C209" s="7">
        <v>996.01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26"/>
      <c r="O209" s="26"/>
      <c r="P209" s="26"/>
      <c r="Q209" s="26"/>
      <c r="R209" s="26"/>
      <c r="S209" s="26"/>
      <c r="T209" s="26"/>
      <c r="U209" s="7"/>
      <c r="V209" s="7"/>
      <c r="W209" s="7"/>
      <c r="X209" s="7"/>
      <c r="Y209" s="7"/>
      <c r="Z209" s="7">
        <v>77.8</v>
      </c>
      <c r="AA209" s="7">
        <v>951.8</v>
      </c>
      <c r="AB209" s="7">
        <v>6</v>
      </c>
      <c r="AC209" s="7">
        <v>6.1</v>
      </c>
      <c r="AD209" s="7">
        <v>173.33</v>
      </c>
      <c r="AE209" s="7">
        <v>476.2</v>
      </c>
      <c r="AF209" s="7">
        <v>58.47</v>
      </c>
      <c r="AG209" s="7">
        <v>79.819999999999993</v>
      </c>
      <c r="AH209" s="7">
        <v>99.9</v>
      </c>
      <c r="AI209" s="7">
        <v>55.2</v>
      </c>
      <c r="AJ209" s="7">
        <v>15.47</v>
      </c>
      <c r="AK209" s="7">
        <v>32.83</v>
      </c>
      <c r="AL209" s="7">
        <v>5.33</v>
      </c>
      <c r="AM209" s="7">
        <v>21.65</v>
      </c>
      <c r="AN209" s="7">
        <v>24.64</v>
      </c>
      <c r="AO209" s="7">
        <v>4.37</v>
      </c>
      <c r="AP209" s="7">
        <v>15.76</v>
      </c>
      <c r="AQ209" s="7">
        <v>27.73</v>
      </c>
      <c r="AR209" s="7">
        <v>0.63</v>
      </c>
      <c r="AS209" s="7">
        <v>1.92</v>
      </c>
      <c r="AT209" s="7">
        <v>8.56</v>
      </c>
      <c r="AU209" s="7">
        <v>19.440000000000001</v>
      </c>
      <c r="AV209" s="7">
        <v>44.04</v>
      </c>
      <c r="AW209" s="7">
        <v>65.739999999999995</v>
      </c>
      <c r="AX209" s="7">
        <v>185.64</v>
      </c>
      <c r="AY209" s="7">
        <v>35.409999999999997</v>
      </c>
      <c r="AZ209" s="7">
        <v>6.55</v>
      </c>
      <c r="BA209" s="7">
        <v>14.96</v>
      </c>
      <c r="BB209" s="7">
        <v>43.76</v>
      </c>
      <c r="BC209" s="7">
        <v>5.85</v>
      </c>
      <c r="BD209" s="7">
        <v>11.02</v>
      </c>
      <c r="BE209" s="7">
        <v>53.06</v>
      </c>
      <c r="BF209" s="7">
        <v>7.48</v>
      </c>
      <c r="BG209" s="7">
        <v>35.79</v>
      </c>
      <c r="BH209" s="7">
        <v>20.89</v>
      </c>
      <c r="BI209" s="7">
        <v>91.23</v>
      </c>
      <c r="BJ209" s="7">
        <v>226.03</v>
      </c>
      <c r="BK209" s="7">
        <v>78.14</v>
      </c>
      <c r="BL209" s="7">
        <v>21.37</v>
      </c>
      <c r="BM209" s="7">
        <v>9.5299999999999994</v>
      </c>
    </row>
    <row r="210" spans="1:65">
      <c r="A210" s="9">
        <v>24473</v>
      </c>
      <c r="B210" s="7">
        <v>780.7</v>
      </c>
      <c r="C210" s="7">
        <v>997.06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26"/>
      <c r="O210" s="26"/>
      <c r="P210" s="26"/>
      <c r="Q210" s="26"/>
      <c r="R210" s="26"/>
      <c r="S210" s="26"/>
      <c r="T210" s="26"/>
      <c r="U210" s="7"/>
      <c r="V210" s="7"/>
      <c r="W210" s="7"/>
      <c r="X210" s="7"/>
      <c r="Y210" s="7"/>
      <c r="Z210" s="7">
        <v>78.3</v>
      </c>
      <c r="AA210" s="7">
        <v>963.7</v>
      </c>
      <c r="AB210" s="7">
        <v>5.45</v>
      </c>
      <c r="AC210" s="7">
        <v>5.97</v>
      </c>
      <c r="AD210" s="7">
        <v>175.25</v>
      </c>
      <c r="AE210" s="7">
        <v>484</v>
      </c>
      <c r="AF210" s="7">
        <v>59.33</v>
      </c>
      <c r="AG210" s="7">
        <v>87.08</v>
      </c>
      <c r="AH210" s="7">
        <v>99.9</v>
      </c>
      <c r="AI210" s="7">
        <v>53.3</v>
      </c>
      <c r="AJ210" s="7">
        <v>15.04</v>
      </c>
      <c r="AK210" s="7">
        <v>32.99</v>
      </c>
      <c r="AL210" s="7">
        <v>4.93</v>
      </c>
      <c r="AM210" s="7">
        <v>20.23</v>
      </c>
      <c r="AN210" s="7">
        <v>24.38</v>
      </c>
      <c r="AO210" s="7">
        <v>4.25</v>
      </c>
      <c r="AP210" s="7">
        <v>15.37</v>
      </c>
      <c r="AQ210" s="7">
        <v>27.65</v>
      </c>
      <c r="AR210" s="7">
        <v>1.46</v>
      </c>
      <c r="AS210" s="7">
        <v>4.5</v>
      </c>
      <c r="AT210" s="7">
        <v>8.66</v>
      </c>
      <c r="AU210" s="7">
        <v>19.690000000000001</v>
      </c>
      <c r="AV210" s="7">
        <v>43.96</v>
      </c>
      <c r="AW210" s="7">
        <v>64.099999999999994</v>
      </c>
      <c r="AX210" s="7">
        <v>183.27</v>
      </c>
      <c r="AY210" s="7">
        <v>34.979999999999997</v>
      </c>
      <c r="AZ210" s="7">
        <v>6.52</v>
      </c>
      <c r="BA210" s="7">
        <v>14.76</v>
      </c>
      <c r="BB210" s="7">
        <v>44.14</v>
      </c>
      <c r="BC210" s="7">
        <v>5.36</v>
      </c>
      <c r="BD210" s="7">
        <v>10.44</v>
      </c>
      <c r="BE210" s="7">
        <v>51.35</v>
      </c>
      <c r="BF210" s="7">
        <v>7.69</v>
      </c>
      <c r="BG210" s="7">
        <v>36.94</v>
      </c>
      <c r="BH210" s="7">
        <v>20.82</v>
      </c>
      <c r="BI210" s="7">
        <v>91.61</v>
      </c>
      <c r="BJ210" s="7">
        <v>227.47</v>
      </c>
      <c r="BK210" s="7">
        <v>79.12</v>
      </c>
      <c r="BL210" s="7">
        <v>20.99</v>
      </c>
      <c r="BM210" s="7">
        <v>9.02</v>
      </c>
    </row>
    <row r="211" spans="1:65">
      <c r="A211" s="9">
        <v>24563</v>
      </c>
      <c r="B211" s="7">
        <v>788.6</v>
      </c>
      <c r="C211" s="7">
        <v>1004.59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26"/>
      <c r="O211" s="26"/>
      <c r="P211" s="26"/>
      <c r="Q211" s="26"/>
      <c r="R211" s="26"/>
      <c r="S211" s="26"/>
      <c r="T211" s="26"/>
      <c r="U211" s="7"/>
      <c r="V211" s="7"/>
      <c r="W211" s="7"/>
      <c r="X211" s="7"/>
      <c r="Y211" s="7"/>
      <c r="Z211" s="7">
        <v>78.5</v>
      </c>
      <c r="AA211" s="7">
        <v>971.4</v>
      </c>
      <c r="AB211" s="7">
        <v>4.72</v>
      </c>
      <c r="AC211" s="7">
        <v>5.83</v>
      </c>
      <c r="AD211" s="7">
        <v>178.1</v>
      </c>
      <c r="AE211" s="7">
        <v>495.5</v>
      </c>
      <c r="AF211" s="7">
        <v>60.2</v>
      </c>
      <c r="AG211" s="7">
        <v>91.66</v>
      </c>
      <c r="AH211" s="7">
        <v>90.7</v>
      </c>
      <c r="AI211" s="7">
        <v>54.3</v>
      </c>
      <c r="AJ211" s="7">
        <v>14.29</v>
      </c>
      <c r="AK211" s="7">
        <v>33.19</v>
      </c>
      <c r="AL211" s="7">
        <v>5.28</v>
      </c>
      <c r="AM211" s="7">
        <v>21.97</v>
      </c>
      <c r="AN211" s="7">
        <v>24.01</v>
      </c>
      <c r="AO211" s="7">
        <v>4.57</v>
      </c>
      <c r="AP211" s="7">
        <v>16.62</v>
      </c>
      <c r="AQ211" s="7">
        <v>27.51</v>
      </c>
      <c r="AR211" s="7">
        <v>-1.1599999999999999</v>
      </c>
      <c r="AS211" s="7">
        <v>-3.6</v>
      </c>
      <c r="AT211" s="7">
        <v>8.7200000000000006</v>
      </c>
      <c r="AU211" s="7">
        <v>19.920000000000002</v>
      </c>
      <c r="AV211" s="7">
        <v>43.76</v>
      </c>
      <c r="AW211" s="7">
        <v>64.72</v>
      </c>
      <c r="AX211" s="7">
        <v>184.44</v>
      </c>
      <c r="AY211" s="7">
        <v>35.090000000000003</v>
      </c>
      <c r="AZ211" s="7">
        <v>6.81</v>
      </c>
      <c r="BA211" s="7">
        <v>16.97</v>
      </c>
      <c r="BB211" s="7">
        <v>40.15</v>
      </c>
      <c r="BC211" s="7">
        <v>5.68</v>
      </c>
      <c r="BD211" s="7">
        <v>11.73</v>
      </c>
      <c r="BE211" s="7">
        <v>48.43</v>
      </c>
      <c r="BF211" s="7">
        <v>7.82</v>
      </c>
      <c r="BG211" s="7">
        <v>37.56</v>
      </c>
      <c r="BH211" s="7">
        <v>20.81</v>
      </c>
      <c r="BI211" s="7">
        <v>91.8</v>
      </c>
      <c r="BJ211" s="7">
        <v>229.33</v>
      </c>
      <c r="BK211" s="7">
        <v>80.11</v>
      </c>
      <c r="BL211" s="7">
        <v>21.6</v>
      </c>
      <c r="BM211" s="7">
        <v>9.2200000000000006</v>
      </c>
    </row>
    <row r="212" spans="1:65">
      <c r="A212" s="9">
        <v>24654</v>
      </c>
      <c r="B212" s="7">
        <v>805.7</v>
      </c>
      <c r="C212" s="7">
        <v>1016.02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26"/>
      <c r="O212" s="26"/>
      <c r="P212" s="26"/>
      <c r="Q212" s="26"/>
      <c r="R212" s="26"/>
      <c r="S212" s="26"/>
      <c r="T212" s="26"/>
      <c r="U212" s="7"/>
      <c r="V212" s="7"/>
      <c r="W212" s="7"/>
      <c r="X212" s="7"/>
      <c r="Y212" s="7"/>
      <c r="Z212" s="7">
        <v>79.3</v>
      </c>
      <c r="AA212" s="7">
        <v>985</v>
      </c>
      <c r="AB212" s="7">
        <v>4.97</v>
      </c>
      <c r="AC212" s="7">
        <v>6.26</v>
      </c>
      <c r="AD212" s="7">
        <v>181.93</v>
      </c>
      <c r="AE212" s="7">
        <v>509.5</v>
      </c>
      <c r="AF212" s="7">
        <v>61.17</v>
      </c>
      <c r="AG212" s="7">
        <v>94.44</v>
      </c>
      <c r="AH212" s="7">
        <v>100.1</v>
      </c>
      <c r="AI212" s="7">
        <v>53.9</v>
      </c>
      <c r="AJ212" s="7">
        <v>13.75</v>
      </c>
      <c r="AK212" s="7">
        <v>33.18</v>
      </c>
      <c r="AL212" s="7">
        <v>5.17</v>
      </c>
      <c r="AM212" s="7">
        <v>21.39</v>
      </c>
      <c r="AN212" s="7">
        <v>24.16</v>
      </c>
      <c r="AO212" s="7">
        <v>4.49</v>
      </c>
      <c r="AP212" s="7">
        <v>16.27</v>
      </c>
      <c r="AQ212" s="7">
        <v>27.6</v>
      </c>
      <c r="AR212" s="7">
        <v>-0.1</v>
      </c>
      <c r="AS212" s="7">
        <v>-0.32</v>
      </c>
      <c r="AT212" s="7">
        <v>8.25</v>
      </c>
      <c r="AU212" s="7">
        <v>18.86</v>
      </c>
      <c r="AV212" s="7">
        <v>43.74</v>
      </c>
      <c r="AW212" s="7">
        <v>64.069999999999993</v>
      </c>
      <c r="AX212" s="7">
        <v>184.53</v>
      </c>
      <c r="AY212" s="7">
        <v>34.72</v>
      </c>
      <c r="AZ212" s="7">
        <v>6.42</v>
      </c>
      <c r="BA212" s="7">
        <v>15.45</v>
      </c>
      <c r="BB212" s="7">
        <v>41.57</v>
      </c>
      <c r="BC212" s="7">
        <v>5.64</v>
      </c>
      <c r="BD212" s="7">
        <v>11.43</v>
      </c>
      <c r="BE212" s="7">
        <v>49.37</v>
      </c>
      <c r="BF212" s="7">
        <v>7.94</v>
      </c>
      <c r="BG212" s="7">
        <v>38.01</v>
      </c>
      <c r="BH212" s="7">
        <v>20.88</v>
      </c>
      <c r="BI212" s="7">
        <v>91.84</v>
      </c>
      <c r="BJ212" s="7">
        <v>231.01</v>
      </c>
      <c r="BK212" s="7">
        <v>80.78</v>
      </c>
      <c r="BL212" s="7">
        <v>21.44</v>
      </c>
      <c r="BM212" s="7">
        <v>9.11</v>
      </c>
    </row>
    <row r="213" spans="1:65">
      <c r="A213" s="9">
        <v>24746</v>
      </c>
      <c r="B213" s="7">
        <v>823.3</v>
      </c>
      <c r="C213" s="7">
        <v>1027.8399999999999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26"/>
      <c r="O213" s="26"/>
      <c r="P213" s="26"/>
      <c r="Q213" s="26"/>
      <c r="R213" s="26"/>
      <c r="S213" s="26"/>
      <c r="T213" s="26"/>
      <c r="U213" s="7"/>
      <c r="V213" s="7"/>
      <c r="W213" s="7"/>
      <c r="X213" s="7"/>
      <c r="Y213" s="7"/>
      <c r="Z213" s="7">
        <v>80.099999999999994</v>
      </c>
      <c r="AA213" s="7">
        <v>991.2</v>
      </c>
      <c r="AB213" s="7">
        <v>5.3</v>
      </c>
      <c r="AC213" s="7">
        <v>6.52</v>
      </c>
      <c r="AD213" s="7">
        <v>184.73</v>
      </c>
      <c r="AE213" s="7">
        <v>520.29999999999995</v>
      </c>
      <c r="AF213" s="7">
        <v>62.23</v>
      </c>
      <c r="AG213" s="7">
        <v>94.54</v>
      </c>
      <c r="AH213" s="7">
        <v>100.3</v>
      </c>
      <c r="AI213" s="7">
        <v>56</v>
      </c>
      <c r="AJ213" s="7">
        <v>13.26</v>
      </c>
      <c r="AK213" s="7">
        <v>32.99</v>
      </c>
      <c r="AL213" s="7">
        <v>5.26</v>
      </c>
      <c r="AM213" s="7">
        <v>21.8</v>
      </c>
      <c r="AN213" s="7">
        <v>24.13</v>
      </c>
      <c r="AO213" s="7">
        <v>4.54</v>
      </c>
      <c r="AP213" s="7">
        <v>16.57</v>
      </c>
      <c r="AQ213" s="7">
        <v>27.43</v>
      </c>
      <c r="AR213" s="7">
        <v>-1.33</v>
      </c>
      <c r="AS213" s="7">
        <v>-4.12</v>
      </c>
      <c r="AT213" s="7">
        <v>7.9</v>
      </c>
      <c r="AU213" s="7">
        <v>18.190000000000001</v>
      </c>
      <c r="AV213" s="7">
        <v>43.45</v>
      </c>
      <c r="AW213" s="7">
        <v>64.709999999999994</v>
      </c>
      <c r="AX213" s="7">
        <v>184.97</v>
      </c>
      <c r="AY213" s="7">
        <v>34.99</v>
      </c>
      <c r="AZ213" s="7">
        <v>6.38</v>
      </c>
      <c r="BA213" s="7">
        <v>15.56</v>
      </c>
      <c r="BB213" s="7">
        <v>41</v>
      </c>
      <c r="BC213" s="7">
        <v>5.41</v>
      </c>
      <c r="BD213" s="7">
        <v>10.92</v>
      </c>
      <c r="BE213" s="7">
        <v>49.57</v>
      </c>
      <c r="BF213" s="7">
        <v>8</v>
      </c>
      <c r="BG213" s="7">
        <v>38.340000000000003</v>
      </c>
      <c r="BH213" s="7">
        <v>20.86</v>
      </c>
      <c r="BI213" s="7">
        <v>91.75</v>
      </c>
      <c r="BJ213" s="7">
        <v>232.77</v>
      </c>
      <c r="BK213" s="7">
        <v>81.25</v>
      </c>
      <c r="BL213" s="7">
        <v>21.31</v>
      </c>
      <c r="BM213" s="7">
        <v>9.1199999999999992</v>
      </c>
    </row>
    <row r="214" spans="1:65">
      <c r="A214" s="9">
        <v>24838</v>
      </c>
      <c r="B214" s="7">
        <v>841.2</v>
      </c>
      <c r="C214" s="7">
        <v>1036.22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26"/>
      <c r="O214" s="26"/>
      <c r="P214" s="26"/>
      <c r="Q214" s="26"/>
      <c r="R214" s="26"/>
      <c r="S214" s="26"/>
      <c r="T214" s="26"/>
      <c r="U214" s="7"/>
      <c r="V214" s="7"/>
      <c r="W214" s="7"/>
      <c r="X214" s="7"/>
      <c r="Y214" s="7"/>
      <c r="Z214" s="7">
        <v>81.180000000000007</v>
      </c>
      <c r="AA214" s="7">
        <v>997.2</v>
      </c>
      <c r="AB214" s="7">
        <v>5.58</v>
      </c>
      <c r="AC214" s="7">
        <v>6.84</v>
      </c>
      <c r="AD214" s="7">
        <v>187.15</v>
      </c>
      <c r="AE214" s="7">
        <v>529.29999999999995</v>
      </c>
      <c r="AF214" s="7">
        <v>63.27</v>
      </c>
      <c r="AG214" s="7">
        <v>91.63</v>
      </c>
      <c r="AH214" s="7">
        <v>101.7</v>
      </c>
      <c r="AI214" s="7">
        <v>58.2</v>
      </c>
      <c r="AJ214" s="7">
        <v>14.06</v>
      </c>
      <c r="AK214" s="7">
        <v>33.01</v>
      </c>
      <c r="AL214" s="7">
        <v>4.59</v>
      </c>
      <c r="AM214" s="7">
        <v>19.059999999999999</v>
      </c>
      <c r="AN214" s="7">
        <v>24.06</v>
      </c>
      <c r="AO214" s="7">
        <v>4.55</v>
      </c>
      <c r="AP214" s="7">
        <v>16.66</v>
      </c>
      <c r="AQ214" s="7">
        <v>27.34</v>
      </c>
      <c r="AR214" s="7">
        <v>-1.89</v>
      </c>
      <c r="AS214" s="7">
        <v>-5.85</v>
      </c>
      <c r="AT214" s="7">
        <v>8.35</v>
      </c>
      <c r="AU214" s="7">
        <v>19.14</v>
      </c>
      <c r="AV214" s="7">
        <v>43.63</v>
      </c>
      <c r="AW214" s="7">
        <v>65.75</v>
      </c>
      <c r="AX214" s="7">
        <v>189.52</v>
      </c>
      <c r="AY214" s="7">
        <v>34.69</v>
      </c>
      <c r="AZ214" s="7">
        <v>6.55</v>
      </c>
      <c r="BA214" s="7">
        <v>15.25</v>
      </c>
      <c r="BB214" s="7">
        <v>42.98</v>
      </c>
      <c r="BC214" s="7">
        <v>5.44</v>
      </c>
      <c r="BD214" s="7">
        <v>11.19</v>
      </c>
      <c r="BE214" s="7">
        <v>48.56</v>
      </c>
      <c r="BF214" s="7">
        <v>8.01</v>
      </c>
      <c r="BG214" s="7">
        <v>38.270000000000003</v>
      </c>
      <c r="BH214" s="7">
        <v>20.92</v>
      </c>
      <c r="BI214" s="7">
        <v>91.87</v>
      </c>
      <c r="BJ214" s="7">
        <v>233.81</v>
      </c>
      <c r="BK214" s="7">
        <v>81.94</v>
      </c>
      <c r="BL214" s="7">
        <v>21.83</v>
      </c>
      <c r="BM214" s="7">
        <v>9.5</v>
      </c>
    </row>
    <row r="215" spans="1:65">
      <c r="A215" s="9">
        <v>24929</v>
      </c>
      <c r="B215" s="7">
        <v>867.2</v>
      </c>
      <c r="C215" s="7">
        <v>1056.02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26"/>
      <c r="O215" s="26"/>
      <c r="P215" s="26"/>
      <c r="Q215" s="26"/>
      <c r="R215" s="26"/>
      <c r="S215" s="26"/>
      <c r="T215" s="26"/>
      <c r="U215" s="7"/>
      <c r="V215" s="7"/>
      <c r="W215" s="7"/>
      <c r="X215" s="7"/>
      <c r="Y215" s="7"/>
      <c r="Z215" s="7">
        <v>82.12</v>
      </c>
      <c r="AA215" s="7">
        <v>1010.1</v>
      </c>
      <c r="AB215" s="7">
        <v>6.08</v>
      </c>
      <c r="AC215" s="7">
        <v>6.97</v>
      </c>
      <c r="AD215" s="7">
        <v>190.63</v>
      </c>
      <c r="AE215" s="7">
        <v>538.1</v>
      </c>
      <c r="AF215" s="7">
        <v>64.099999999999994</v>
      </c>
      <c r="AG215" s="7">
        <v>98.02</v>
      </c>
      <c r="AH215" s="7">
        <v>102.3</v>
      </c>
      <c r="AI215" s="7">
        <v>57.3</v>
      </c>
      <c r="AJ215" s="7">
        <v>14.55</v>
      </c>
      <c r="AK215" s="7">
        <v>33.020000000000003</v>
      </c>
      <c r="AL215" s="7">
        <v>4.8499999999999996</v>
      </c>
      <c r="AM215" s="7">
        <v>20.11</v>
      </c>
      <c r="AN215" s="7">
        <v>24.11</v>
      </c>
      <c r="AO215" s="7">
        <v>4.63</v>
      </c>
      <c r="AP215" s="7">
        <v>16.91</v>
      </c>
      <c r="AQ215" s="7">
        <v>27.41</v>
      </c>
      <c r="AR215" s="7">
        <v>-2.23</v>
      </c>
      <c r="AS215" s="7">
        <v>-6.93</v>
      </c>
      <c r="AT215" s="7">
        <v>8.3000000000000007</v>
      </c>
      <c r="AU215" s="7">
        <v>19.29</v>
      </c>
      <c r="AV215" s="7">
        <v>43</v>
      </c>
      <c r="AW215" s="7">
        <v>65.06</v>
      </c>
      <c r="AX215" s="7">
        <v>187.62</v>
      </c>
      <c r="AY215" s="7">
        <v>34.68</v>
      </c>
      <c r="AZ215" s="7">
        <v>6.91</v>
      </c>
      <c r="BA215" s="7">
        <v>16.399999999999999</v>
      </c>
      <c r="BB215" s="7">
        <v>42.12</v>
      </c>
      <c r="BC215" s="7">
        <v>5.39</v>
      </c>
      <c r="BD215" s="7">
        <v>11.21</v>
      </c>
      <c r="BE215" s="7">
        <v>48.06</v>
      </c>
      <c r="BF215" s="7">
        <v>8.11</v>
      </c>
      <c r="BG215" s="7">
        <v>38.6</v>
      </c>
      <c r="BH215" s="7">
        <v>21.01</v>
      </c>
      <c r="BI215" s="7">
        <v>92.11</v>
      </c>
      <c r="BJ215" s="7">
        <v>235.1</v>
      </c>
      <c r="BK215" s="7">
        <v>82.63</v>
      </c>
      <c r="BL215" s="7">
        <v>21.95</v>
      </c>
      <c r="BM215" s="7">
        <v>9.59</v>
      </c>
    </row>
    <row r="216" spans="1:65">
      <c r="A216" s="9">
        <v>25020</v>
      </c>
      <c r="B216" s="7">
        <v>884.9</v>
      </c>
      <c r="C216" s="7">
        <v>1068.72</v>
      </c>
      <c r="D216" s="7"/>
      <c r="E216" s="7"/>
      <c r="F216" s="7"/>
      <c r="G216" s="7"/>
      <c r="Z216" s="7">
        <v>82.8</v>
      </c>
      <c r="AA216" s="7">
        <v>1018.7</v>
      </c>
      <c r="AB216" s="7">
        <v>5.96</v>
      </c>
      <c r="AC216" s="7">
        <v>6.98</v>
      </c>
      <c r="AD216" s="7">
        <v>194.3</v>
      </c>
      <c r="AE216" s="7">
        <v>549</v>
      </c>
      <c r="AF216" s="7">
        <v>65.17</v>
      </c>
      <c r="AG216" s="7">
        <v>99.92</v>
      </c>
      <c r="AH216" s="7">
        <v>102.7</v>
      </c>
      <c r="AI216" s="7">
        <v>59.1</v>
      </c>
      <c r="AJ216" s="7">
        <v>15.24</v>
      </c>
      <c r="AK216" s="7">
        <v>33.04</v>
      </c>
      <c r="AL216" s="7">
        <v>4.72</v>
      </c>
      <c r="AM216" s="7">
        <v>19.510000000000002</v>
      </c>
      <c r="AN216" s="7">
        <v>24.19</v>
      </c>
      <c r="AO216" s="7">
        <v>4.2699999999999996</v>
      </c>
      <c r="AP216" s="7">
        <v>15.55</v>
      </c>
      <c r="AQ216" s="7">
        <v>27.48</v>
      </c>
      <c r="AR216" s="7">
        <v>-0.81</v>
      </c>
      <c r="AS216" s="7">
        <v>-2.5099999999999998</v>
      </c>
      <c r="AT216" s="7">
        <v>8.74</v>
      </c>
      <c r="AU216" s="7">
        <v>20.05</v>
      </c>
      <c r="AV216" s="7">
        <v>43.57</v>
      </c>
      <c r="AW216" s="7">
        <v>67.08</v>
      </c>
      <c r="AX216" s="7">
        <v>192.72</v>
      </c>
      <c r="AY216" s="7">
        <v>34.81</v>
      </c>
      <c r="AZ216" s="7">
        <v>6.79</v>
      </c>
      <c r="BA216" s="7">
        <v>15.79</v>
      </c>
      <c r="BB216" s="7">
        <v>42.97</v>
      </c>
      <c r="BC216" s="7">
        <v>5.51</v>
      </c>
      <c r="BD216" s="7">
        <v>11.48</v>
      </c>
      <c r="BE216" s="7">
        <v>48.02</v>
      </c>
      <c r="BF216" s="7">
        <v>8.23</v>
      </c>
      <c r="BG216" s="7">
        <v>39.020000000000003</v>
      </c>
      <c r="BH216" s="7">
        <v>21.09</v>
      </c>
      <c r="BI216" s="7">
        <v>92.51</v>
      </c>
      <c r="BJ216" s="7">
        <v>236.22</v>
      </c>
      <c r="BK216" s="7">
        <v>83.47</v>
      </c>
      <c r="BL216" s="7">
        <v>21.73</v>
      </c>
      <c r="BM216" s="7">
        <v>9.5</v>
      </c>
    </row>
    <row r="217" spans="1:65">
      <c r="A217" s="9">
        <v>25112</v>
      </c>
      <c r="B217" s="7">
        <v>900.3</v>
      </c>
      <c r="C217" s="7">
        <v>1071.28</v>
      </c>
      <c r="D217" s="7"/>
      <c r="E217" s="7"/>
      <c r="F217" s="7"/>
      <c r="G217" s="7"/>
      <c r="Z217" s="7">
        <v>84.04</v>
      </c>
      <c r="AA217" s="7">
        <v>1023.7</v>
      </c>
      <c r="AB217" s="7">
        <v>5.96</v>
      </c>
      <c r="AC217" s="7">
        <v>6.84</v>
      </c>
      <c r="AD217" s="7">
        <v>198.55</v>
      </c>
      <c r="AE217" s="7">
        <v>561.79999999999995</v>
      </c>
      <c r="AF217" s="7">
        <v>66.47</v>
      </c>
      <c r="AG217" s="7">
        <v>105.21</v>
      </c>
      <c r="AH217" s="7">
        <v>103.3</v>
      </c>
      <c r="AI217" s="7">
        <v>61.7</v>
      </c>
      <c r="AJ217" s="7">
        <v>16.309999999999999</v>
      </c>
      <c r="AK217" s="7">
        <v>32.85</v>
      </c>
      <c r="AL217" s="7">
        <v>4.92</v>
      </c>
      <c r="AM217" s="7">
        <v>20.27</v>
      </c>
      <c r="AN217" s="7">
        <v>24.3</v>
      </c>
      <c r="AO217" s="7">
        <v>4.08</v>
      </c>
      <c r="AP217" s="7">
        <v>14.79</v>
      </c>
      <c r="AQ217" s="7">
        <v>27.59</v>
      </c>
      <c r="AR217" s="7">
        <v>-1.44</v>
      </c>
      <c r="AS217" s="7">
        <v>-4.43</v>
      </c>
      <c r="AT217" s="7">
        <v>9.01</v>
      </c>
      <c r="AU217" s="7">
        <v>21.19</v>
      </c>
      <c r="AV217" s="7">
        <v>42.5</v>
      </c>
      <c r="AW217" s="7">
        <v>68.12</v>
      </c>
      <c r="AX217" s="7">
        <v>195.45</v>
      </c>
      <c r="AY217" s="7">
        <v>34.85</v>
      </c>
      <c r="AZ217" s="7">
        <v>7.4</v>
      </c>
      <c r="BA217" s="7">
        <v>17.34</v>
      </c>
      <c r="BB217" s="7">
        <v>42.67</v>
      </c>
      <c r="BC217" s="7">
        <v>5.46</v>
      </c>
      <c r="BD217" s="7">
        <v>11.42</v>
      </c>
      <c r="BE217" s="7">
        <v>47.82</v>
      </c>
      <c r="BF217" s="7">
        <v>8.3800000000000008</v>
      </c>
      <c r="BG217" s="7">
        <v>39.520000000000003</v>
      </c>
      <c r="BH217" s="7">
        <v>21.2</v>
      </c>
      <c r="BI217" s="7">
        <v>93.16</v>
      </c>
      <c r="BJ217" s="7">
        <v>237.51</v>
      </c>
      <c r="BK217" s="7">
        <v>84.56</v>
      </c>
      <c r="BL217" s="7">
        <v>21.87</v>
      </c>
      <c r="BM217" s="7">
        <v>9.75</v>
      </c>
    </row>
    <row r="218" spans="1:65">
      <c r="A218" s="9">
        <v>25204</v>
      </c>
      <c r="B218" s="7">
        <v>921.2</v>
      </c>
      <c r="C218" s="7">
        <v>1084.1500000000001</v>
      </c>
      <c r="D218" s="7"/>
      <c r="E218" s="7"/>
      <c r="F218" s="7"/>
      <c r="G218" s="7"/>
      <c r="Z218" s="7">
        <v>84.97</v>
      </c>
      <c r="AA218" s="7">
        <v>1035.7</v>
      </c>
      <c r="AB218" s="7">
        <v>6.66</v>
      </c>
      <c r="AC218" s="7">
        <v>7.32</v>
      </c>
      <c r="AD218" s="7">
        <v>201.73</v>
      </c>
      <c r="AE218" s="7">
        <v>571.20000000000005</v>
      </c>
      <c r="AF218" s="7">
        <v>67.400000000000006</v>
      </c>
      <c r="AG218" s="7">
        <v>100.93</v>
      </c>
      <c r="AH218" s="7">
        <v>104.8</v>
      </c>
      <c r="AI218" s="7">
        <v>64.099999999999994</v>
      </c>
      <c r="AJ218" s="7">
        <v>16.47</v>
      </c>
      <c r="AK218" s="7">
        <v>33.630000000000003</v>
      </c>
      <c r="AL218" s="7">
        <v>5.64</v>
      </c>
      <c r="AM218" s="7">
        <v>23.04</v>
      </c>
      <c r="AN218" s="7">
        <v>24.5</v>
      </c>
      <c r="AO218" s="7">
        <v>4.17</v>
      </c>
      <c r="AP218" s="7">
        <v>15.04</v>
      </c>
      <c r="AQ218" s="7">
        <v>27.71</v>
      </c>
      <c r="AR218" s="7">
        <v>-0.22</v>
      </c>
      <c r="AS218" s="7">
        <v>-0.67</v>
      </c>
      <c r="AT218" s="7">
        <v>9.7100000000000009</v>
      </c>
      <c r="AU218" s="7">
        <v>21.58</v>
      </c>
      <c r="AV218" s="7">
        <v>44.98</v>
      </c>
      <c r="AW218" s="7">
        <v>67.48</v>
      </c>
      <c r="AX218" s="7">
        <v>194.56</v>
      </c>
      <c r="AY218" s="7">
        <v>34.68</v>
      </c>
      <c r="AZ218" s="7">
        <v>7.52</v>
      </c>
      <c r="BA218" s="7">
        <v>17.25</v>
      </c>
      <c r="BB218" s="7">
        <v>43.59</v>
      </c>
      <c r="BC218" s="7">
        <v>5.91</v>
      </c>
      <c r="BD218" s="7">
        <v>12.49</v>
      </c>
      <c r="BE218" s="7">
        <v>47.34</v>
      </c>
      <c r="BF218" s="7">
        <v>8.6</v>
      </c>
      <c r="BG218" s="7">
        <v>40.18</v>
      </c>
      <c r="BH218" s="7">
        <v>21.4</v>
      </c>
      <c r="BI218" s="7">
        <v>93.83</v>
      </c>
      <c r="BJ218" s="7">
        <v>239.47</v>
      </c>
      <c r="BK218" s="7">
        <v>85.69</v>
      </c>
      <c r="BL218" s="7">
        <v>22.62</v>
      </c>
      <c r="BM218" s="7">
        <v>10.02</v>
      </c>
    </row>
    <row r="219" spans="1:65">
      <c r="A219" s="9">
        <v>25294</v>
      </c>
      <c r="B219" s="7">
        <v>937.4</v>
      </c>
      <c r="C219" s="7">
        <v>1088.73</v>
      </c>
      <c r="D219" s="7"/>
      <c r="E219" s="7"/>
      <c r="F219" s="7"/>
      <c r="G219" s="7"/>
      <c r="Z219" s="7">
        <v>86.1</v>
      </c>
      <c r="AA219" s="7">
        <v>1043.5999999999999</v>
      </c>
      <c r="AB219" s="7">
        <v>7.54</v>
      </c>
      <c r="AC219" s="7">
        <v>7.54</v>
      </c>
      <c r="AD219" s="7">
        <v>203.18</v>
      </c>
      <c r="AE219" s="7">
        <v>576.5</v>
      </c>
      <c r="AF219" s="7">
        <v>67.930000000000007</v>
      </c>
      <c r="AG219" s="7">
        <v>101.67</v>
      </c>
      <c r="AH219" s="7">
        <v>106.2</v>
      </c>
      <c r="AI219" s="7">
        <v>65.2</v>
      </c>
      <c r="AJ219" s="7">
        <v>16.79</v>
      </c>
      <c r="AK219" s="7">
        <v>33.58</v>
      </c>
      <c r="AL219" s="7">
        <v>5.65</v>
      </c>
      <c r="AM219" s="7">
        <v>23.08</v>
      </c>
      <c r="AN219" s="7">
        <v>24.47</v>
      </c>
      <c r="AO219" s="7">
        <v>4.0999999999999996</v>
      </c>
      <c r="AP219" s="7">
        <v>14.73</v>
      </c>
      <c r="AQ219" s="7">
        <v>27.82</v>
      </c>
      <c r="AR219" s="7">
        <v>1.1200000000000001</v>
      </c>
      <c r="AS219" s="7">
        <v>3.45</v>
      </c>
      <c r="AT219" s="7">
        <v>9.25</v>
      </c>
      <c r="AU219" s="7">
        <v>21.16</v>
      </c>
      <c r="AV219" s="7">
        <v>43.72</v>
      </c>
      <c r="AW219" s="7">
        <v>67.22</v>
      </c>
      <c r="AX219" s="7">
        <v>193.4</v>
      </c>
      <c r="AY219" s="7">
        <v>34.76</v>
      </c>
      <c r="AZ219" s="7">
        <v>7.06</v>
      </c>
      <c r="BA219" s="7">
        <v>16.72</v>
      </c>
      <c r="BB219" s="7">
        <v>42.22</v>
      </c>
      <c r="BC219" s="7">
        <v>6.07</v>
      </c>
      <c r="BD219" s="7">
        <v>13.22</v>
      </c>
      <c r="BE219" s="7">
        <v>45.91</v>
      </c>
      <c r="BF219" s="7">
        <v>8.76</v>
      </c>
      <c r="BG219" s="7">
        <v>40.700000000000003</v>
      </c>
      <c r="BH219" s="7">
        <v>21.52</v>
      </c>
      <c r="BI219" s="7">
        <v>94.56</v>
      </c>
      <c r="BJ219" s="7">
        <v>241.41</v>
      </c>
      <c r="BK219" s="7">
        <v>86.65</v>
      </c>
      <c r="BL219" s="7">
        <v>23.02</v>
      </c>
      <c r="BM219" s="7">
        <v>10.31</v>
      </c>
    </row>
    <row r="220" spans="1:65">
      <c r="A220" s="9">
        <v>25385</v>
      </c>
      <c r="B220" s="7">
        <v>955.3</v>
      </c>
      <c r="C220" s="7">
        <v>1091.9000000000001</v>
      </c>
      <c r="D220" s="7"/>
      <c r="E220" s="7"/>
      <c r="F220" s="7"/>
      <c r="G220" s="7"/>
      <c r="Z220" s="7">
        <v>87.49</v>
      </c>
      <c r="AA220" s="7">
        <v>1053.8</v>
      </c>
      <c r="AB220" s="7">
        <v>8.49</v>
      </c>
      <c r="AC220" s="7">
        <v>7.7</v>
      </c>
      <c r="AD220" s="7">
        <v>204.18</v>
      </c>
      <c r="AE220" s="7">
        <v>580.29999999999995</v>
      </c>
      <c r="AF220" s="7">
        <v>68.5</v>
      </c>
      <c r="AG220" s="7">
        <v>94.47</v>
      </c>
      <c r="AH220" s="7">
        <v>107</v>
      </c>
      <c r="AI220" s="7">
        <v>66.5</v>
      </c>
      <c r="AJ220" s="7">
        <v>17.399999999999999</v>
      </c>
      <c r="AK220" s="7">
        <v>33.54</v>
      </c>
      <c r="AL220" s="7">
        <v>5.0999999999999996</v>
      </c>
      <c r="AM220" s="7">
        <v>20.87</v>
      </c>
      <c r="AN220" s="7">
        <v>24.45</v>
      </c>
      <c r="AO220" s="7">
        <v>3.57</v>
      </c>
      <c r="AP220" s="7">
        <v>12.82</v>
      </c>
      <c r="AQ220" s="7">
        <v>27.87</v>
      </c>
      <c r="AR220" s="7">
        <v>2.74</v>
      </c>
      <c r="AS220" s="7">
        <v>8.35</v>
      </c>
      <c r="AT220" s="7">
        <v>9.3699999999999992</v>
      </c>
      <c r="AU220" s="7">
        <v>21.35</v>
      </c>
      <c r="AV220" s="7">
        <v>43.87</v>
      </c>
      <c r="AW220" s="7">
        <v>69</v>
      </c>
      <c r="AX220" s="7">
        <v>196.2</v>
      </c>
      <c r="AY220" s="7">
        <v>35.17</v>
      </c>
      <c r="AZ220" s="7">
        <v>6.9</v>
      </c>
      <c r="BA220" s="7">
        <v>16.32</v>
      </c>
      <c r="BB220" s="7">
        <v>42.28</v>
      </c>
      <c r="BC220" s="7">
        <v>5.93</v>
      </c>
      <c r="BD220" s="7">
        <v>13.13</v>
      </c>
      <c r="BE220" s="7">
        <v>45.14</v>
      </c>
      <c r="BF220" s="7">
        <v>8.89</v>
      </c>
      <c r="BG220" s="7">
        <v>41.24</v>
      </c>
      <c r="BH220" s="7">
        <v>21.56</v>
      </c>
      <c r="BI220" s="7">
        <v>95.41</v>
      </c>
      <c r="BJ220" s="7">
        <v>242.77</v>
      </c>
      <c r="BK220" s="7">
        <v>87.62</v>
      </c>
      <c r="BL220" s="7">
        <v>22.83</v>
      </c>
      <c r="BM220" s="7">
        <v>10.25</v>
      </c>
    </row>
    <row r="221" spans="1:65">
      <c r="A221" s="9">
        <v>25477</v>
      </c>
      <c r="B221" s="7">
        <v>962</v>
      </c>
      <c r="C221" s="7">
        <v>1085.53</v>
      </c>
      <c r="D221" s="7"/>
      <c r="E221" s="7"/>
      <c r="F221" s="7"/>
      <c r="G221" s="7"/>
      <c r="Z221" s="7">
        <v>88.62</v>
      </c>
      <c r="AA221" s="7">
        <v>1060.5999999999999</v>
      </c>
      <c r="AB221" s="7">
        <v>8.6199999999999992</v>
      </c>
      <c r="AC221" s="7">
        <v>8.2200000000000006</v>
      </c>
      <c r="AD221" s="7">
        <v>206.1</v>
      </c>
      <c r="AE221" s="7">
        <v>585.20000000000005</v>
      </c>
      <c r="AF221" s="7">
        <v>69.430000000000007</v>
      </c>
      <c r="AG221" s="7">
        <v>94.28</v>
      </c>
      <c r="AH221" s="7">
        <v>108</v>
      </c>
      <c r="AI221" s="7">
        <v>66.599999999999994</v>
      </c>
      <c r="AJ221" s="7">
        <v>15.52</v>
      </c>
      <c r="AK221" s="7">
        <v>33.92</v>
      </c>
      <c r="AL221" s="7">
        <v>4.78</v>
      </c>
      <c r="AM221" s="7">
        <v>19.71</v>
      </c>
      <c r="AN221" s="7">
        <v>24.26</v>
      </c>
      <c r="AO221" s="7">
        <v>2.64</v>
      </c>
      <c r="AP221" s="7">
        <v>9.5</v>
      </c>
      <c r="AQ221" s="7">
        <v>27.8</v>
      </c>
      <c r="AR221" s="7">
        <v>2.41</v>
      </c>
      <c r="AS221" s="7">
        <v>7.29</v>
      </c>
      <c r="AT221" s="7">
        <v>8.65</v>
      </c>
      <c r="AU221" s="7">
        <v>19.559999999999999</v>
      </c>
      <c r="AV221" s="7">
        <v>44.23</v>
      </c>
      <c r="AW221" s="7">
        <v>68.33</v>
      </c>
      <c r="AX221" s="7">
        <v>192.23</v>
      </c>
      <c r="AY221" s="7">
        <v>35.54</v>
      </c>
      <c r="AZ221" s="7">
        <v>6.72</v>
      </c>
      <c r="BA221" s="7">
        <v>16.510000000000002</v>
      </c>
      <c r="BB221" s="7">
        <v>40.700000000000003</v>
      </c>
      <c r="BC221" s="7">
        <v>5.57</v>
      </c>
      <c r="BD221" s="7">
        <v>12.77</v>
      </c>
      <c r="BE221" s="7">
        <v>43.6</v>
      </c>
      <c r="BF221" s="7">
        <v>9.0500000000000007</v>
      </c>
      <c r="BG221" s="7">
        <v>42.03</v>
      </c>
      <c r="BH221" s="7">
        <v>21.52</v>
      </c>
      <c r="BI221" s="7">
        <v>95.76</v>
      </c>
      <c r="BJ221" s="7">
        <v>243.81</v>
      </c>
      <c r="BK221" s="7">
        <v>88.09</v>
      </c>
      <c r="BL221" s="7">
        <v>22.16</v>
      </c>
      <c r="BM221" s="7">
        <v>9.5299999999999994</v>
      </c>
    </row>
    <row r="222" spans="1:65">
      <c r="A222" s="9">
        <v>25569</v>
      </c>
      <c r="B222" s="7">
        <v>972</v>
      </c>
      <c r="C222" s="7">
        <v>1081.32</v>
      </c>
      <c r="D222" s="7"/>
      <c r="E222" s="7"/>
      <c r="F222" s="7"/>
      <c r="G222" s="7"/>
      <c r="Z222" s="7">
        <v>89.89</v>
      </c>
      <c r="AA222" s="7">
        <v>1071.2</v>
      </c>
      <c r="AB222" s="7">
        <v>8.5500000000000007</v>
      </c>
      <c r="AC222" s="7">
        <v>8.86</v>
      </c>
      <c r="AD222" s="7">
        <v>207.9</v>
      </c>
      <c r="AE222" s="7">
        <v>587.29999999999995</v>
      </c>
      <c r="AF222" s="7">
        <v>70.2</v>
      </c>
      <c r="AG222" s="7">
        <v>88.71</v>
      </c>
      <c r="AH222" s="7">
        <v>109.6</v>
      </c>
      <c r="AI222" s="7">
        <v>66.5</v>
      </c>
      <c r="AJ222" s="7">
        <v>14.67</v>
      </c>
      <c r="AK222" s="7">
        <v>32.39</v>
      </c>
      <c r="AL222" s="7">
        <v>4.8</v>
      </c>
      <c r="AM222" s="7">
        <v>20.14</v>
      </c>
      <c r="AN222" s="7">
        <v>23.83</v>
      </c>
      <c r="AO222" s="7">
        <v>2.34</v>
      </c>
      <c r="AP222" s="7">
        <v>8.43</v>
      </c>
      <c r="AQ222" s="7">
        <v>27.75</v>
      </c>
      <c r="AR222" s="7">
        <v>1.33</v>
      </c>
      <c r="AS222" s="7">
        <v>4.16</v>
      </c>
      <c r="AT222" s="7">
        <v>7.69</v>
      </c>
      <c r="AU222" s="7">
        <v>17.96</v>
      </c>
      <c r="AV222" s="7">
        <v>42.79</v>
      </c>
      <c r="AW222" s="7">
        <v>64.42</v>
      </c>
      <c r="AX222" s="7">
        <v>186.93</v>
      </c>
      <c r="AY222" s="7">
        <v>34.46</v>
      </c>
      <c r="AZ222" s="7">
        <v>6.17</v>
      </c>
      <c r="BA222" s="7">
        <v>15.19</v>
      </c>
      <c r="BB222" s="7">
        <v>40.6</v>
      </c>
      <c r="BC222" s="7">
        <v>5.0199999999999996</v>
      </c>
      <c r="BD222" s="7">
        <v>12.2</v>
      </c>
      <c r="BE222" s="7">
        <v>41.17</v>
      </c>
      <c r="BF222" s="7">
        <v>9.3800000000000008</v>
      </c>
      <c r="BG222" s="7">
        <v>43.86</v>
      </c>
      <c r="BH222" s="7">
        <v>21.39</v>
      </c>
      <c r="BI222" s="7">
        <v>95.88</v>
      </c>
      <c r="BJ222" s="7">
        <v>244.95</v>
      </c>
      <c r="BK222" s="7">
        <v>88.14</v>
      </c>
      <c r="BL222" s="7">
        <v>22.27</v>
      </c>
      <c r="BM222" s="7">
        <v>10</v>
      </c>
    </row>
    <row r="223" spans="1:65">
      <c r="A223" s="9">
        <v>25659</v>
      </c>
      <c r="B223" s="7">
        <v>986.3</v>
      </c>
      <c r="C223" s="7">
        <v>1083.01</v>
      </c>
      <c r="D223" s="7"/>
      <c r="E223" s="7"/>
      <c r="F223" s="7"/>
      <c r="G223" s="7"/>
      <c r="Z223" s="7">
        <v>91.07</v>
      </c>
      <c r="AA223" s="7">
        <v>1082.4000000000001</v>
      </c>
      <c r="AB223" s="7">
        <v>8.17</v>
      </c>
      <c r="AC223" s="7">
        <v>8.6999999999999993</v>
      </c>
      <c r="AD223" s="7">
        <v>209.78</v>
      </c>
      <c r="AE223" s="7">
        <v>593.1</v>
      </c>
      <c r="AF223" s="7">
        <v>71.33</v>
      </c>
      <c r="AG223" s="7">
        <v>79.2</v>
      </c>
      <c r="AH223" s="7">
        <v>110.1</v>
      </c>
      <c r="AI223" s="7">
        <v>66.7</v>
      </c>
      <c r="AJ223" s="7">
        <v>14.06</v>
      </c>
      <c r="AK223" s="7">
        <v>32.67</v>
      </c>
      <c r="AL223" s="7">
        <v>4.95</v>
      </c>
      <c r="AM223" s="7">
        <v>21.03</v>
      </c>
      <c r="AN223" s="7">
        <v>23.53</v>
      </c>
      <c r="AO223" s="7">
        <v>2.4300000000000002</v>
      </c>
      <c r="AP223" s="7">
        <v>8.83</v>
      </c>
      <c r="AQ223" s="7">
        <v>27.48</v>
      </c>
      <c r="AR223" s="7">
        <v>-0.71</v>
      </c>
      <c r="AS223" s="7">
        <v>-2.19</v>
      </c>
      <c r="AT223" s="7">
        <v>7.4</v>
      </c>
      <c r="AU223" s="7">
        <v>16.91</v>
      </c>
      <c r="AV223" s="7">
        <v>43.73</v>
      </c>
      <c r="AW223" s="7">
        <v>65.25</v>
      </c>
      <c r="AX223" s="7">
        <v>185.83</v>
      </c>
      <c r="AY223" s="7">
        <v>35.11</v>
      </c>
      <c r="AZ223" s="7">
        <v>5.8</v>
      </c>
      <c r="BA223" s="7">
        <v>14.91</v>
      </c>
      <c r="BB223" s="7">
        <v>38.92</v>
      </c>
      <c r="BC223" s="7">
        <v>4.71</v>
      </c>
      <c r="BD223" s="7">
        <v>11.93</v>
      </c>
      <c r="BE223" s="7">
        <v>39.479999999999997</v>
      </c>
      <c r="BF223" s="7">
        <v>9.5</v>
      </c>
      <c r="BG223" s="7">
        <v>44.65</v>
      </c>
      <c r="BH223" s="7">
        <v>21.28</v>
      </c>
      <c r="BI223" s="7">
        <v>95.85</v>
      </c>
      <c r="BJ223" s="7">
        <v>246.29</v>
      </c>
      <c r="BK223" s="7">
        <v>87.92</v>
      </c>
      <c r="BL223" s="7">
        <v>22.07</v>
      </c>
      <c r="BM223" s="7">
        <v>9.64</v>
      </c>
    </row>
    <row r="224" spans="1:65">
      <c r="A224" s="9">
        <v>25750</v>
      </c>
      <c r="B224" s="7">
        <v>1003.6</v>
      </c>
      <c r="C224" s="7">
        <v>1093.3699999999999</v>
      </c>
      <c r="D224" s="7"/>
      <c r="E224" s="7"/>
      <c r="F224" s="7"/>
      <c r="G224" s="7"/>
      <c r="Z224" s="7">
        <v>91.79</v>
      </c>
      <c r="AA224" s="7">
        <v>1091.5999999999999</v>
      </c>
      <c r="AB224" s="7">
        <v>7.84</v>
      </c>
      <c r="AC224" s="7">
        <v>9.4</v>
      </c>
      <c r="AD224" s="7">
        <v>212.78</v>
      </c>
      <c r="AE224" s="7">
        <v>603.5</v>
      </c>
      <c r="AF224" s="7">
        <v>72.67</v>
      </c>
      <c r="AG224" s="7">
        <v>78.739999999999995</v>
      </c>
      <c r="AH224" s="7">
        <v>110.8</v>
      </c>
      <c r="AI224" s="7">
        <v>67.3</v>
      </c>
      <c r="AJ224" s="7">
        <v>12.83</v>
      </c>
      <c r="AK224" s="7">
        <v>32.450000000000003</v>
      </c>
      <c r="AL224" s="7">
        <v>4.0199999999999996</v>
      </c>
      <c r="AM224" s="7">
        <v>17.3</v>
      </c>
      <c r="AN224" s="7">
        <v>23.22</v>
      </c>
      <c r="AO224" s="7">
        <v>1.88</v>
      </c>
      <c r="AP224" s="7">
        <v>6.92</v>
      </c>
      <c r="AQ224" s="7">
        <v>27.13</v>
      </c>
      <c r="AR224" s="7">
        <v>-0.94</v>
      </c>
      <c r="AS224" s="7">
        <v>-3.03</v>
      </c>
      <c r="AT224" s="7">
        <v>6.61</v>
      </c>
      <c r="AU224" s="7">
        <v>15.74</v>
      </c>
      <c r="AV224" s="7">
        <v>42</v>
      </c>
      <c r="AW224" s="7">
        <v>60.47</v>
      </c>
      <c r="AX224" s="7">
        <v>181.06</v>
      </c>
      <c r="AY224" s="7">
        <v>33.4</v>
      </c>
      <c r="AZ224" s="7">
        <v>5.24</v>
      </c>
      <c r="BA224" s="7">
        <v>13.93</v>
      </c>
      <c r="BB224" s="7">
        <v>37.6</v>
      </c>
      <c r="BC224" s="7">
        <v>4.0999999999999996</v>
      </c>
      <c r="BD224" s="7">
        <v>10.8</v>
      </c>
      <c r="BE224" s="7">
        <v>37.94</v>
      </c>
      <c r="BF224" s="7">
        <v>9.57</v>
      </c>
      <c r="BG224" s="7">
        <v>45.17</v>
      </c>
      <c r="BH224" s="7">
        <v>21.18</v>
      </c>
      <c r="BI224" s="7">
        <v>95.51</v>
      </c>
      <c r="BJ224" s="7">
        <v>246.68</v>
      </c>
      <c r="BK224" s="7">
        <v>87.42</v>
      </c>
      <c r="BL224" s="7">
        <v>23.1</v>
      </c>
      <c r="BM224" s="7">
        <v>10.130000000000001</v>
      </c>
    </row>
    <row r="225" spans="1:65">
      <c r="A225" s="9">
        <v>25842</v>
      </c>
      <c r="B225" s="7">
        <v>1009</v>
      </c>
      <c r="C225" s="7">
        <v>1084.5999999999999</v>
      </c>
      <c r="D225" s="7"/>
      <c r="E225" s="7"/>
      <c r="F225" s="7"/>
      <c r="G225" s="7"/>
      <c r="Z225" s="7">
        <v>93.03</v>
      </c>
      <c r="AA225" s="7">
        <v>1105.2</v>
      </c>
      <c r="AB225" s="7">
        <v>6.29</v>
      </c>
      <c r="AC225" s="7">
        <v>9.33</v>
      </c>
      <c r="AD225" s="7">
        <v>216.08</v>
      </c>
      <c r="AE225" s="7">
        <v>619.1</v>
      </c>
      <c r="AF225" s="7">
        <v>74</v>
      </c>
      <c r="AG225" s="7">
        <v>86.23</v>
      </c>
      <c r="AH225" s="7">
        <v>110.9</v>
      </c>
      <c r="AI225" s="7">
        <v>64.599999999999994</v>
      </c>
      <c r="AJ225" s="7">
        <v>10.87</v>
      </c>
      <c r="AK225" s="7">
        <v>32.08</v>
      </c>
      <c r="AL225" s="7">
        <v>3.37</v>
      </c>
      <c r="AM225" s="7">
        <v>14.87</v>
      </c>
      <c r="AN225" s="7">
        <v>22.69</v>
      </c>
      <c r="AO225" s="7">
        <v>1.69</v>
      </c>
      <c r="AP225" s="7">
        <v>6.38</v>
      </c>
      <c r="AQ225" s="7">
        <v>26.45</v>
      </c>
      <c r="AR225" s="7">
        <v>-0.42</v>
      </c>
      <c r="AS225" s="7">
        <v>-1.32</v>
      </c>
      <c r="AT225" s="7">
        <v>6.97</v>
      </c>
      <c r="AU225" s="7">
        <v>15.74</v>
      </c>
      <c r="AV225" s="7">
        <v>44.28</v>
      </c>
      <c r="AW225" s="7">
        <v>60.9</v>
      </c>
      <c r="AX225" s="7">
        <v>178.03</v>
      </c>
      <c r="AY225" s="7">
        <v>34.21</v>
      </c>
      <c r="AZ225" s="7">
        <v>4.71</v>
      </c>
      <c r="BA225" s="7">
        <v>12.77</v>
      </c>
      <c r="BB225" s="7">
        <v>36.880000000000003</v>
      </c>
      <c r="BC225" s="7">
        <v>3.86</v>
      </c>
      <c r="BD225" s="7">
        <v>10.67</v>
      </c>
      <c r="BE225" s="7">
        <v>36.21</v>
      </c>
      <c r="BF225" s="7">
        <v>9.56</v>
      </c>
      <c r="BG225" s="7">
        <v>45.62</v>
      </c>
      <c r="BH225" s="7">
        <v>20.96</v>
      </c>
      <c r="BI225" s="7">
        <v>94.69</v>
      </c>
      <c r="BJ225" s="7">
        <v>246.45</v>
      </c>
      <c r="BK225" s="7">
        <v>86.94</v>
      </c>
      <c r="BL225" s="7">
        <v>22.95</v>
      </c>
      <c r="BM225" s="7">
        <v>10.1</v>
      </c>
    </row>
    <row r="226" spans="1:65">
      <c r="A226" s="9">
        <v>25934</v>
      </c>
      <c r="B226" s="7">
        <v>1049.3</v>
      </c>
      <c r="C226" s="7">
        <v>1111.55</v>
      </c>
      <c r="D226" s="7"/>
      <c r="E226" s="7"/>
      <c r="F226" s="7"/>
      <c r="G226" s="7"/>
      <c r="Z226" s="7">
        <v>94.4</v>
      </c>
      <c r="AA226" s="7">
        <v>1119.2</v>
      </c>
      <c r="AB226" s="7">
        <v>4.59</v>
      </c>
      <c r="AC226" s="7">
        <v>8.74</v>
      </c>
      <c r="AD226" s="7">
        <v>220.28</v>
      </c>
      <c r="AE226" s="7">
        <v>640.4</v>
      </c>
      <c r="AF226" s="7">
        <v>75.63</v>
      </c>
      <c r="AG226" s="7">
        <v>96.73</v>
      </c>
      <c r="AH226" s="7">
        <v>112.6</v>
      </c>
      <c r="AI226" s="7">
        <v>66.2</v>
      </c>
      <c r="AJ226" s="7">
        <v>9.67</v>
      </c>
      <c r="AK226" s="7">
        <v>31.95</v>
      </c>
      <c r="AL226" s="7">
        <v>3.03</v>
      </c>
      <c r="AM226" s="7">
        <v>13.74</v>
      </c>
      <c r="AN226" s="7">
        <v>22.03</v>
      </c>
      <c r="AO226" s="7">
        <v>1.85</v>
      </c>
      <c r="AP226" s="7">
        <v>7.14</v>
      </c>
      <c r="AQ226" s="7">
        <v>25.85</v>
      </c>
      <c r="AR226" s="7">
        <v>-0.54</v>
      </c>
      <c r="AS226" s="7">
        <v>-1.86</v>
      </c>
      <c r="AT226" s="7">
        <v>5.76</v>
      </c>
      <c r="AU226" s="7">
        <v>15.19</v>
      </c>
      <c r="AV226" s="7">
        <v>37.93</v>
      </c>
      <c r="AW226" s="7">
        <v>56.13</v>
      </c>
      <c r="AX226" s="7">
        <v>179.01</v>
      </c>
      <c r="AY226" s="7">
        <v>31.36</v>
      </c>
      <c r="AZ226" s="7">
        <v>4</v>
      </c>
      <c r="BA226" s="7">
        <v>12.25</v>
      </c>
      <c r="BB226" s="7">
        <v>32.68</v>
      </c>
      <c r="BC226" s="7">
        <v>3.46</v>
      </c>
      <c r="BD226" s="7">
        <v>10.08</v>
      </c>
      <c r="BE226" s="7">
        <v>34.299999999999997</v>
      </c>
      <c r="BF226" s="7">
        <v>9.5299999999999994</v>
      </c>
      <c r="BG226" s="7">
        <v>45.96</v>
      </c>
      <c r="BH226" s="7">
        <v>20.74</v>
      </c>
      <c r="BI226" s="7">
        <v>93.6</v>
      </c>
      <c r="BJ226" s="7">
        <v>245.94</v>
      </c>
      <c r="BK226" s="7">
        <v>86.35</v>
      </c>
      <c r="BL226" s="7">
        <v>26.02</v>
      </c>
      <c r="BM226" s="7">
        <v>11.51</v>
      </c>
    </row>
    <row r="227" spans="1:65">
      <c r="A227" s="9">
        <v>26024</v>
      </c>
      <c r="B227" s="7">
        <v>1068.9000000000001</v>
      </c>
      <c r="C227" s="7">
        <v>1116.93</v>
      </c>
      <c r="D227" s="7"/>
      <c r="E227" s="7"/>
      <c r="F227" s="7"/>
      <c r="G227" s="7"/>
      <c r="Z227" s="7">
        <v>95.7</v>
      </c>
      <c r="AA227" s="7">
        <v>1130.9000000000001</v>
      </c>
      <c r="AB227" s="7">
        <v>5.04</v>
      </c>
      <c r="AC227" s="7">
        <v>8.4499999999999993</v>
      </c>
      <c r="AD227" s="7">
        <v>225.25</v>
      </c>
      <c r="AE227" s="7">
        <v>666.6</v>
      </c>
      <c r="AF227" s="7">
        <v>77.099999999999994</v>
      </c>
      <c r="AG227" s="7">
        <v>101.47</v>
      </c>
      <c r="AH227" s="7">
        <v>113.9</v>
      </c>
      <c r="AI227" s="7">
        <v>68.400000000000006</v>
      </c>
      <c r="AJ227" s="7">
        <v>9.5</v>
      </c>
      <c r="AK227" s="7">
        <v>31.73</v>
      </c>
      <c r="AL227" s="7">
        <v>2.82</v>
      </c>
      <c r="AM227" s="7">
        <v>13.16</v>
      </c>
      <c r="AN227" s="7">
        <v>21.46</v>
      </c>
      <c r="AO227" s="7">
        <v>1.87</v>
      </c>
      <c r="AP227" s="7">
        <v>7.4</v>
      </c>
      <c r="AQ227" s="7">
        <v>25.23</v>
      </c>
      <c r="AR227" s="7">
        <v>-0.69</v>
      </c>
      <c r="AS227" s="7">
        <v>-2.31</v>
      </c>
      <c r="AT227" s="7">
        <v>5.92</v>
      </c>
      <c r="AU227" s="7">
        <v>14.87</v>
      </c>
      <c r="AV227" s="7">
        <v>39.83</v>
      </c>
      <c r="AW227" s="7">
        <v>57.56</v>
      </c>
      <c r="AX227" s="7">
        <v>180.97</v>
      </c>
      <c r="AY227" s="7">
        <v>31.81</v>
      </c>
      <c r="AZ227" s="7">
        <v>3.92</v>
      </c>
      <c r="BA227" s="7">
        <v>12.57</v>
      </c>
      <c r="BB227" s="7">
        <v>31.16</v>
      </c>
      <c r="BC227" s="7">
        <v>3.17</v>
      </c>
      <c r="BD227" s="7">
        <v>10.11</v>
      </c>
      <c r="BE227" s="7">
        <v>31.31</v>
      </c>
      <c r="BF227" s="7">
        <v>9.5399999999999991</v>
      </c>
      <c r="BG227" s="7">
        <v>46.35</v>
      </c>
      <c r="BH227" s="7">
        <v>20.58</v>
      </c>
      <c r="BI227" s="7">
        <v>92.51</v>
      </c>
      <c r="BJ227" s="7">
        <v>245.3</v>
      </c>
      <c r="BK227" s="7">
        <v>85.72</v>
      </c>
      <c r="BL227" s="7">
        <v>27.99</v>
      </c>
      <c r="BM227" s="7">
        <v>12.77</v>
      </c>
    </row>
    <row r="228" spans="1:65">
      <c r="A228" s="9">
        <v>26115</v>
      </c>
      <c r="B228" s="7">
        <v>1086.5999999999999</v>
      </c>
      <c r="C228" s="7">
        <v>1125.78</v>
      </c>
      <c r="D228" s="7"/>
      <c r="E228" s="7"/>
      <c r="F228" s="7"/>
      <c r="G228" s="7"/>
      <c r="Z228" s="7">
        <v>96.52</v>
      </c>
      <c r="AA228" s="7">
        <v>1136.9000000000001</v>
      </c>
      <c r="AB228" s="7">
        <v>5.74</v>
      </c>
      <c r="AC228" s="7">
        <v>8.76</v>
      </c>
      <c r="AD228" s="7">
        <v>228.45</v>
      </c>
      <c r="AE228" s="7">
        <v>684.6</v>
      </c>
      <c r="AF228" s="7">
        <v>78.67</v>
      </c>
      <c r="AG228" s="7">
        <v>98.55</v>
      </c>
      <c r="AH228" s="7">
        <v>114.8</v>
      </c>
      <c r="AI228" s="7">
        <v>68.900000000000006</v>
      </c>
      <c r="AJ228" s="7">
        <v>8.43</v>
      </c>
      <c r="AK228" s="7">
        <v>31.41</v>
      </c>
      <c r="AL228" s="7">
        <v>2.2000000000000002</v>
      </c>
      <c r="AM228" s="7">
        <v>10.45</v>
      </c>
      <c r="AN228" s="7">
        <v>21.05</v>
      </c>
      <c r="AO228" s="7">
        <v>1.5</v>
      </c>
      <c r="AP228" s="7">
        <v>6.13</v>
      </c>
      <c r="AQ228" s="7">
        <v>24.46</v>
      </c>
      <c r="AR228" s="7">
        <v>-1.01</v>
      </c>
      <c r="AS228" s="7">
        <v>-3.54</v>
      </c>
      <c r="AT228" s="7">
        <v>5.34</v>
      </c>
      <c r="AU228" s="7">
        <v>14.24</v>
      </c>
      <c r="AV228" s="7">
        <v>37.47</v>
      </c>
      <c r="AW228" s="7">
        <v>53.48</v>
      </c>
      <c r="AX228" s="7">
        <v>176.74</v>
      </c>
      <c r="AY228" s="7">
        <v>30.26</v>
      </c>
      <c r="AZ228" s="7">
        <v>3.36</v>
      </c>
      <c r="BA228" s="7">
        <v>11.34</v>
      </c>
      <c r="BB228" s="7">
        <v>29.64</v>
      </c>
      <c r="BC228" s="7">
        <v>3.11</v>
      </c>
      <c r="BD228" s="7">
        <v>10.31</v>
      </c>
      <c r="BE228" s="7">
        <v>30.13</v>
      </c>
      <c r="BF228" s="7">
        <v>9.49</v>
      </c>
      <c r="BG228" s="7">
        <v>46.63</v>
      </c>
      <c r="BH228" s="7">
        <v>20.350000000000001</v>
      </c>
      <c r="BI228" s="7">
        <v>91.2</v>
      </c>
      <c r="BJ228" s="7">
        <v>243.99</v>
      </c>
      <c r="BK228" s="7">
        <v>84.95</v>
      </c>
      <c r="BL228" s="7">
        <v>30.28</v>
      </c>
      <c r="BM228" s="7">
        <v>14</v>
      </c>
    </row>
    <row r="229" spans="1:65">
      <c r="A229" s="9">
        <v>26207</v>
      </c>
      <c r="B229" s="7">
        <v>1105.8</v>
      </c>
      <c r="C229" s="7">
        <v>1135.43</v>
      </c>
      <c r="D229" s="7"/>
      <c r="E229" s="7"/>
      <c r="F229" s="7"/>
      <c r="G229" s="7"/>
      <c r="Z229" s="7">
        <v>97.39</v>
      </c>
      <c r="AA229" s="7">
        <v>1140.4000000000001</v>
      </c>
      <c r="AB229" s="7">
        <v>5.07</v>
      </c>
      <c r="AC229" s="7">
        <v>8.48</v>
      </c>
      <c r="AD229" s="7">
        <v>230.7</v>
      </c>
      <c r="AE229" s="7">
        <v>702.9</v>
      </c>
      <c r="AF229" s="7">
        <v>79.599999999999994</v>
      </c>
      <c r="AG229" s="7">
        <v>96.41</v>
      </c>
      <c r="AH229" s="7">
        <v>114.9</v>
      </c>
      <c r="AI229" s="7">
        <v>71.3</v>
      </c>
      <c r="AJ229" s="7">
        <v>6.95</v>
      </c>
      <c r="AK229" s="7">
        <v>29.95</v>
      </c>
      <c r="AL229" s="7">
        <v>1.86</v>
      </c>
      <c r="AM229" s="7">
        <v>9.0399999999999991</v>
      </c>
      <c r="AN229" s="7">
        <v>20.52</v>
      </c>
      <c r="AO229" s="7">
        <v>1.23</v>
      </c>
      <c r="AP229" s="7">
        <v>5.27</v>
      </c>
      <c r="AQ229" s="7">
        <v>23.26</v>
      </c>
      <c r="AR229" s="7">
        <v>-1.19</v>
      </c>
      <c r="AS229" s="7">
        <v>-4.16</v>
      </c>
      <c r="AT229" s="7">
        <v>4.92</v>
      </c>
      <c r="AU229" s="7">
        <v>12.96</v>
      </c>
      <c r="AV229" s="7">
        <v>37.979999999999997</v>
      </c>
      <c r="AW229" s="7">
        <v>52.88</v>
      </c>
      <c r="AX229" s="7">
        <v>172.83</v>
      </c>
      <c r="AY229" s="7">
        <v>30.6</v>
      </c>
      <c r="AZ229" s="7">
        <v>3.25</v>
      </c>
      <c r="BA229" s="7">
        <v>10.63</v>
      </c>
      <c r="BB229" s="7">
        <v>30.52</v>
      </c>
      <c r="BC229" s="7">
        <v>2.76</v>
      </c>
      <c r="BD229" s="7">
        <v>9.49</v>
      </c>
      <c r="BE229" s="7">
        <v>29.06</v>
      </c>
      <c r="BF229" s="7">
        <v>9.26</v>
      </c>
      <c r="BG229" s="7">
        <v>46.45</v>
      </c>
      <c r="BH229" s="7">
        <v>19.940000000000001</v>
      </c>
      <c r="BI229" s="7">
        <v>89.56</v>
      </c>
      <c r="BJ229" s="7">
        <v>242.35</v>
      </c>
      <c r="BK229" s="7">
        <v>83.9</v>
      </c>
      <c r="BL229" s="7">
        <v>32.31</v>
      </c>
      <c r="BM229" s="7">
        <v>16.05</v>
      </c>
    </row>
    <row r="230" spans="1:65">
      <c r="A230" s="9">
        <v>26299</v>
      </c>
      <c r="B230" s="7">
        <v>1142.4000000000001</v>
      </c>
      <c r="C230" s="7">
        <v>1157.21</v>
      </c>
      <c r="D230" s="7"/>
      <c r="E230" s="7"/>
      <c r="F230" s="7"/>
      <c r="G230" s="7"/>
      <c r="Z230" s="7">
        <v>98.72</v>
      </c>
      <c r="AA230" s="7">
        <v>1155.9000000000001</v>
      </c>
      <c r="AB230" s="7">
        <v>4.0599999999999996</v>
      </c>
      <c r="AC230" s="7">
        <v>8.23</v>
      </c>
      <c r="AD230" s="7">
        <v>235.6</v>
      </c>
      <c r="AE230" s="7">
        <v>725.2</v>
      </c>
      <c r="AF230" s="7">
        <v>81</v>
      </c>
      <c r="AG230" s="7">
        <v>105.41</v>
      </c>
      <c r="AH230" s="7">
        <v>117</v>
      </c>
      <c r="AI230" s="7">
        <v>74.7</v>
      </c>
      <c r="AJ230" s="7">
        <v>6.1</v>
      </c>
      <c r="AK230" s="7">
        <v>31.71</v>
      </c>
      <c r="AL230" s="7">
        <v>1.4</v>
      </c>
      <c r="AM230" s="7">
        <v>7</v>
      </c>
      <c r="AN230" s="7">
        <v>20.02</v>
      </c>
      <c r="AO230" s="7">
        <v>0.78</v>
      </c>
      <c r="AP230" s="7">
        <v>3.56</v>
      </c>
      <c r="AQ230" s="7">
        <v>21.85</v>
      </c>
      <c r="AR230" s="7">
        <v>-0.48</v>
      </c>
      <c r="AS230" s="7">
        <v>-1.78</v>
      </c>
      <c r="AT230" s="7">
        <v>4.21</v>
      </c>
      <c r="AU230" s="7">
        <v>12</v>
      </c>
      <c r="AV230" s="7">
        <v>35.07</v>
      </c>
      <c r="AW230" s="7">
        <v>48.07</v>
      </c>
      <c r="AX230" s="7">
        <v>168.82</v>
      </c>
      <c r="AY230" s="7">
        <v>28.47</v>
      </c>
      <c r="AZ230" s="7">
        <v>2.65</v>
      </c>
      <c r="BA230" s="7">
        <v>10.11</v>
      </c>
      <c r="BB230" s="7">
        <v>26.2</v>
      </c>
      <c r="BC230" s="7">
        <v>2.4300000000000002</v>
      </c>
      <c r="BD230" s="7">
        <v>9.02</v>
      </c>
      <c r="BE230" s="7">
        <v>26.98</v>
      </c>
      <c r="BF230" s="7">
        <v>8.6199999999999992</v>
      </c>
      <c r="BG230" s="7">
        <v>44.35</v>
      </c>
      <c r="BH230" s="7">
        <v>19.43</v>
      </c>
      <c r="BI230" s="7">
        <v>87.77</v>
      </c>
      <c r="BJ230" s="7">
        <v>240.22</v>
      </c>
      <c r="BK230" s="7">
        <v>82.67</v>
      </c>
      <c r="BL230" s="7">
        <v>38.229999999999997</v>
      </c>
      <c r="BM230" s="7">
        <v>17.84</v>
      </c>
    </row>
    <row r="231" spans="1:65">
      <c r="A231" s="9">
        <v>26390</v>
      </c>
      <c r="B231" s="7">
        <v>1171.7</v>
      </c>
      <c r="C231" s="7">
        <v>1178.54</v>
      </c>
      <c r="D231" s="7"/>
      <c r="E231" s="7"/>
      <c r="F231" s="7"/>
      <c r="G231" s="7"/>
      <c r="Z231" s="7">
        <v>99.42</v>
      </c>
      <c r="AA231" s="7">
        <v>1170.2</v>
      </c>
      <c r="AB231" s="7">
        <v>4.58</v>
      </c>
      <c r="AC231" s="7">
        <v>8.24</v>
      </c>
      <c r="AD231" s="7">
        <v>239.38</v>
      </c>
      <c r="AE231" s="7">
        <v>744.3</v>
      </c>
      <c r="AF231" s="7">
        <v>82.63</v>
      </c>
      <c r="AG231" s="7">
        <v>108.16</v>
      </c>
      <c r="AH231" s="7">
        <v>118.2</v>
      </c>
      <c r="AI231" s="7">
        <v>76.599999999999994</v>
      </c>
      <c r="AJ231" s="7">
        <v>4.34</v>
      </c>
      <c r="AK231" s="7">
        <v>30.01</v>
      </c>
      <c r="AL231" s="7">
        <v>1.36</v>
      </c>
      <c r="AM231" s="7">
        <v>7.09</v>
      </c>
      <c r="AN231" s="7">
        <v>19.239999999999998</v>
      </c>
      <c r="AO231" s="7">
        <v>0.71</v>
      </c>
      <c r="AP231" s="7">
        <v>3.47</v>
      </c>
      <c r="AQ231" s="7">
        <v>20.36</v>
      </c>
      <c r="AR231" s="7">
        <v>-1.49</v>
      </c>
      <c r="AS231" s="7">
        <v>-5.68</v>
      </c>
      <c r="AT231" s="7">
        <v>3.78</v>
      </c>
      <c r="AU231" s="7">
        <v>11.01</v>
      </c>
      <c r="AV231" s="7">
        <v>34.340000000000003</v>
      </c>
      <c r="AW231" s="7">
        <v>45.54</v>
      </c>
      <c r="AX231" s="7">
        <v>163.18</v>
      </c>
      <c r="AY231" s="7">
        <v>27.91</v>
      </c>
      <c r="AZ231" s="7">
        <v>2.57</v>
      </c>
      <c r="BA231" s="7">
        <v>9.61</v>
      </c>
      <c r="BB231" s="7">
        <v>26.76</v>
      </c>
      <c r="BC231" s="7">
        <v>2.14</v>
      </c>
      <c r="BD231" s="7">
        <v>8.5299999999999994</v>
      </c>
      <c r="BE231" s="7">
        <v>25.16</v>
      </c>
      <c r="BF231" s="7">
        <v>8.33</v>
      </c>
      <c r="BG231" s="7">
        <v>44.14</v>
      </c>
      <c r="BH231" s="7">
        <v>18.88</v>
      </c>
      <c r="BI231" s="7">
        <v>85.61</v>
      </c>
      <c r="BJ231" s="7">
        <v>238.16</v>
      </c>
      <c r="BK231" s="7">
        <v>81.25</v>
      </c>
      <c r="BL231" s="7">
        <v>40.6</v>
      </c>
      <c r="BM231" s="7">
        <v>19.88</v>
      </c>
    </row>
    <row r="232" spans="1:65">
      <c r="A232" s="9">
        <v>26481</v>
      </c>
      <c r="B232" s="7">
        <v>1196.0999999999999</v>
      </c>
      <c r="C232" s="7">
        <v>1193.1199999999999</v>
      </c>
      <c r="D232" s="7"/>
      <c r="E232" s="7"/>
      <c r="F232" s="7"/>
      <c r="G232" s="7"/>
      <c r="Z232" s="7">
        <v>100.25</v>
      </c>
      <c r="AA232" s="7">
        <v>1177.4000000000001</v>
      </c>
      <c r="AB232" s="7">
        <v>4.9400000000000004</v>
      </c>
      <c r="AC232" s="7">
        <v>8.23</v>
      </c>
      <c r="AD232" s="7">
        <v>244.55</v>
      </c>
      <c r="AE232" s="7">
        <v>768.5</v>
      </c>
      <c r="AF232" s="7">
        <v>84.1</v>
      </c>
      <c r="AG232" s="7">
        <v>109.2</v>
      </c>
      <c r="AH232" s="7">
        <v>119.9</v>
      </c>
      <c r="AI232" s="7">
        <v>78.3</v>
      </c>
      <c r="AJ232" s="7">
        <v>4.5599999999999996</v>
      </c>
      <c r="AK232" s="7">
        <v>29.2</v>
      </c>
      <c r="AL232" s="7">
        <v>1.27</v>
      </c>
      <c r="AM232" s="7">
        <v>6.78</v>
      </c>
      <c r="AN232" s="7">
        <v>18.809999999999999</v>
      </c>
      <c r="AO232" s="7">
        <v>0.64</v>
      </c>
      <c r="AP232" s="7">
        <v>3.27</v>
      </c>
      <c r="AQ232" s="7">
        <v>19.54</v>
      </c>
      <c r="AR232" s="7">
        <v>-2.98</v>
      </c>
      <c r="AS232" s="7">
        <v>-11.43</v>
      </c>
      <c r="AT232" s="7">
        <v>3.46</v>
      </c>
      <c r="AU232" s="7">
        <v>10.18</v>
      </c>
      <c r="AV232" s="7">
        <v>33.94</v>
      </c>
      <c r="AW232" s="7">
        <v>44.54</v>
      </c>
      <c r="AX232" s="7">
        <v>159.66</v>
      </c>
      <c r="AY232" s="7">
        <v>27.9</v>
      </c>
      <c r="AZ232" s="7">
        <v>2.31</v>
      </c>
      <c r="BA232" s="7">
        <v>8.9</v>
      </c>
      <c r="BB232" s="7">
        <v>25.89</v>
      </c>
      <c r="BC232" s="7">
        <v>1.85</v>
      </c>
      <c r="BD232" s="7">
        <v>7.6</v>
      </c>
      <c r="BE232" s="7">
        <v>24.38</v>
      </c>
      <c r="BF232" s="7">
        <v>8.23</v>
      </c>
      <c r="BG232" s="7">
        <v>44.3</v>
      </c>
      <c r="BH232" s="7">
        <v>18.579999999999998</v>
      </c>
      <c r="BI232" s="7">
        <v>83.58</v>
      </c>
      <c r="BJ232" s="7">
        <v>236.04</v>
      </c>
      <c r="BK232" s="7">
        <v>79.7</v>
      </c>
      <c r="BL232" s="7">
        <v>41.9</v>
      </c>
      <c r="BM232" s="7">
        <v>20.96</v>
      </c>
    </row>
    <row r="233" spans="1:65">
      <c r="A233" s="9">
        <v>26573</v>
      </c>
      <c r="B233" s="7">
        <v>1233.5</v>
      </c>
      <c r="C233" s="7">
        <v>1214.79</v>
      </c>
      <c r="D233" s="7"/>
      <c r="E233" s="7"/>
      <c r="F233" s="7"/>
      <c r="G233" s="7"/>
      <c r="Z233" s="7">
        <v>101.54</v>
      </c>
      <c r="AA233" s="7">
        <v>1191</v>
      </c>
      <c r="AB233" s="7">
        <v>5.33</v>
      </c>
      <c r="AC233" s="7">
        <v>8.06</v>
      </c>
      <c r="AD233" s="7">
        <v>250.7</v>
      </c>
      <c r="AE233" s="7">
        <v>793.4</v>
      </c>
      <c r="AF233" s="7">
        <v>86.23</v>
      </c>
      <c r="AG233" s="7">
        <v>114.04</v>
      </c>
      <c r="AH233" s="7">
        <v>121.2</v>
      </c>
      <c r="AI233" s="7">
        <v>84</v>
      </c>
      <c r="AJ233" s="7">
        <v>4.9800000000000004</v>
      </c>
      <c r="AK233" s="7">
        <v>28.84</v>
      </c>
      <c r="AL233" s="7">
        <v>1.1000000000000001</v>
      </c>
      <c r="AM233" s="7">
        <v>6.01</v>
      </c>
      <c r="AN233" s="7">
        <v>18.32</v>
      </c>
      <c r="AO233" s="7">
        <v>0.55000000000000004</v>
      </c>
      <c r="AP233" s="7">
        <v>2.97</v>
      </c>
      <c r="AQ233" s="7">
        <v>18.66</v>
      </c>
      <c r="AR233" s="7">
        <v>-2.2799999999999998</v>
      </c>
      <c r="AS233" s="7">
        <v>-9.25</v>
      </c>
      <c r="AT233" s="7">
        <v>3.15</v>
      </c>
      <c r="AU233" s="7">
        <v>10.28</v>
      </c>
      <c r="AV233" s="7">
        <v>30.65</v>
      </c>
      <c r="AW233" s="7">
        <v>41.73</v>
      </c>
      <c r="AX233" s="7">
        <v>160.06</v>
      </c>
      <c r="AY233" s="7">
        <v>26.07</v>
      </c>
      <c r="AZ233" s="7">
        <v>2.36</v>
      </c>
      <c r="BA233" s="7">
        <v>8.58</v>
      </c>
      <c r="BB233" s="7">
        <v>27.56</v>
      </c>
      <c r="BC233" s="7">
        <v>1.89</v>
      </c>
      <c r="BD233" s="7">
        <v>8.06</v>
      </c>
      <c r="BE233" s="7">
        <v>23.48</v>
      </c>
      <c r="BF233" s="7">
        <v>8.08</v>
      </c>
      <c r="BG233" s="7">
        <v>44.17</v>
      </c>
      <c r="BH233" s="7">
        <v>18.3</v>
      </c>
      <c r="BI233" s="7">
        <v>81.73</v>
      </c>
      <c r="BJ233" s="7">
        <v>233.77</v>
      </c>
      <c r="BK233" s="7">
        <v>78.25</v>
      </c>
      <c r="BL233" s="7">
        <v>40.99</v>
      </c>
      <c r="BM233" s="7">
        <v>19.88</v>
      </c>
    </row>
    <row r="234" spans="1:65">
      <c r="A234" s="9">
        <v>26665</v>
      </c>
      <c r="B234" s="7">
        <v>1283.5</v>
      </c>
      <c r="C234" s="7">
        <v>1246.72</v>
      </c>
      <c r="D234" s="7"/>
      <c r="E234" s="7"/>
      <c r="F234" s="7"/>
      <c r="G234" s="7"/>
      <c r="Z234" s="7">
        <v>102.95</v>
      </c>
      <c r="AA234" s="7">
        <v>1202.5</v>
      </c>
      <c r="AB234" s="7">
        <v>6.28</v>
      </c>
      <c r="AC234" s="7">
        <v>7.9</v>
      </c>
      <c r="AD234" s="7">
        <v>254.8</v>
      </c>
      <c r="AE234" s="7">
        <v>813.8</v>
      </c>
      <c r="AF234" s="7">
        <v>88.23</v>
      </c>
      <c r="AG234" s="7">
        <v>115</v>
      </c>
      <c r="AH234" s="7">
        <v>127.1</v>
      </c>
      <c r="AI234" s="7">
        <v>88.9</v>
      </c>
      <c r="AJ234" s="7">
        <v>3.66</v>
      </c>
      <c r="AK234" s="7">
        <v>25.86</v>
      </c>
      <c r="AL234" s="7">
        <v>0.89</v>
      </c>
      <c r="AM234" s="7">
        <v>4.8600000000000003</v>
      </c>
      <c r="AN234" s="7">
        <v>18.260000000000002</v>
      </c>
      <c r="AO234" s="7">
        <v>0.38</v>
      </c>
      <c r="AP234" s="7">
        <v>2.0299999999999998</v>
      </c>
      <c r="AQ234" s="7">
        <v>18.64</v>
      </c>
      <c r="AR234" s="7">
        <v>-2.82</v>
      </c>
      <c r="AS234" s="7">
        <v>-11.02</v>
      </c>
      <c r="AT234" s="7">
        <v>3.35</v>
      </c>
      <c r="AU234" s="7">
        <v>9.61</v>
      </c>
      <c r="AV234" s="7">
        <v>34.85</v>
      </c>
      <c r="AW234" s="7">
        <v>41.62</v>
      </c>
      <c r="AX234" s="7">
        <v>153.06</v>
      </c>
      <c r="AY234" s="7">
        <v>27.19</v>
      </c>
      <c r="AZ234" s="7">
        <v>1.97</v>
      </c>
      <c r="BA234" s="7">
        <v>9.11</v>
      </c>
      <c r="BB234" s="7">
        <v>21.6</v>
      </c>
      <c r="BC234" s="7">
        <v>1.65</v>
      </c>
      <c r="BD234" s="7">
        <v>8.18</v>
      </c>
      <c r="BE234" s="7">
        <v>20.18</v>
      </c>
      <c r="BF234" s="7">
        <v>7.91</v>
      </c>
      <c r="BG234" s="7">
        <v>42.45</v>
      </c>
      <c r="BH234" s="7">
        <v>18.63</v>
      </c>
      <c r="BI234" s="7">
        <v>79.62</v>
      </c>
      <c r="BJ234" s="7">
        <v>231.24</v>
      </c>
      <c r="BK234" s="7">
        <v>76.7</v>
      </c>
      <c r="BL234" s="7">
        <v>35.950000000000003</v>
      </c>
      <c r="BM234" s="7">
        <v>19.45</v>
      </c>
    </row>
    <row r="235" spans="1:65">
      <c r="A235" s="9">
        <v>26755</v>
      </c>
      <c r="B235" s="7">
        <v>1307.5999999999999</v>
      </c>
      <c r="C235" s="7">
        <v>1248.31</v>
      </c>
      <c r="D235" s="7"/>
      <c r="E235" s="7"/>
      <c r="F235" s="7"/>
      <c r="G235" s="7"/>
      <c r="Z235" s="7">
        <v>104.75</v>
      </c>
      <c r="AA235" s="7">
        <v>1210.8</v>
      </c>
      <c r="AB235" s="7">
        <v>7.47</v>
      </c>
      <c r="AC235" s="7">
        <v>8.09</v>
      </c>
      <c r="AD235" s="7">
        <v>258.39999999999998</v>
      </c>
      <c r="AE235" s="7">
        <v>827.9</v>
      </c>
      <c r="AF235" s="7">
        <v>89.97</v>
      </c>
      <c r="AG235" s="7">
        <v>107.41</v>
      </c>
      <c r="AH235" s="7">
        <v>133.19999999999999</v>
      </c>
      <c r="AI235" s="7">
        <v>93.9</v>
      </c>
      <c r="AJ235" s="7">
        <v>5.7</v>
      </c>
      <c r="AK235" s="7">
        <v>25.85</v>
      </c>
      <c r="AL235" s="7">
        <v>0.94</v>
      </c>
      <c r="AM235" s="7">
        <v>5.15</v>
      </c>
      <c r="AN235" s="7">
        <v>18.18</v>
      </c>
      <c r="AO235" s="7">
        <v>0.43</v>
      </c>
      <c r="AP235" s="7">
        <v>2.33</v>
      </c>
      <c r="AQ235" s="7">
        <v>18.29</v>
      </c>
      <c r="AR235" s="7">
        <v>-1.88</v>
      </c>
      <c r="AS235" s="7">
        <v>-7.93</v>
      </c>
      <c r="AT235" s="7">
        <v>3.14</v>
      </c>
      <c r="AU235" s="7">
        <v>10.130000000000001</v>
      </c>
      <c r="AV235" s="7">
        <v>31.04</v>
      </c>
      <c r="AW235" s="7">
        <v>40.51</v>
      </c>
      <c r="AX235" s="7">
        <v>164.41</v>
      </c>
      <c r="AY235" s="7">
        <v>24.64</v>
      </c>
      <c r="AZ235" s="7">
        <v>2.17</v>
      </c>
      <c r="BA235" s="7">
        <v>8.9</v>
      </c>
      <c r="BB235" s="7">
        <v>24.39</v>
      </c>
      <c r="BC235" s="7">
        <v>1.77</v>
      </c>
      <c r="BD235" s="7">
        <v>8.5</v>
      </c>
      <c r="BE235" s="7">
        <v>20.8</v>
      </c>
      <c r="BF235" s="7">
        <v>7.87</v>
      </c>
      <c r="BG235" s="7">
        <v>42.4</v>
      </c>
      <c r="BH235" s="7">
        <v>18.559999999999999</v>
      </c>
      <c r="BI235" s="7">
        <v>78.099999999999994</v>
      </c>
      <c r="BJ235" s="7">
        <v>228.84</v>
      </c>
      <c r="BK235" s="7">
        <v>75.37</v>
      </c>
      <c r="BL235" s="7">
        <v>40.64</v>
      </c>
      <c r="BM235" s="7">
        <v>22.23</v>
      </c>
    </row>
    <row r="236" spans="1:65">
      <c r="A236" s="9">
        <v>26846</v>
      </c>
      <c r="B236" s="7">
        <v>1337.7</v>
      </c>
      <c r="C236" s="7">
        <v>1255.7</v>
      </c>
      <c r="D236" s="7"/>
      <c r="E236" s="7"/>
      <c r="F236" s="7"/>
      <c r="G236" s="7"/>
      <c r="Z236" s="7">
        <v>106.53</v>
      </c>
      <c r="AA236" s="7">
        <v>1221</v>
      </c>
      <c r="AB236" s="7">
        <v>9.8699999999999992</v>
      </c>
      <c r="AC236" s="7">
        <v>8.24</v>
      </c>
      <c r="AD236" s="7">
        <v>261.02999999999997</v>
      </c>
      <c r="AE236" s="7">
        <v>840.3</v>
      </c>
      <c r="AF236" s="7">
        <v>91.73</v>
      </c>
      <c r="AG236" s="7">
        <v>105.08</v>
      </c>
      <c r="AH236" s="7">
        <v>138.69999999999999</v>
      </c>
      <c r="AI236" s="7">
        <v>96</v>
      </c>
      <c r="AJ236" s="7">
        <v>7.2</v>
      </c>
      <c r="AK236" s="7">
        <v>26.97</v>
      </c>
      <c r="AL236" s="7">
        <v>0.97</v>
      </c>
      <c r="AM236" s="7">
        <v>4.87</v>
      </c>
      <c r="AN236" s="7">
        <v>19.82</v>
      </c>
      <c r="AO236" s="7">
        <v>0.48</v>
      </c>
      <c r="AP236" s="7">
        <v>2.35</v>
      </c>
      <c r="AQ236" s="7">
        <v>20.440000000000001</v>
      </c>
      <c r="AR236" s="7">
        <v>0.84</v>
      </c>
      <c r="AS236" s="7">
        <v>3.1</v>
      </c>
      <c r="AT236" s="7">
        <v>3.82</v>
      </c>
      <c r="AU236" s="7">
        <v>11.55</v>
      </c>
      <c r="AV236" s="7">
        <v>33.119999999999997</v>
      </c>
      <c r="AW236" s="7">
        <v>47.92</v>
      </c>
      <c r="AX236" s="7">
        <v>166.82</v>
      </c>
      <c r="AY236" s="7">
        <v>28.73</v>
      </c>
      <c r="AZ236" s="7">
        <v>2.67</v>
      </c>
      <c r="BA236" s="7">
        <v>9.2200000000000006</v>
      </c>
      <c r="BB236" s="7">
        <v>28.98</v>
      </c>
      <c r="BC236" s="7">
        <v>2.4</v>
      </c>
      <c r="BD236" s="7">
        <v>9.2200000000000006</v>
      </c>
      <c r="BE236" s="7">
        <v>26</v>
      </c>
      <c r="BF236" s="7">
        <v>8.35</v>
      </c>
      <c r="BG236" s="7">
        <v>42.89</v>
      </c>
      <c r="BH236" s="7">
        <v>19.46</v>
      </c>
      <c r="BI236" s="7">
        <v>77.010000000000005</v>
      </c>
      <c r="BJ236" s="7">
        <v>226.4</v>
      </c>
      <c r="BK236" s="7">
        <v>74.45</v>
      </c>
      <c r="BL236" s="7">
        <v>33.44</v>
      </c>
      <c r="BM236" s="7">
        <v>18.47</v>
      </c>
    </row>
    <row r="237" spans="1:65">
      <c r="A237" s="9">
        <v>26938</v>
      </c>
      <c r="B237" s="7">
        <v>1376.7</v>
      </c>
      <c r="C237" s="7">
        <v>1266.05</v>
      </c>
      <c r="D237" s="7"/>
      <c r="E237" s="7"/>
      <c r="F237" s="7"/>
      <c r="G237" s="7"/>
      <c r="Z237" s="7">
        <v>108.74</v>
      </c>
      <c r="AA237" s="7">
        <v>1234.5</v>
      </c>
      <c r="AB237" s="7">
        <v>8.98</v>
      </c>
      <c r="AC237" s="7">
        <v>8.41</v>
      </c>
      <c r="AD237" s="7">
        <v>264.68</v>
      </c>
      <c r="AE237" s="7">
        <v>851.6</v>
      </c>
      <c r="AF237" s="7">
        <v>93.23</v>
      </c>
      <c r="AG237" s="7">
        <v>102.22</v>
      </c>
      <c r="AH237" s="7">
        <v>139.9</v>
      </c>
      <c r="AI237" s="7">
        <v>97.5</v>
      </c>
      <c r="AJ237" s="7">
        <v>5.64</v>
      </c>
      <c r="AK237" s="7">
        <v>27.72</v>
      </c>
      <c r="AL237" s="7">
        <v>1.21</v>
      </c>
      <c r="AM237" s="7">
        <v>5.87</v>
      </c>
      <c r="AN237" s="7">
        <v>20.6</v>
      </c>
      <c r="AO237" s="7">
        <v>0.73</v>
      </c>
      <c r="AP237" s="7">
        <v>3.33</v>
      </c>
      <c r="AQ237" s="7">
        <v>21.82</v>
      </c>
      <c r="AR237" s="7">
        <v>-1.26</v>
      </c>
      <c r="AS237" s="7">
        <v>-5.13</v>
      </c>
      <c r="AT237" s="7">
        <v>3.52</v>
      </c>
      <c r="AU237" s="7">
        <v>11.35</v>
      </c>
      <c r="AV237" s="7">
        <v>31</v>
      </c>
      <c r="AW237" s="7">
        <v>39.4</v>
      </c>
      <c r="AX237" s="7">
        <v>155.80000000000001</v>
      </c>
      <c r="AY237" s="7">
        <v>25.29</v>
      </c>
      <c r="AZ237" s="7">
        <v>2.84</v>
      </c>
      <c r="BA237" s="7">
        <v>9.17</v>
      </c>
      <c r="BB237" s="7">
        <v>31.04</v>
      </c>
      <c r="BC237" s="7">
        <v>2.33</v>
      </c>
      <c r="BD237" s="7">
        <v>8.51</v>
      </c>
      <c r="BE237" s="7">
        <v>27.42</v>
      </c>
      <c r="BF237" s="7">
        <v>8.86</v>
      </c>
      <c r="BG237" s="7">
        <v>43.99</v>
      </c>
      <c r="BH237" s="7">
        <v>20.149999999999999</v>
      </c>
      <c r="BI237" s="7">
        <v>75.569999999999993</v>
      </c>
      <c r="BJ237" s="7">
        <v>224.24</v>
      </c>
      <c r="BK237" s="7">
        <v>73.53</v>
      </c>
      <c r="BL237" s="7">
        <v>35.79</v>
      </c>
      <c r="BM237" s="7">
        <v>19.579999999999998</v>
      </c>
    </row>
    <row r="238" spans="1:65">
      <c r="A238" s="9">
        <v>27030</v>
      </c>
      <c r="B238" s="7">
        <v>1387.7</v>
      </c>
      <c r="C238" s="7">
        <v>1253.3399999999999</v>
      </c>
      <c r="D238" s="7"/>
      <c r="E238" s="7"/>
      <c r="F238" s="7"/>
      <c r="G238" s="7"/>
      <c r="Z238" s="7">
        <v>110.72</v>
      </c>
      <c r="AA238" s="7">
        <v>1237.5</v>
      </c>
      <c r="AB238" s="7">
        <v>8.3000000000000007</v>
      </c>
      <c r="AC238" s="7">
        <v>8.58</v>
      </c>
      <c r="AD238" s="7">
        <v>268.77</v>
      </c>
      <c r="AE238" s="7">
        <v>868.7</v>
      </c>
      <c r="AF238" s="7">
        <v>95.37</v>
      </c>
      <c r="AG238" s="7">
        <v>95.67</v>
      </c>
      <c r="AH238" s="7">
        <v>149.19999999999999</v>
      </c>
      <c r="AI238" s="7">
        <v>99.5</v>
      </c>
      <c r="AJ238" s="7">
        <v>7.34</v>
      </c>
      <c r="AK238" s="7">
        <v>29.69</v>
      </c>
      <c r="AL238" s="7">
        <v>1.2</v>
      </c>
      <c r="AM238" s="7">
        <v>6.01</v>
      </c>
      <c r="AN238" s="7">
        <v>20.010000000000002</v>
      </c>
      <c r="AO238" s="7">
        <v>0.78</v>
      </c>
      <c r="AP238" s="7">
        <v>3.53</v>
      </c>
      <c r="AQ238" s="7">
        <v>22.02</v>
      </c>
      <c r="AR238" s="7">
        <v>-0.75</v>
      </c>
      <c r="AS238" s="7">
        <v>-2.66</v>
      </c>
      <c r="AT238" s="7">
        <v>4.0599999999999996</v>
      </c>
      <c r="AU238" s="7">
        <v>11.29</v>
      </c>
      <c r="AV238" s="7">
        <v>35.99</v>
      </c>
      <c r="AW238" s="7">
        <v>48.37</v>
      </c>
      <c r="AX238" s="7">
        <v>161.43</v>
      </c>
      <c r="AY238" s="7">
        <v>29.96</v>
      </c>
      <c r="AZ238" s="7">
        <v>3.01</v>
      </c>
      <c r="BA238" s="7">
        <v>9.66</v>
      </c>
      <c r="BB238" s="7">
        <v>31.16</v>
      </c>
      <c r="BC238" s="7">
        <v>2.33</v>
      </c>
      <c r="BD238" s="7">
        <v>8.4700000000000006</v>
      </c>
      <c r="BE238" s="7">
        <v>27.53</v>
      </c>
      <c r="BF238" s="7">
        <v>9.66</v>
      </c>
      <c r="BG238" s="7">
        <v>47.22</v>
      </c>
      <c r="BH238" s="7">
        <v>20.46</v>
      </c>
      <c r="BI238" s="7">
        <v>74.61</v>
      </c>
      <c r="BJ238" s="7">
        <v>222.16</v>
      </c>
      <c r="BK238" s="7">
        <v>72.64</v>
      </c>
      <c r="BL238" s="7">
        <v>31.91</v>
      </c>
      <c r="BM238" s="7">
        <v>15.51</v>
      </c>
    </row>
    <row r="239" spans="1:65">
      <c r="A239" s="9">
        <v>27120</v>
      </c>
      <c r="B239" s="7">
        <v>1423.8</v>
      </c>
      <c r="C239" s="7">
        <v>1254.67</v>
      </c>
      <c r="D239" s="7"/>
      <c r="E239" s="7"/>
      <c r="F239" s="7"/>
      <c r="G239" s="7"/>
      <c r="Z239" s="7">
        <v>113.48</v>
      </c>
      <c r="AA239" s="7">
        <v>1252.8</v>
      </c>
      <c r="AB239" s="7">
        <v>10.46</v>
      </c>
      <c r="AC239" s="7">
        <v>8.8800000000000008</v>
      </c>
      <c r="AD239" s="7">
        <v>271.23</v>
      </c>
      <c r="AE239" s="7">
        <v>880</v>
      </c>
      <c r="AF239" s="7">
        <v>97.57</v>
      </c>
      <c r="AG239" s="7">
        <v>90.64</v>
      </c>
      <c r="AH239" s="7">
        <v>154.5</v>
      </c>
      <c r="AI239" s="7">
        <v>101.1</v>
      </c>
      <c r="AJ239" s="7">
        <v>8.1199999999999992</v>
      </c>
      <c r="AK239" s="7">
        <v>29.82</v>
      </c>
      <c r="AL239" s="7">
        <v>1.0900000000000001</v>
      </c>
      <c r="AM239" s="7">
        <v>5.41</v>
      </c>
      <c r="AN239" s="7">
        <v>20.079999999999998</v>
      </c>
      <c r="AO239" s="7">
        <v>0.77</v>
      </c>
      <c r="AP239" s="7">
        <v>3.44</v>
      </c>
      <c r="AQ239" s="7">
        <v>22.24</v>
      </c>
      <c r="AR239" s="7">
        <v>0.63</v>
      </c>
      <c r="AS239" s="7">
        <v>2.4</v>
      </c>
      <c r="AT239" s="7">
        <v>4.12</v>
      </c>
      <c r="AU239" s="7">
        <v>12.18</v>
      </c>
      <c r="AV239" s="7">
        <v>33.81</v>
      </c>
      <c r="AW239" s="7">
        <v>43.95</v>
      </c>
      <c r="AX239" s="7">
        <v>163.19</v>
      </c>
      <c r="AY239" s="7">
        <v>26.93</v>
      </c>
      <c r="AZ239" s="7">
        <v>2.99</v>
      </c>
      <c r="BA239" s="7">
        <v>9.66</v>
      </c>
      <c r="BB239" s="7">
        <v>30.97</v>
      </c>
      <c r="BC239" s="7">
        <v>2.37</v>
      </c>
      <c r="BD239" s="7">
        <v>8.76</v>
      </c>
      <c r="BE239" s="7">
        <v>27.05</v>
      </c>
      <c r="BF239" s="7">
        <v>10.029999999999999</v>
      </c>
      <c r="BG239" s="7">
        <v>48.34</v>
      </c>
      <c r="BH239" s="7">
        <v>20.75</v>
      </c>
      <c r="BI239" s="7">
        <v>73.87</v>
      </c>
      <c r="BJ239" s="7">
        <v>219.96</v>
      </c>
      <c r="BK239" s="7">
        <v>72.02</v>
      </c>
      <c r="BL239" s="7">
        <v>30.15</v>
      </c>
      <c r="BM239" s="7">
        <v>13.75</v>
      </c>
    </row>
    <row r="240" spans="1:65">
      <c r="A240" s="9">
        <v>27211</v>
      </c>
      <c r="B240" s="7">
        <v>1451.6</v>
      </c>
      <c r="C240" s="7">
        <v>1246.8599999999999</v>
      </c>
      <c r="D240" s="7"/>
      <c r="E240" s="7"/>
      <c r="F240" s="7"/>
      <c r="G240" s="7"/>
      <c r="Z240" s="7">
        <v>116.42</v>
      </c>
      <c r="AA240" s="7">
        <v>1264.7</v>
      </c>
      <c r="AB240" s="7">
        <v>11.53</v>
      </c>
      <c r="AC240" s="7">
        <v>9.5500000000000007</v>
      </c>
      <c r="AD240" s="7">
        <v>273.73</v>
      </c>
      <c r="AE240" s="7">
        <v>889.6</v>
      </c>
      <c r="AF240" s="7">
        <v>99.47</v>
      </c>
      <c r="AG240" s="7">
        <v>75.66</v>
      </c>
      <c r="AH240" s="7">
        <v>165.4</v>
      </c>
      <c r="AI240" s="7">
        <v>105.2</v>
      </c>
      <c r="AJ240" s="7">
        <v>6.19</v>
      </c>
      <c r="AK240" s="7">
        <v>30.12</v>
      </c>
      <c r="AL240" s="7">
        <v>1.1399999999999999</v>
      </c>
      <c r="AM240" s="7">
        <v>5.66</v>
      </c>
      <c r="AN240" s="7">
        <v>20.14</v>
      </c>
      <c r="AO240" s="7">
        <v>0.78</v>
      </c>
      <c r="AP240" s="7">
        <v>3.52</v>
      </c>
      <c r="AQ240" s="7">
        <v>22.14</v>
      </c>
      <c r="AR240" s="7">
        <v>-1.88</v>
      </c>
      <c r="AS240" s="7">
        <v>-6.77</v>
      </c>
      <c r="AT240" s="7">
        <v>4.2</v>
      </c>
      <c r="AU240" s="7">
        <v>12.15</v>
      </c>
      <c r="AV240" s="7">
        <v>34.549999999999997</v>
      </c>
      <c r="AW240" s="7">
        <v>48.53</v>
      </c>
      <c r="AX240" s="7">
        <v>165.35</v>
      </c>
      <c r="AY240" s="7">
        <v>29.35</v>
      </c>
      <c r="AZ240" s="7">
        <v>3.17</v>
      </c>
      <c r="BA240" s="7">
        <v>10.34</v>
      </c>
      <c r="BB240" s="7">
        <v>30.65</v>
      </c>
      <c r="BC240" s="7">
        <v>2.2999999999999998</v>
      </c>
      <c r="BD240" s="7">
        <v>8.76</v>
      </c>
      <c r="BE240" s="7">
        <v>26.31</v>
      </c>
      <c r="BF240" s="7">
        <v>10.199999999999999</v>
      </c>
      <c r="BG240" s="7">
        <v>48.89</v>
      </c>
      <c r="BH240" s="7">
        <v>20.87</v>
      </c>
      <c r="BI240" s="7">
        <v>72.69</v>
      </c>
      <c r="BJ240" s="7">
        <v>217.86</v>
      </c>
      <c r="BK240" s="7">
        <v>71.430000000000007</v>
      </c>
      <c r="BL240" s="7">
        <v>26.94</v>
      </c>
      <c r="BM240" s="7">
        <v>11.82</v>
      </c>
    </row>
    <row r="241" spans="1:65">
      <c r="A241" s="9">
        <v>27303</v>
      </c>
      <c r="B241" s="7">
        <v>1473.8</v>
      </c>
      <c r="C241" s="7">
        <v>1230.32</v>
      </c>
      <c r="D241" s="7"/>
      <c r="E241" s="7"/>
      <c r="F241" s="7"/>
      <c r="G241" s="7"/>
      <c r="Z241" s="7">
        <v>119.79</v>
      </c>
      <c r="AA241" s="7">
        <v>1273.3</v>
      </c>
      <c r="AB241" s="7">
        <v>9.0500000000000007</v>
      </c>
      <c r="AC241" s="7">
        <v>10.41</v>
      </c>
      <c r="AD241" s="7">
        <v>276.73</v>
      </c>
      <c r="AE241" s="7">
        <v>902.4</v>
      </c>
      <c r="AF241" s="7">
        <v>101.6</v>
      </c>
      <c r="AG241" s="7">
        <v>69.42</v>
      </c>
      <c r="AH241" s="7">
        <v>171.2</v>
      </c>
      <c r="AI241" s="7">
        <v>104.2</v>
      </c>
      <c r="AJ241" s="7">
        <v>7.03</v>
      </c>
      <c r="AK241" s="7">
        <v>30.23</v>
      </c>
      <c r="AL241" s="7">
        <v>1.17</v>
      </c>
      <c r="AM241" s="7">
        <v>5.79</v>
      </c>
      <c r="AN241" s="7">
        <v>20.170000000000002</v>
      </c>
      <c r="AO241" s="7">
        <v>0.81</v>
      </c>
      <c r="AP241" s="7">
        <v>3.74</v>
      </c>
      <c r="AQ241" s="7">
        <v>21.6</v>
      </c>
      <c r="AR241" s="7">
        <v>-1.59</v>
      </c>
      <c r="AS241" s="7">
        <v>-5.9</v>
      </c>
      <c r="AT241" s="7">
        <v>4.49</v>
      </c>
      <c r="AU241" s="7">
        <v>12.87</v>
      </c>
      <c r="AV241" s="7">
        <v>34.85</v>
      </c>
      <c r="AW241" s="7">
        <v>47.62</v>
      </c>
      <c r="AX241" s="7">
        <v>168.54</v>
      </c>
      <c r="AY241" s="7">
        <v>28.25</v>
      </c>
      <c r="AZ241" s="7">
        <v>2.67</v>
      </c>
      <c r="BA241" s="7">
        <v>9.14</v>
      </c>
      <c r="BB241" s="7">
        <v>29.21</v>
      </c>
      <c r="BC241" s="7">
        <v>2.4900000000000002</v>
      </c>
      <c r="BD241" s="7">
        <v>9.61</v>
      </c>
      <c r="BE241" s="7">
        <v>25.91</v>
      </c>
      <c r="BF241" s="7">
        <v>10.18</v>
      </c>
      <c r="BG241" s="7">
        <v>49.13</v>
      </c>
      <c r="BH241" s="7">
        <v>20.72</v>
      </c>
      <c r="BI241" s="7">
        <v>71.760000000000005</v>
      </c>
      <c r="BJ241" s="7">
        <v>215.82</v>
      </c>
      <c r="BK241" s="7">
        <v>71.040000000000006</v>
      </c>
      <c r="BL241" s="7">
        <v>27.37</v>
      </c>
      <c r="BM241" s="7">
        <v>11.87</v>
      </c>
    </row>
    <row r="242" spans="1:65">
      <c r="A242" s="9">
        <v>27395</v>
      </c>
      <c r="B242" s="7">
        <v>1479.8</v>
      </c>
      <c r="C242" s="7">
        <v>1204.26</v>
      </c>
      <c r="D242" s="7"/>
      <c r="E242" s="7"/>
      <c r="F242" s="7"/>
      <c r="G242" s="7"/>
      <c r="Z242" s="7">
        <v>122.88</v>
      </c>
      <c r="AA242" s="7">
        <v>1279.9000000000001</v>
      </c>
      <c r="AB242" s="7">
        <v>6.56</v>
      </c>
      <c r="AC242" s="7">
        <v>10.62</v>
      </c>
      <c r="AD242" s="7">
        <v>278.75</v>
      </c>
      <c r="AE242" s="7">
        <v>920.1</v>
      </c>
      <c r="AF242" s="7">
        <v>103.2</v>
      </c>
      <c r="AG242" s="7">
        <v>78.81</v>
      </c>
      <c r="AH242" s="7">
        <v>171.2</v>
      </c>
      <c r="AI242" s="7">
        <v>101.6</v>
      </c>
      <c r="AJ242" s="7">
        <v>8.75</v>
      </c>
      <c r="AK242" s="7">
        <v>29.65</v>
      </c>
      <c r="AL242" s="7">
        <v>1.1200000000000001</v>
      </c>
      <c r="AM242" s="7">
        <v>5.3</v>
      </c>
      <c r="AN242" s="7">
        <v>21.09</v>
      </c>
      <c r="AO242" s="7">
        <v>0.86</v>
      </c>
      <c r="AP242" s="7">
        <v>3.95</v>
      </c>
      <c r="AQ242" s="7">
        <v>21.66</v>
      </c>
      <c r="AR242" s="7">
        <v>1.33</v>
      </c>
      <c r="AS242" s="7">
        <v>4.79</v>
      </c>
      <c r="AT242" s="7">
        <v>4.74</v>
      </c>
      <c r="AU242" s="7">
        <v>14.09</v>
      </c>
      <c r="AV242" s="7">
        <v>33.619999999999997</v>
      </c>
      <c r="AW242" s="7">
        <v>49.28</v>
      </c>
      <c r="AX242" s="7">
        <v>169.12</v>
      </c>
      <c r="AY242" s="7">
        <v>29.14</v>
      </c>
      <c r="AZ242" s="7">
        <v>3.32</v>
      </c>
      <c r="BA242" s="7">
        <v>10.52</v>
      </c>
      <c r="BB242" s="7">
        <v>31.57</v>
      </c>
      <c r="BC242" s="7">
        <v>2.94</v>
      </c>
      <c r="BD242" s="7">
        <v>11.27</v>
      </c>
      <c r="BE242" s="7">
        <v>26.08</v>
      </c>
      <c r="BF242" s="7">
        <v>10</v>
      </c>
      <c r="BG242" s="7">
        <v>48.57</v>
      </c>
      <c r="BH242" s="7">
        <v>20.59</v>
      </c>
      <c r="BI242" s="7">
        <v>71.290000000000006</v>
      </c>
      <c r="BJ242" s="7">
        <v>213.69</v>
      </c>
      <c r="BK242" s="7">
        <v>70.98</v>
      </c>
      <c r="BL242" s="7">
        <v>24.07</v>
      </c>
      <c r="BM242" s="7">
        <v>10.6</v>
      </c>
    </row>
    <row r="243" spans="1:65">
      <c r="A243" s="9">
        <v>27485</v>
      </c>
      <c r="B243" s="7">
        <v>1516.7</v>
      </c>
      <c r="C243" s="7">
        <v>1218.82</v>
      </c>
      <c r="D243" s="7"/>
      <c r="E243" s="7"/>
      <c r="F243" s="7"/>
      <c r="G243" s="7"/>
      <c r="Z243" s="7">
        <v>124.44</v>
      </c>
      <c r="AA243" s="7">
        <v>1291.5999999999999</v>
      </c>
      <c r="AB243" s="7">
        <v>5.92</v>
      </c>
      <c r="AC243" s="7">
        <v>10.34</v>
      </c>
      <c r="AD243" s="7">
        <v>283.8</v>
      </c>
      <c r="AE243" s="7">
        <v>954.3</v>
      </c>
      <c r="AF243" s="7">
        <v>105.2</v>
      </c>
      <c r="AG243" s="7">
        <v>89.07</v>
      </c>
      <c r="AH243" s="7">
        <v>173</v>
      </c>
      <c r="AI243" s="7">
        <v>102.6</v>
      </c>
      <c r="AJ243" s="7">
        <v>8.6300000000000008</v>
      </c>
      <c r="AK243" s="7">
        <v>30.15</v>
      </c>
      <c r="AL243" s="7">
        <v>1.41</v>
      </c>
      <c r="AM243" s="7">
        <v>6.6</v>
      </c>
      <c r="AN243" s="7">
        <v>21.43</v>
      </c>
      <c r="AO243" s="7">
        <v>1.05</v>
      </c>
      <c r="AP243" s="7">
        <v>4.83</v>
      </c>
      <c r="AQ243" s="7">
        <v>21.79</v>
      </c>
      <c r="AR243" s="7">
        <v>0.8</v>
      </c>
      <c r="AS243" s="7">
        <v>2.89</v>
      </c>
      <c r="AT243" s="7">
        <v>4.8499999999999996</v>
      </c>
      <c r="AU243" s="7">
        <v>14.09</v>
      </c>
      <c r="AV243" s="7">
        <v>34.44</v>
      </c>
      <c r="AW243" s="7">
        <v>49.73</v>
      </c>
      <c r="AX243" s="7">
        <v>169.25</v>
      </c>
      <c r="AY243" s="7">
        <v>29.38</v>
      </c>
      <c r="AZ243" s="7">
        <v>2.97</v>
      </c>
      <c r="BA243" s="7">
        <v>9.68</v>
      </c>
      <c r="BB243" s="7">
        <v>30.63</v>
      </c>
      <c r="BC243" s="7">
        <v>3.1</v>
      </c>
      <c r="BD243" s="7">
        <v>11.69</v>
      </c>
      <c r="BE243" s="7">
        <v>26.49</v>
      </c>
      <c r="BF243" s="7">
        <v>10.08</v>
      </c>
      <c r="BG243" s="7">
        <v>48.84</v>
      </c>
      <c r="BH243" s="7">
        <v>20.64</v>
      </c>
      <c r="BI243" s="7">
        <v>70.81</v>
      </c>
      <c r="BJ243" s="7">
        <v>211.93</v>
      </c>
      <c r="BK243" s="7">
        <v>70.92</v>
      </c>
      <c r="BL243" s="7">
        <v>22.33</v>
      </c>
      <c r="BM243" s="7">
        <v>9.24</v>
      </c>
    </row>
    <row r="244" spans="1:65">
      <c r="A244" s="9">
        <v>27576</v>
      </c>
      <c r="B244" s="7">
        <v>1578.5</v>
      </c>
      <c r="C244" s="7">
        <v>1246.05</v>
      </c>
      <c r="D244" s="7"/>
      <c r="E244" s="7"/>
      <c r="F244" s="7"/>
      <c r="G244" s="7"/>
      <c r="Z244" s="7">
        <v>126.68</v>
      </c>
      <c r="AA244" s="7">
        <v>1307.9000000000001</v>
      </c>
      <c r="AB244" s="7">
        <v>6.67</v>
      </c>
      <c r="AC244" s="7">
        <v>10.33</v>
      </c>
      <c r="AD244" s="7">
        <v>288.13</v>
      </c>
      <c r="AE244" s="7">
        <v>989.1</v>
      </c>
      <c r="AF244" s="7">
        <v>107.4</v>
      </c>
      <c r="AG244" s="7">
        <v>87.62</v>
      </c>
      <c r="AH244" s="7">
        <v>176.7</v>
      </c>
      <c r="AI244" s="7">
        <v>105.2</v>
      </c>
      <c r="AJ244" s="7">
        <v>9.7200000000000006</v>
      </c>
      <c r="AK244" s="7">
        <v>29.78</v>
      </c>
      <c r="AL244" s="7">
        <v>1.2</v>
      </c>
      <c r="AM244" s="7">
        <v>5.65</v>
      </c>
      <c r="AN244" s="7">
        <v>21.3</v>
      </c>
      <c r="AO244" s="7">
        <v>1.1000000000000001</v>
      </c>
      <c r="AP244" s="7">
        <v>5.09</v>
      </c>
      <c r="AQ244" s="7">
        <v>21.51</v>
      </c>
      <c r="AR244" s="7">
        <v>0.95</v>
      </c>
      <c r="AS244" s="7">
        <v>3.47</v>
      </c>
      <c r="AT244" s="7">
        <v>5.12</v>
      </c>
      <c r="AU244" s="7">
        <v>15.19</v>
      </c>
      <c r="AV244" s="7">
        <v>33.71</v>
      </c>
      <c r="AW244" s="7">
        <v>50.05</v>
      </c>
      <c r="AX244" s="7">
        <v>173.32</v>
      </c>
      <c r="AY244" s="7">
        <v>28.88</v>
      </c>
      <c r="AZ244" s="7">
        <v>3.42</v>
      </c>
      <c r="BA244" s="7">
        <v>11.03</v>
      </c>
      <c r="BB244" s="7">
        <v>31.02</v>
      </c>
      <c r="BC244" s="7">
        <v>3.25</v>
      </c>
      <c r="BD244" s="7">
        <v>12.06</v>
      </c>
      <c r="BE244" s="7">
        <v>26.92</v>
      </c>
      <c r="BF244" s="7">
        <v>10.16</v>
      </c>
      <c r="BG244" s="7">
        <v>49.52</v>
      </c>
      <c r="BH244" s="7">
        <v>20.53</v>
      </c>
      <c r="BI244" s="7">
        <v>70.62</v>
      </c>
      <c r="BJ244" s="7">
        <v>209.95</v>
      </c>
      <c r="BK244" s="7">
        <v>71.14</v>
      </c>
      <c r="BL244" s="7">
        <v>20.329999999999998</v>
      </c>
      <c r="BM244" s="7">
        <v>7.81</v>
      </c>
    </row>
    <row r="245" spans="1:65">
      <c r="A245" s="9">
        <v>27668</v>
      </c>
      <c r="B245" s="7">
        <v>1621.8</v>
      </c>
      <c r="C245" s="7">
        <v>1257.31</v>
      </c>
      <c r="D245" s="7"/>
      <c r="E245" s="7"/>
      <c r="F245" s="7"/>
      <c r="G245" s="7"/>
      <c r="Z245" s="7">
        <v>128.99</v>
      </c>
      <c r="AA245" s="7">
        <v>1316.5</v>
      </c>
      <c r="AB245" s="7">
        <v>6.12</v>
      </c>
      <c r="AC245" s="7">
        <v>10.37</v>
      </c>
      <c r="AD245" s="7">
        <v>290.88</v>
      </c>
      <c r="AE245" s="7">
        <v>1014</v>
      </c>
      <c r="AF245" s="7">
        <v>109.4</v>
      </c>
      <c r="AG245" s="7">
        <v>89.11</v>
      </c>
      <c r="AH245" s="7">
        <v>178.6</v>
      </c>
      <c r="AI245" s="7">
        <v>107.3</v>
      </c>
      <c r="AJ245" s="7">
        <v>11.59</v>
      </c>
      <c r="AK245" s="7">
        <v>30.04</v>
      </c>
      <c r="AL245" s="7">
        <v>1.65</v>
      </c>
      <c r="AM245" s="7">
        <v>7.77</v>
      </c>
      <c r="AN245" s="7">
        <v>21.26</v>
      </c>
      <c r="AO245" s="7">
        <v>1.35</v>
      </c>
      <c r="AP245" s="7">
        <v>6.16</v>
      </c>
      <c r="AQ245" s="7">
        <v>21.84</v>
      </c>
      <c r="AR245" s="7">
        <v>0.43</v>
      </c>
      <c r="AS245" s="7">
        <v>1.54</v>
      </c>
      <c r="AT245" s="7">
        <v>5.79</v>
      </c>
      <c r="AU245" s="7">
        <v>16.53</v>
      </c>
      <c r="AV245" s="7">
        <v>35.03</v>
      </c>
      <c r="AW245" s="7">
        <v>53.55</v>
      </c>
      <c r="AX245" s="7">
        <v>178.86</v>
      </c>
      <c r="AY245" s="7">
        <v>29.94</v>
      </c>
      <c r="AZ245" s="7">
        <v>3.31</v>
      </c>
      <c r="BA245" s="7">
        <v>10.76</v>
      </c>
      <c r="BB245" s="7">
        <v>30.79</v>
      </c>
      <c r="BC245" s="7">
        <v>3.32</v>
      </c>
      <c r="BD245" s="7">
        <v>12.17</v>
      </c>
      <c r="BE245" s="7">
        <v>27.3</v>
      </c>
      <c r="BF245" s="7">
        <v>10.57</v>
      </c>
      <c r="BG245" s="7">
        <v>51.17</v>
      </c>
      <c r="BH245" s="7">
        <v>20.65</v>
      </c>
      <c r="BI245" s="7">
        <v>70.900000000000006</v>
      </c>
      <c r="BJ245" s="7">
        <v>208.53</v>
      </c>
      <c r="BK245" s="7">
        <v>71.69</v>
      </c>
      <c r="BL245" s="7">
        <v>19.899999999999999</v>
      </c>
      <c r="BM245" s="7">
        <v>7.42</v>
      </c>
    </row>
    <row r="246" spans="1:65">
      <c r="A246" s="9">
        <v>27760</v>
      </c>
      <c r="B246" s="7">
        <v>1672</v>
      </c>
      <c r="C246" s="7">
        <v>1284.97</v>
      </c>
      <c r="D246" s="7"/>
      <c r="E246" s="7"/>
      <c r="F246" s="7"/>
      <c r="G246" s="7"/>
      <c r="Z246" s="7">
        <v>130.12</v>
      </c>
      <c r="AA246" s="7">
        <v>1327.3</v>
      </c>
      <c r="AB246" s="7">
        <v>5.29</v>
      </c>
      <c r="AC246" s="7">
        <v>10.24</v>
      </c>
      <c r="AD246" s="7">
        <v>295.18</v>
      </c>
      <c r="AE246" s="7">
        <v>1046</v>
      </c>
      <c r="AF246" s="7">
        <v>111.5</v>
      </c>
      <c r="AG246" s="7">
        <v>99.53</v>
      </c>
      <c r="AH246" s="7">
        <v>179.5</v>
      </c>
      <c r="AI246" s="7">
        <v>111.1</v>
      </c>
      <c r="AJ246" s="7">
        <v>11.72</v>
      </c>
      <c r="AK246" s="7">
        <v>29.32</v>
      </c>
      <c r="AL246" s="7">
        <v>1.65</v>
      </c>
      <c r="AM246" s="7">
        <v>7.91</v>
      </c>
      <c r="AN246" s="7">
        <v>20.89</v>
      </c>
      <c r="AO246" s="7">
        <v>1.29</v>
      </c>
      <c r="AP246" s="7">
        <v>5.76</v>
      </c>
      <c r="AQ246" s="7">
        <v>22.4</v>
      </c>
      <c r="AR246" s="7">
        <v>-0.8</v>
      </c>
      <c r="AS246" s="7">
        <v>-2.93</v>
      </c>
      <c r="AT246" s="7">
        <v>5.72</v>
      </c>
      <c r="AU246" s="7">
        <v>17.309999999999999</v>
      </c>
      <c r="AV246" s="7">
        <v>33.03</v>
      </c>
      <c r="AW246" s="7">
        <v>51.61</v>
      </c>
      <c r="AX246" s="7">
        <v>179.96</v>
      </c>
      <c r="AY246" s="7">
        <v>28.68</v>
      </c>
      <c r="AZ246" s="7">
        <v>3.64</v>
      </c>
      <c r="BA246" s="7">
        <v>11.71</v>
      </c>
      <c r="BB246" s="7">
        <v>31.07</v>
      </c>
      <c r="BC246" s="7">
        <v>3.3</v>
      </c>
      <c r="BD246" s="7">
        <v>11.86</v>
      </c>
      <c r="BE246" s="7">
        <v>27.86</v>
      </c>
      <c r="BF246" s="7">
        <v>11.81</v>
      </c>
      <c r="BG246" s="7">
        <v>56.53</v>
      </c>
      <c r="BH246" s="7">
        <v>20.89</v>
      </c>
      <c r="BI246" s="7">
        <v>71.209999999999994</v>
      </c>
      <c r="BJ246" s="7">
        <v>207.18</v>
      </c>
      <c r="BK246" s="7">
        <v>72.400000000000006</v>
      </c>
      <c r="BL246" s="7">
        <v>19.89</v>
      </c>
      <c r="BM246" s="7">
        <v>7.05</v>
      </c>
    </row>
    <row r="247" spans="1:65">
      <c r="A247" s="9">
        <v>27851</v>
      </c>
      <c r="B247" s="7">
        <v>1698.6</v>
      </c>
      <c r="C247" s="7">
        <v>1293.68</v>
      </c>
      <c r="D247" s="7"/>
      <c r="E247" s="7"/>
      <c r="F247" s="7"/>
      <c r="G247" s="7"/>
      <c r="Z247" s="7">
        <v>131.30000000000001</v>
      </c>
      <c r="AA247" s="7">
        <v>1336.7</v>
      </c>
      <c r="AB247" s="7">
        <v>5.57</v>
      </c>
      <c r="AC247" s="7">
        <v>9.83</v>
      </c>
      <c r="AD247" s="7">
        <v>299.52999999999997</v>
      </c>
      <c r="AE247" s="7">
        <v>1080</v>
      </c>
      <c r="AF247" s="7">
        <v>114.3</v>
      </c>
      <c r="AG247" s="7">
        <v>101.62</v>
      </c>
      <c r="AH247" s="7">
        <v>182.1</v>
      </c>
      <c r="AI247" s="7">
        <v>114.4</v>
      </c>
      <c r="AJ247" s="7">
        <v>12.62</v>
      </c>
      <c r="AK247" s="7">
        <v>29.49</v>
      </c>
      <c r="AL247" s="7">
        <v>1.56</v>
      </c>
      <c r="AM247" s="7">
        <v>7.49</v>
      </c>
      <c r="AN247" s="7">
        <v>20.84</v>
      </c>
      <c r="AO247" s="7">
        <v>1.31</v>
      </c>
      <c r="AP247" s="7">
        <v>5.77</v>
      </c>
      <c r="AQ247" s="7">
        <v>22.71</v>
      </c>
      <c r="AR247" s="7">
        <v>1.95</v>
      </c>
      <c r="AS247" s="7">
        <v>6.95</v>
      </c>
      <c r="AT247" s="7">
        <v>6.23</v>
      </c>
      <c r="AU247" s="7">
        <v>18.11</v>
      </c>
      <c r="AV247" s="7">
        <v>34.44</v>
      </c>
      <c r="AW247" s="7">
        <v>55.41</v>
      </c>
      <c r="AX247" s="7">
        <v>184.93</v>
      </c>
      <c r="AY247" s="7">
        <v>29.96</v>
      </c>
      <c r="AZ247" s="7">
        <v>3.34</v>
      </c>
      <c r="BA247" s="7">
        <v>10.7</v>
      </c>
      <c r="BB247" s="7">
        <v>31.19</v>
      </c>
      <c r="BC247" s="7">
        <v>3.31</v>
      </c>
      <c r="BD247" s="7">
        <v>11.69</v>
      </c>
      <c r="BE247" s="7">
        <v>28.31</v>
      </c>
      <c r="BF247" s="7">
        <v>12.2</v>
      </c>
      <c r="BG247" s="7">
        <v>58.14</v>
      </c>
      <c r="BH247" s="7">
        <v>20.99</v>
      </c>
      <c r="BI247" s="7">
        <v>71.73</v>
      </c>
      <c r="BJ247" s="7">
        <v>205.74</v>
      </c>
      <c r="BK247" s="7">
        <v>73.27</v>
      </c>
      <c r="BL247" s="7">
        <v>18.940000000000001</v>
      </c>
      <c r="BM247" s="7">
        <v>6.23</v>
      </c>
    </row>
    <row r="248" spans="1:65">
      <c r="A248" s="9">
        <v>27942</v>
      </c>
      <c r="B248" s="7">
        <v>1729</v>
      </c>
      <c r="C248" s="7">
        <v>1301.08</v>
      </c>
      <c r="D248" s="7"/>
      <c r="E248" s="7"/>
      <c r="F248" s="7"/>
      <c r="G248" s="7"/>
      <c r="Z248" s="7">
        <v>132.88999999999999</v>
      </c>
      <c r="AA248" s="7">
        <v>1353.6</v>
      </c>
      <c r="AB248" s="7">
        <v>5.53</v>
      </c>
      <c r="AC248" s="7">
        <v>9.6300000000000008</v>
      </c>
      <c r="AD248" s="7">
        <v>303.35000000000002</v>
      </c>
      <c r="AE248" s="7">
        <v>1110</v>
      </c>
      <c r="AF248" s="7">
        <v>116.3</v>
      </c>
      <c r="AG248" s="7">
        <v>104.31</v>
      </c>
      <c r="AH248" s="7">
        <v>184.3</v>
      </c>
      <c r="AI248" s="7">
        <v>120.1</v>
      </c>
      <c r="AJ248" s="7">
        <v>14.11</v>
      </c>
      <c r="AK248" s="7">
        <v>29.49</v>
      </c>
      <c r="AL248" s="7">
        <v>1.82</v>
      </c>
      <c r="AM248" s="7">
        <v>8.69</v>
      </c>
      <c r="AN248" s="7">
        <v>20.96</v>
      </c>
      <c r="AO248" s="7">
        <v>1.67</v>
      </c>
      <c r="AP248" s="7">
        <v>7.28</v>
      </c>
      <c r="AQ248" s="7">
        <v>22.9</v>
      </c>
      <c r="AR248" s="7">
        <v>1.17</v>
      </c>
      <c r="AS248" s="7">
        <v>4.25</v>
      </c>
      <c r="AT248" s="7">
        <v>6.46</v>
      </c>
      <c r="AU248" s="7">
        <v>19.11</v>
      </c>
      <c r="AV248" s="7">
        <v>33.78</v>
      </c>
      <c r="AW248" s="7">
        <v>55.35</v>
      </c>
      <c r="AX248" s="7">
        <v>189.86</v>
      </c>
      <c r="AY248" s="7">
        <v>29.15</v>
      </c>
      <c r="AZ248" s="7">
        <v>3.74</v>
      </c>
      <c r="BA248" s="7">
        <v>11.89</v>
      </c>
      <c r="BB248" s="7">
        <v>31.46</v>
      </c>
      <c r="BC248" s="7">
        <v>3.43</v>
      </c>
      <c r="BD248" s="7">
        <v>11.9</v>
      </c>
      <c r="BE248" s="7">
        <v>28.85</v>
      </c>
      <c r="BF248" s="7">
        <v>12.35</v>
      </c>
      <c r="BG248" s="7">
        <v>58.69</v>
      </c>
      <c r="BH248" s="7">
        <v>21.04</v>
      </c>
      <c r="BI248" s="7">
        <v>72.599999999999994</v>
      </c>
      <c r="BJ248" s="7">
        <v>204.62</v>
      </c>
      <c r="BK248" s="7">
        <v>74.349999999999994</v>
      </c>
      <c r="BL248" s="7">
        <v>20.100000000000001</v>
      </c>
      <c r="BM248" s="7">
        <v>6.85</v>
      </c>
    </row>
    <row r="249" spans="1:65">
      <c r="A249" s="9">
        <v>28034</v>
      </c>
      <c r="B249" s="7">
        <v>1772.5</v>
      </c>
      <c r="C249" s="7">
        <v>1313.06</v>
      </c>
      <c r="D249" s="7"/>
      <c r="E249" s="7"/>
      <c r="F249" s="7"/>
      <c r="G249" s="7"/>
      <c r="Z249" s="7">
        <v>134.99</v>
      </c>
      <c r="AA249" s="7">
        <v>1362.8</v>
      </c>
      <c r="AB249" s="7">
        <v>4.99</v>
      </c>
      <c r="AC249" s="7">
        <v>9.2899999999999991</v>
      </c>
      <c r="AD249" s="7">
        <v>309.35000000000002</v>
      </c>
      <c r="AE249" s="7">
        <v>1152</v>
      </c>
      <c r="AF249" s="7">
        <v>118.6</v>
      </c>
      <c r="AG249" s="7">
        <v>102.58</v>
      </c>
      <c r="AH249" s="7">
        <v>186</v>
      </c>
      <c r="AI249" s="7">
        <v>123.7</v>
      </c>
      <c r="AJ249" s="7">
        <v>15.19</v>
      </c>
      <c r="AK249" s="7">
        <v>29.6</v>
      </c>
      <c r="AL249" s="7">
        <v>2.1</v>
      </c>
      <c r="AM249" s="7">
        <v>9.7899999999999991</v>
      </c>
      <c r="AN249" s="7">
        <v>21.42</v>
      </c>
      <c r="AO249" s="7">
        <v>1.62</v>
      </c>
      <c r="AP249" s="7">
        <v>7</v>
      </c>
      <c r="AQ249" s="7">
        <v>23.19</v>
      </c>
      <c r="AR249" s="7">
        <v>1.69</v>
      </c>
      <c r="AS249" s="7">
        <v>5.89</v>
      </c>
      <c r="AT249" s="7">
        <v>6.91</v>
      </c>
      <c r="AU249" s="7">
        <v>19.670000000000002</v>
      </c>
      <c r="AV249" s="7">
        <v>35.15</v>
      </c>
      <c r="AW249" s="7">
        <v>60.47</v>
      </c>
      <c r="AX249" s="7">
        <v>196.66</v>
      </c>
      <c r="AY249" s="7">
        <v>30.75</v>
      </c>
      <c r="AZ249" s="7">
        <v>3.43</v>
      </c>
      <c r="BA249" s="7">
        <v>10.51</v>
      </c>
      <c r="BB249" s="7">
        <v>32.68</v>
      </c>
      <c r="BC249" s="7">
        <v>3.62</v>
      </c>
      <c r="BD249" s="7">
        <v>12.14</v>
      </c>
      <c r="BE249" s="7">
        <v>29.78</v>
      </c>
      <c r="BF249" s="7">
        <v>12.31</v>
      </c>
      <c r="BG249" s="7">
        <v>58.39</v>
      </c>
      <c r="BH249" s="7">
        <v>21.09</v>
      </c>
      <c r="BI249" s="7">
        <v>73.709999999999994</v>
      </c>
      <c r="BJ249" s="7">
        <v>203.8</v>
      </c>
      <c r="BK249" s="7">
        <v>75.52</v>
      </c>
      <c r="BL249" s="7">
        <v>20.88</v>
      </c>
      <c r="BM249" s="7">
        <v>7.95</v>
      </c>
    </row>
    <row r="250" spans="1:65">
      <c r="A250" s="9">
        <v>28126</v>
      </c>
      <c r="B250" s="7">
        <v>1834.8</v>
      </c>
      <c r="C250" s="7">
        <v>1341.23</v>
      </c>
      <c r="D250" s="7"/>
      <c r="E250" s="7"/>
      <c r="F250" s="7"/>
      <c r="G250" s="7"/>
      <c r="Z250" s="7">
        <v>136.80000000000001</v>
      </c>
      <c r="AA250" s="7">
        <v>1374.6</v>
      </c>
      <c r="AB250" s="7">
        <v>4.8099999999999996</v>
      </c>
      <c r="AC250" s="7">
        <v>9.08</v>
      </c>
      <c r="AD250" s="7">
        <v>316.55</v>
      </c>
      <c r="AE250" s="7">
        <v>1192</v>
      </c>
      <c r="AF250" s="7">
        <v>120.8</v>
      </c>
      <c r="AG250" s="7">
        <v>101.78</v>
      </c>
      <c r="AH250" s="7">
        <v>190.1</v>
      </c>
      <c r="AI250" s="7">
        <v>133.80000000000001</v>
      </c>
      <c r="AJ250" s="7">
        <v>16.23</v>
      </c>
      <c r="AK250" s="7">
        <v>30.21</v>
      </c>
      <c r="AL250" s="7">
        <v>2.35</v>
      </c>
      <c r="AM250" s="7">
        <v>10.34</v>
      </c>
      <c r="AN250" s="7">
        <v>22.74</v>
      </c>
      <c r="AO250" s="7">
        <v>1.72</v>
      </c>
      <c r="AP250" s="7">
        <v>7.28</v>
      </c>
      <c r="AQ250" s="7">
        <v>23.55</v>
      </c>
      <c r="AR250" s="7">
        <v>2.4500000000000002</v>
      </c>
      <c r="AS250" s="7">
        <v>8.77</v>
      </c>
      <c r="AT250" s="7">
        <v>6.85</v>
      </c>
      <c r="AU250" s="7">
        <v>20.059999999999999</v>
      </c>
      <c r="AV250" s="7">
        <v>34.15</v>
      </c>
      <c r="AW250" s="7">
        <v>57.72</v>
      </c>
      <c r="AX250" s="7">
        <v>196.48</v>
      </c>
      <c r="AY250" s="7">
        <v>29.38</v>
      </c>
      <c r="AZ250" s="7">
        <v>4.5</v>
      </c>
      <c r="BA250" s="7">
        <v>13.14</v>
      </c>
      <c r="BB250" s="7">
        <v>34.28</v>
      </c>
      <c r="BC250" s="7">
        <v>4.4000000000000004</v>
      </c>
      <c r="BD250" s="7">
        <v>13.54</v>
      </c>
      <c r="BE250" s="7">
        <v>32.49</v>
      </c>
      <c r="BF250" s="7">
        <v>11.65</v>
      </c>
      <c r="BG250" s="7">
        <v>55.55</v>
      </c>
      <c r="BH250" s="7">
        <v>20.96</v>
      </c>
      <c r="BI250" s="7">
        <v>75.040000000000006</v>
      </c>
      <c r="BJ250" s="7">
        <v>203.12</v>
      </c>
      <c r="BK250" s="7">
        <v>76.72</v>
      </c>
      <c r="BL250" s="7">
        <v>22.12</v>
      </c>
      <c r="BM250" s="7">
        <v>8.86</v>
      </c>
    </row>
    <row r="251" spans="1:65">
      <c r="A251" s="9">
        <v>28216</v>
      </c>
      <c r="B251" s="7">
        <v>1895.1</v>
      </c>
      <c r="C251" s="7">
        <v>1363.28</v>
      </c>
      <c r="D251" s="7"/>
      <c r="E251" s="7"/>
      <c r="F251" s="7"/>
      <c r="G251" s="7"/>
      <c r="Z251" s="7">
        <v>139.01</v>
      </c>
      <c r="AA251" s="7">
        <v>1384.7</v>
      </c>
      <c r="AB251" s="7">
        <v>5.24</v>
      </c>
      <c r="AC251" s="7">
        <v>9.07</v>
      </c>
      <c r="AD251" s="7">
        <v>321.8</v>
      </c>
      <c r="AE251" s="7">
        <v>1225</v>
      </c>
      <c r="AF251" s="7">
        <v>121</v>
      </c>
      <c r="AG251" s="7">
        <v>99.03</v>
      </c>
      <c r="AH251" s="7">
        <v>194.7</v>
      </c>
      <c r="AI251" s="7">
        <v>140.69999999999999</v>
      </c>
      <c r="AJ251" s="7">
        <v>16.25</v>
      </c>
      <c r="AK251" s="7">
        <v>31.37</v>
      </c>
      <c r="AL251" s="7">
        <v>3.27</v>
      </c>
      <c r="AM251" s="7">
        <v>13.68</v>
      </c>
      <c r="AN251" s="7">
        <v>23.89</v>
      </c>
      <c r="AO251" s="7">
        <v>2</v>
      </c>
      <c r="AP251" s="7">
        <v>7.97</v>
      </c>
      <c r="AQ251" s="7">
        <v>25.09</v>
      </c>
      <c r="AR251" s="7">
        <v>2.58</v>
      </c>
      <c r="AS251" s="7">
        <v>8.76</v>
      </c>
      <c r="AT251" s="7">
        <v>7.01</v>
      </c>
      <c r="AU251" s="7">
        <v>19.690000000000001</v>
      </c>
      <c r="AV251" s="7">
        <v>35.6</v>
      </c>
      <c r="AW251" s="7">
        <v>61.68</v>
      </c>
      <c r="AX251" s="7">
        <v>196.31</v>
      </c>
      <c r="AY251" s="7">
        <v>31.42</v>
      </c>
      <c r="AZ251" s="7">
        <v>4.67</v>
      </c>
      <c r="BA251" s="7">
        <v>13.24</v>
      </c>
      <c r="BB251" s="7">
        <v>35.28</v>
      </c>
      <c r="BC251" s="7">
        <v>4.63</v>
      </c>
      <c r="BD251" s="7">
        <v>13.78</v>
      </c>
      <c r="BE251" s="7">
        <v>33.619999999999997</v>
      </c>
      <c r="BF251" s="7">
        <v>11.9</v>
      </c>
      <c r="BG251" s="7">
        <v>55.22</v>
      </c>
      <c r="BH251" s="7">
        <v>21.54</v>
      </c>
      <c r="BI251" s="7">
        <v>76.33</v>
      </c>
      <c r="BJ251" s="7">
        <v>203.29</v>
      </c>
      <c r="BK251" s="7">
        <v>77.78</v>
      </c>
      <c r="BL251" s="7">
        <v>22.3</v>
      </c>
      <c r="BM251" s="7">
        <v>9.2899999999999991</v>
      </c>
    </row>
    <row r="252" spans="1:65">
      <c r="A252" s="9">
        <v>28307</v>
      </c>
      <c r="B252" s="7">
        <v>1954.4</v>
      </c>
      <c r="C252" s="7">
        <v>1385.8</v>
      </c>
      <c r="D252" s="7"/>
      <c r="E252" s="7"/>
      <c r="F252" s="7"/>
      <c r="G252" s="7"/>
      <c r="Z252" s="7">
        <v>141.03</v>
      </c>
      <c r="AA252" s="7">
        <v>1398.8</v>
      </c>
      <c r="AB252" s="7">
        <v>5.81</v>
      </c>
      <c r="AC252" s="7">
        <v>8.8699999999999992</v>
      </c>
      <c r="AD252" s="7">
        <v>327.60000000000002</v>
      </c>
      <c r="AE252" s="7">
        <v>1254</v>
      </c>
      <c r="AF252" s="7">
        <v>123.8</v>
      </c>
      <c r="AG252" s="7">
        <v>98.05</v>
      </c>
      <c r="AH252" s="7">
        <v>194.9</v>
      </c>
      <c r="AI252" s="7">
        <v>144.19999999999999</v>
      </c>
      <c r="AJ252" s="7">
        <v>16.41</v>
      </c>
      <c r="AK252" s="7">
        <v>32.18</v>
      </c>
      <c r="AL252" s="7">
        <v>2.6</v>
      </c>
      <c r="AM252" s="7">
        <v>10.76</v>
      </c>
      <c r="AN252" s="7">
        <v>24.17</v>
      </c>
      <c r="AO252" s="7">
        <v>1.76</v>
      </c>
      <c r="AP252" s="7">
        <v>6.8</v>
      </c>
      <c r="AQ252" s="7">
        <v>25.86</v>
      </c>
      <c r="AR252" s="7">
        <v>3.37</v>
      </c>
      <c r="AS252" s="7">
        <v>11.62</v>
      </c>
      <c r="AT252" s="7">
        <v>7.24</v>
      </c>
      <c r="AU252" s="7">
        <v>20.23</v>
      </c>
      <c r="AV252" s="7">
        <v>35.799999999999997</v>
      </c>
      <c r="AW252" s="7">
        <v>58.45</v>
      </c>
      <c r="AX252" s="7">
        <v>192.5</v>
      </c>
      <c r="AY252" s="7">
        <v>30.36</v>
      </c>
      <c r="AZ252" s="7">
        <v>4.84</v>
      </c>
      <c r="BA252" s="7">
        <v>14.06</v>
      </c>
      <c r="BB252" s="7">
        <v>34.46</v>
      </c>
      <c r="BC252" s="7">
        <v>4.2699999999999996</v>
      </c>
      <c r="BD252" s="7">
        <v>13.23</v>
      </c>
      <c r="BE252" s="7">
        <v>32.26</v>
      </c>
      <c r="BF252" s="7">
        <v>12.16</v>
      </c>
      <c r="BG252" s="7">
        <v>55.61</v>
      </c>
      <c r="BH252" s="7">
        <v>21.87</v>
      </c>
      <c r="BI252" s="7">
        <v>77.61</v>
      </c>
      <c r="BJ252" s="7">
        <v>202.73</v>
      </c>
      <c r="BK252" s="7">
        <v>78.91</v>
      </c>
      <c r="BL252" s="7">
        <v>23.35</v>
      </c>
      <c r="BM252" s="7">
        <v>9.74</v>
      </c>
    </row>
    <row r="253" spans="1:65">
      <c r="A253" s="9">
        <v>28399</v>
      </c>
      <c r="B253" s="7">
        <v>1988.9</v>
      </c>
      <c r="C253" s="7">
        <v>1388.51</v>
      </c>
      <c r="D253" s="7"/>
      <c r="E253" s="7"/>
      <c r="F253" s="7"/>
      <c r="G253" s="7"/>
      <c r="Z253" s="7">
        <v>143.24</v>
      </c>
      <c r="AA253" s="7">
        <v>1407.4</v>
      </c>
      <c r="AB253" s="7">
        <v>6.59</v>
      </c>
      <c r="AC253" s="7">
        <v>8.89</v>
      </c>
      <c r="AD253" s="7">
        <v>334.8</v>
      </c>
      <c r="AE253" s="7">
        <v>1285</v>
      </c>
      <c r="AF253" s="7">
        <v>126.5</v>
      </c>
      <c r="AG253" s="7">
        <v>93.95</v>
      </c>
      <c r="AH253" s="7">
        <v>197.2</v>
      </c>
      <c r="AI253" s="7">
        <v>154.1</v>
      </c>
      <c r="AJ253" s="7">
        <v>12.59</v>
      </c>
      <c r="AK253" s="7">
        <v>32.520000000000003</v>
      </c>
      <c r="AL253" s="7">
        <v>2.2599999999999998</v>
      </c>
      <c r="AM253" s="7">
        <v>9.39</v>
      </c>
      <c r="AN253" s="7">
        <v>24.11</v>
      </c>
      <c r="AO253" s="7">
        <v>1.53</v>
      </c>
      <c r="AP253" s="7">
        <v>5.8</v>
      </c>
      <c r="AQ253" s="7">
        <v>26.3</v>
      </c>
      <c r="AR253" s="7">
        <v>-0.81</v>
      </c>
      <c r="AS253" s="7">
        <v>-2.71</v>
      </c>
      <c r="AT253" s="7">
        <v>6.62</v>
      </c>
      <c r="AU253" s="7">
        <v>17.97</v>
      </c>
      <c r="AV253" s="7">
        <v>36.85</v>
      </c>
      <c r="AW253" s="7">
        <v>60.84</v>
      </c>
      <c r="AX253" s="7">
        <v>191.3</v>
      </c>
      <c r="AY253" s="7">
        <v>31.8</v>
      </c>
      <c r="AZ253" s="7">
        <v>4.67</v>
      </c>
      <c r="BA253" s="7">
        <v>15.57</v>
      </c>
      <c r="BB253" s="7">
        <v>29.98</v>
      </c>
      <c r="BC253" s="7">
        <v>3.73</v>
      </c>
      <c r="BD253" s="7">
        <v>12.25</v>
      </c>
      <c r="BE253" s="7">
        <v>30.43</v>
      </c>
      <c r="BF253" s="7">
        <v>12.46</v>
      </c>
      <c r="BG253" s="7">
        <v>56.6</v>
      </c>
      <c r="BH253" s="7">
        <v>22.02</v>
      </c>
      <c r="BI253" s="7">
        <v>77.88</v>
      </c>
      <c r="BJ253" s="7">
        <v>201.84</v>
      </c>
      <c r="BK253" s="7">
        <v>79.42</v>
      </c>
      <c r="BL253" s="7">
        <v>21.9</v>
      </c>
      <c r="BM253" s="7">
        <v>8.76</v>
      </c>
    </row>
    <row r="254" spans="1:65">
      <c r="A254" s="9">
        <v>28491</v>
      </c>
      <c r="B254" s="7">
        <v>2031.7</v>
      </c>
      <c r="C254" s="7">
        <v>1400.01</v>
      </c>
      <c r="D254" s="7"/>
      <c r="E254" s="7"/>
      <c r="F254" s="7"/>
      <c r="G254" s="7"/>
      <c r="Z254" s="7">
        <v>145.12</v>
      </c>
      <c r="AA254" s="7">
        <v>1419</v>
      </c>
      <c r="AB254" s="7">
        <v>6.8</v>
      </c>
      <c r="AC254" s="7">
        <v>9.17</v>
      </c>
      <c r="AD254" s="7">
        <v>341.13</v>
      </c>
      <c r="AE254" s="7">
        <v>1309</v>
      </c>
      <c r="AF254" s="7">
        <v>129.5</v>
      </c>
      <c r="AG254" s="7">
        <v>89.35</v>
      </c>
      <c r="AH254" s="7">
        <v>202</v>
      </c>
      <c r="AI254" s="7">
        <v>154.69999999999999</v>
      </c>
      <c r="AJ254" s="7">
        <v>10.49</v>
      </c>
      <c r="AK254" s="7">
        <v>32.74</v>
      </c>
      <c r="AL254" s="7">
        <v>2.21</v>
      </c>
      <c r="AM254" s="7">
        <v>9.31</v>
      </c>
      <c r="AN254" s="7">
        <v>23.76</v>
      </c>
      <c r="AO254" s="7">
        <v>1.52</v>
      </c>
      <c r="AP254" s="7">
        <v>5.8</v>
      </c>
      <c r="AQ254" s="7">
        <v>26.14</v>
      </c>
      <c r="AR254" s="7">
        <v>-1.43</v>
      </c>
      <c r="AS254" s="7">
        <v>-5.04</v>
      </c>
      <c r="AT254" s="7">
        <v>5.51</v>
      </c>
      <c r="AU254" s="7">
        <v>15.25</v>
      </c>
      <c r="AV254" s="7">
        <v>36.15</v>
      </c>
      <c r="AW254" s="7">
        <v>56.22</v>
      </c>
      <c r="AX254" s="7">
        <v>190.01</v>
      </c>
      <c r="AY254" s="7">
        <v>29.59</v>
      </c>
      <c r="AZ254" s="7">
        <v>4.7</v>
      </c>
      <c r="BA254" s="7">
        <v>13.47</v>
      </c>
      <c r="BB254" s="7">
        <v>34.869999999999997</v>
      </c>
      <c r="BC254" s="7">
        <v>3.2</v>
      </c>
      <c r="BD254" s="7">
        <v>10.66</v>
      </c>
      <c r="BE254" s="7">
        <v>30</v>
      </c>
      <c r="BF254" s="7">
        <v>12.96</v>
      </c>
      <c r="BG254" s="7">
        <v>59.4</v>
      </c>
      <c r="BH254" s="7">
        <v>21.81</v>
      </c>
      <c r="BI254" s="7">
        <v>77.62</v>
      </c>
      <c r="BJ254" s="7">
        <v>200.94</v>
      </c>
      <c r="BK254" s="7">
        <v>79.23</v>
      </c>
      <c r="BL254" s="7">
        <v>23.39</v>
      </c>
      <c r="BM254" s="7">
        <v>9.5500000000000007</v>
      </c>
    </row>
    <row r="255" spans="1:65">
      <c r="A255" s="9">
        <v>28581</v>
      </c>
      <c r="B255" s="7">
        <v>2139.5</v>
      </c>
      <c r="C255" s="7">
        <v>1436.97</v>
      </c>
      <c r="D255" s="7"/>
      <c r="E255" s="7"/>
      <c r="F255" s="7"/>
      <c r="G255" s="7"/>
      <c r="Z255" s="7">
        <v>148.88999999999999</v>
      </c>
      <c r="AA255" s="7">
        <v>1430.7</v>
      </c>
      <c r="AB255" s="7">
        <v>7.2</v>
      </c>
      <c r="AC255" s="7">
        <v>9.32</v>
      </c>
      <c r="AD255" s="7">
        <v>348.7</v>
      </c>
      <c r="AE255" s="7">
        <v>1334</v>
      </c>
      <c r="AF255" s="7">
        <v>132.5</v>
      </c>
      <c r="AG255" s="7">
        <v>95.93</v>
      </c>
      <c r="AH255" s="7">
        <v>208</v>
      </c>
      <c r="AI255" s="7">
        <v>164.6</v>
      </c>
      <c r="AJ255" s="7">
        <v>9.3699999999999992</v>
      </c>
      <c r="AK255" s="7">
        <v>32.61</v>
      </c>
      <c r="AL255" s="7">
        <v>1.84</v>
      </c>
      <c r="AM255" s="7">
        <v>7.79</v>
      </c>
      <c r="AN255" s="7">
        <v>23.6</v>
      </c>
      <c r="AO255" s="7">
        <v>1.57</v>
      </c>
      <c r="AP255" s="7">
        <v>6</v>
      </c>
      <c r="AQ255" s="7">
        <v>26.23</v>
      </c>
      <c r="AR255" s="7">
        <v>-0.97</v>
      </c>
      <c r="AS255" s="7">
        <v>-3.32</v>
      </c>
      <c r="AT255" s="7">
        <v>5.31</v>
      </c>
      <c r="AU255" s="7">
        <v>14.6</v>
      </c>
      <c r="AV255" s="7">
        <v>36.36</v>
      </c>
      <c r="AW255" s="7">
        <v>57.97</v>
      </c>
      <c r="AX255" s="7">
        <v>187.69</v>
      </c>
      <c r="AY255" s="7">
        <v>30.88</v>
      </c>
      <c r="AZ255" s="7">
        <v>4.47</v>
      </c>
      <c r="BA255" s="7">
        <v>14.15</v>
      </c>
      <c r="BB255" s="7">
        <v>31.59</v>
      </c>
      <c r="BC255" s="7">
        <v>2.94</v>
      </c>
      <c r="BD255" s="7">
        <v>9.92</v>
      </c>
      <c r="BE255" s="7">
        <v>29.62</v>
      </c>
      <c r="BF255" s="7">
        <v>13.16</v>
      </c>
      <c r="BG255" s="7">
        <v>60.44</v>
      </c>
      <c r="BH255" s="7">
        <v>21.78</v>
      </c>
      <c r="BI255" s="7">
        <v>77.09</v>
      </c>
      <c r="BJ255" s="7">
        <v>199.67</v>
      </c>
      <c r="BK255" s="7">
        <v>78.88</v>
      </c>
      <c r="BL255" s="7">
        <v>24.3</v>
      </c>
      <c r="BM255" s="7">
        <v>10.51</v>
      </c>
    </row>
    <row r="256" spans="1:65">
      <c r="A256" s="9">
        <v>28672</v>
      </c>
      <c r="B256" s="7">
        <v>2202.5</v>
      </c>
      <c r="C256" s="7">
        <v>1448.82</v>
      </c>
      <c r="D256" s="7"/>
      <c r="E256" s="7"/>
      <c r="F256" s="7"/>
      <c r="G256" s="7"/>
      <c r="Z256" s="7">
        <v>152.02000000000001</v>
      </c>
      <c r="AA256" s="7">
        <v>1442.4</v>
      </c>
      <c r="AB256" s="7">
        <v>8.08</v>
      </c>
      <c r="AC256" s="7">
        <v>9.6</v>
      </c>
      <c r="AD256" s="7">
        <v>355.45</v>
      </c>
      <c r="AE256" s="7">
        <v>1361</v>
      </c>
      <c r="AF256" s="7">
        <v>135.30000000000001</v>
      </c>
      <c r="AG256" s="7">
        <v>101.66</v>
      </c>
      <c r="AH256" s="7">
        <v>211.2</v>
      </c>
      <c r="AI256" s="7">
        <v>168.4</v>
      </c>
      <c r="AJ256" s="7">
        <v>10.8</v>
      </c>
      <c r="AK256" s="7">
        <v>32.28</v>
      </c>
      <c r="AL256" s="7">
        <v>2.0099999999999998</v>
      </c>
      <c r="AM256" s="7">
        <v>8.65</v>
      </c>
      <c r="AN256" s="7">
        <v>23.28</v>
      </c>
      <c r="AO256" s="7">
        <v>2.06</v>
      </c>
      <c r="AP256" s="7">
        <v>7.98</v>
      </c>
      <c r="AQ256" s="7">
        <v>25.89</v>
      </c>
      <c r="AR256" s="7">
        <v>-0.69</v>
      </c>
      <c r="AS256" s="7">
        <v>-2.44</v>
      </c>
      <c r="AT256" s="7">
        <v>5.62</v>
      </c>
      <c r="AU256" s="7">
        <v>15.57</v>
      </c>
      <c r="AV256" s="7">
        <v>36.1</v>
      </c>
      <c r="AW256" s="7">
        <v>58.15</v>
      </c>
      <c r="AX256" s="7">
        <v>195.28</v>
      </c>
      <c r="AY256" s="7">
        <v>29.78</v>
      </c>
      <c r="AZ256" s="7">
        <v>4.2699999999999996</v>
      </c>
      <c r="BA256" s="7">
        <v>13.44</v>
      </c>
      <c r="BB256" s="7">
        <v>31.75</v>
      </c>
      <c r="BC256" s="7">
        <v>3.01</v>
      </c>
      <c r="BD256" s="7">
        <v>10.23</v>
      </c>
      <c r="BE256" s="7">
        <v>29.45</v>
      </c>
      <c r="BF256" s="7">
        <v>13.18</v>
      </c>
      <c r="BG256" s="7">
        <v>61.05</v>
      </c>
      <c r="BH256" s="7">
        <v>21.59</v>
      </c>
      <c r="BI256" s="7">
        <v>76.94</v>
      </c>
      <c r="BJ256" s="7">
        <v>198.64</v>
      </c>
      <c r="BK256" s="7">
        <v>78.790000000000006</v>
      </c>
      <c r="BL256" s="7">
        <v>23.88</v>
      </c>
      <c r="BM256" s="7">
        <v>10.09</v>
      </c>
    </row>
    <row r="257" spans="1:65">
      <c r="A257" s="9">
        <v>28764</v>
      </c>
      <c r="B257" s="7">
        <v>2281.6</v>
      </c>
      <c r="C257" s="7">
        <v>1468.4</v>
      </c>
      <c r="D257" s="7"/>
      <c r="E257" s="7"/>
      <c r="F257" s="7"/>
      <c r="G257" s="7"/>
      <c r="Z257" s="7">
        <v>155.38</v>
      </c>
      <c r="AA257" s="7">
        <v>1454.4</v>
      </c>
      <c r="AB257" s="7">
        <v>9.9</v>
      </c>
      <c r="AC257" s="7">
        <v>9.59</v>
      </c>
      <c r="AD257" s="7">
        <v>361.38</v>
      </c>
      <c r="AE257" s="7">
        <v>1393</v>
      </c>
      <c r="AF257" s="7">
        <v>138.1</v>
      </c>
      <c r="AG257" s="7">
        <v>97.13</v>
      </c>
      <c r="AH257" s="7">
        <v>216</v>
      </c>
      <c r="AI257" s="7">
        <v>175.7</v>
      </c>
      <c r="AJ257" s="7">
        <v>12.04</v>
      </c>
      <c r="AK257" s="7">
        <v>32.44</v>
      </c>
      <c r="AL257" s="7">
        <v>2.13</v>
      </c>
      <c r="AM257" s="7">
        <v>9.1199999999999992</v>
      </c>
      <c r="AN257" s="7">
        <v>23.3</v>
      </c>
      <c r="AO257" s="7">
        <v>2.34</v>
      </c>
      <c r="AP257" s="7">
        <v>8.94</v>
      </c>
      <c r="AQ257" s="7">
        <v>26.14</v>
      </c>
      <c r="AR257" s="7">
        <v>0.25</v>
      </c>
      <c r="AS257" s="7">
        <v>0.86</v>
      </c>
      <c r="AT257" s="7">
        <v>6.29</v>
      </c>
      <c r="AU257" s="7">
        <v>17.38</v>
      </c>
      <c r="AV257" s="7">
        <v>36.18</v>
      </c>
      <c r="AW257" s="7">
        <v>61.06</v>
      </c>
      <c r="AX257" s="7">
        <v>199.06</v>
      </c>
      <c r="AY257" s="7">
        <v>30.67</v>
      </c>
      <c r="AZ257" s="7">
        <v>4.1100000000000003</v>
      </c>
      <c r="BA257" s="7">
        <v>12.94</v>
      </c>
      <c r="BB257" s="7">
        <v>31.79</v>
      </c>
      <c r="BC257" s="7">
        <v>3.09</v>
      </c>
      <c r="BD257" s="7">
        <v>10.39</v>
      </c>
      <c r="BE257" s="7">
        <v>29.73</v>
      </c>
      <c r="BF257" s="7">
        <v>13.33</v>
      </c>
      <c r="BG257" s="7">
        <v>61.63</v>
      </c>
      <c r="BH257" s="7">
        <v>21.62</v>
      </c>
      <c r="BI257" s="7">
        <v>77.099999999999994</v>
      </c>
      <c r="BJ257" s="7">
        <v>197.74</v>
      </c>
      <c r="BK257" s="7">
        <v>79.16</v>
      </c>
      <c r="BL257" s="7">
        <v>22.84</v>
      </c>
      <c r="BM257" s="7">
        <v>9.42</v>
      </c>
    </row>
    <row r="258" spans="1:65">
      <c r="A258" s="9">
        <v>28856</v>
      </c>
      <c r="B258" s="7">
        <v>2335.5</v>
      </c>
      <c r="C258" s="7">
        <v>1472.57</v>
      </c>
      <c r="D258" s="7"/>
      <c r="E258" s="7"/>
      <c r="F258" s="7"/>
      <c r="G258" s="7"/>
      <c r="Z258" s="7">
        <v>158.6</v>
      </c>
      <c r="AA258" s="7">
        <v>1464.4</v>
      </c>
      <c r="AB258" s="7">
        <v>10.1</v>
      </c>
      <c r="AC258" s="7">
        <v>10.130000000000001</v>
      </c>
      <c r="AD258" s="7">
        <v>367.08</v>
      </c>
      <c r="AE258" s="7">
        <v>1415</v>
      </c>
      <c r="AF258" s="7">
        <v>140.6</v>
      </c>
      <c r="AG258" s="7">
        <v>99.35</v>
      </c>
      <c r="AH258" s="7">
        <v>223.9</v>
      </c>
      <c r="AI258" s="7">
        <v>182.6</v>
      </c>
      <c r="AJ258" s="7">
        <v>11.37</v>
      </c>
      <c r="AK258" s="7">
        <v>32.409999999999997</v>
      </c>
      <c r="AL258" s="7">
        <v>2.21</v>
      </c>
      <c r="AM258" s="7">
        <v>9.65</v>
      </c>
      <c r="AN258" s="7">
        <v>22.95</v>
      </c>
      <c r="AO258" s="7">
        <v>2.6</v>
      </c>
      <c r="AP258" s="7">
        <v>9.91</v>
      </c>
      <c r="AQ258" s="7">
        <v>26.2</v>
      </c>
      <c r="AR258" s="7">
        <v>-0.08</v>
      </c>
      <c r="AS258" s="7">
        <v>-0.28000000000000003</v>
      </c>
      <c r="AT258" s="7">
        <v>6.6</v>
      </c>
      <c r="AU258" s="7">
        <v>18.36</v>
      </c>
      <c r="AV258" s="7">
        <v>35.94</v>
      </c>
      <c r="AW258" s="7">
        <v>58.33</v>
      </c>
      <c r="AX258" s="7">
        <v>197.87</v>
      </c>
      <c r="AY258" s="7">
        <v>29.48</v>
      </c>
      <c r="AZ258" s="7">
        <v>4.2699999999999996</v>
      </c>
      <c r="BA258" s="7">
        <v>13.84</v>
      </c>
      <c r="BB258" s="7">
        <v>30.87</v>
      </c>
      <c r="BC258" s="7">
        <v>3.16</v>
      </c>
      <c r="BD258" s="7">
        <v>10.7</v>
      </c>
      <c r="BE258" s="7">
        <v>29.58</v>
      </c>
      <c r="BF258" s="7">
        <v>13.41</v>
      </c>
      <c r="BG258" s="7">
        <v>62.49</v>
      </c>
      <c r="BH258" s="7">
        <v>21.46</v>
      </c>
      <c r="BI258" s="7">
        <v>77.09</v>
      </c>
      <c r="BJ258" s="7">
        <v>196.99</v>
      </c>
      <c r="BK258" s="7">
        <v>79.760000000000005</v>
      </c>
      <c r="BL258" s="7">
        <v>23.44</v>
      </c>
      <c r="BM258" s="7">
        <v>9.5</v>
      </c>
    </row>
    <row r="259" spans="1:65">
      <c r="A259" s="9">
        <v>28946</v>
      </c>
      <c r="B259" s="7">
        <v>2377.9</v>
      </c>
      <c r="C259" s="7">
        <v>1469.2</v>
      </c>
      <c r="D259" s="7"/>
      <c r="E259" s="7"/>
      <c r="F259" s="7"/>
      <c r="G259" s="7"/>
      <c r="Z259" s="7">
        <v>161.85</v>
      </c>
      <c r="AA259" s="7">
        <v>1475.2</v>
      </c>
      <c r="AB259" s="7">
        <v>10.029999999999999</v>
      </c>
      <c r="AC259" s="7">
        <v>10.33</v>
      </c>
      <c r="AD259" s="7">
        <v>376.1</v>
      </c>
      <c r="AE259" s="7">
        <v>1451</v>
      </c>
      <c r="AF259" s="7">
        <v>143.30000000000001</v>
      </c>
      <c r="AG259" s="7">
        <v>101.18</v>
      </c>
      <c r="AH259" s="7">
        <v>231.8</v>
      </c>
      <c r="AI259" s="7">
        <v>182.5</v>
      </c>
      <c r="AJ259" s="7">
        <v>10.56</v>
      </c>
      <c r="AK259" s="7">
        <v>32.39</v>
      </c>
      <c r="AL259" s="7">
        <v>2.15</v>
      </c>
      <c r="AM259" s="7">
        <v>9.42</v>
      </c>
      <c r="AN259" s="7">
        <v>22.84</v>
      </c>
      <c r="AO259" s="7">
        <v>2.69</v>
      </c>
      <c r="AP259" s="7">
        <v>10.29</v>
      </c>
      <c r="AQ259" s="7">
        <v>26.18</v>
      </c>
      <c r="AR259" s="7">
        <v>-0.76</v>
      </c>
      <c r="AS259" s="7">
        <v>-2.68</v>
      </c>
      <c r="AT259" s="7">
        <v>6.46</v>
      </c>
      <c r="AU259" s="7">
        <v>18.059999999999999</v>
      </c>
      <c r="AV259" s="7">
        <v>35.76</v>
      </c>
      <c r="AW259" s="7">
        <v>59.95</v>
      </c>
      <c r="AX259" s="7">
        <v>199.21</v>
      </c>
      <c r="AY259" s="7">
        <v>30.09</v>
      </c>
      <c r="AZ259" s="7">
        <v>4.2699999999999996</v>
      </c>
      <c r="BA259" s="7">
        <v>13.78</v>
      </c>
      <c r="BB259" s="7">
        <v>30.99</v>
      </c>
      <c r="BC259" s="7">
        <v>3.28</v>
      </c>
      <c r="BD259" s="7">
        <v>11.1</v>
      </c>
      <c r="BE259" s="7">
        <v>29.51</v>
      </c>
      <c r="BF259" s="7">
        <v>13.48</v>
      </c>
      <c r="BG259" s="7">
        <v>63.01</v>
      </c>
      <c r="BH259" s="7">
        <v>21.39</v>
      </c>
      <c r="BI259" s="7">
        <v>76.88</v>
      </c>
      <c r="BJ259" s="7">
        <v>196.2</v>
      </c>
      <c r="BK259" s="7">
        <v>80.25</v>
      </c>
      <c r="BL259" s="7">
        <v>24.04</v>
      </c>
      <c r="BM259" s="7">
        <v>9.98</v>
      </c>
    </row>
    <row r="260" spans="1:65">
      <c r="A260" s="9">
        <v>29037</v>
      </c>
      <c r="B260" s="7">
        <v>2454.8000000000002</v>
      </c>
      <c r="C260" s="7">
        <v>1486.59</v>
      </c>
      <c r="D260" s="7"/>
      <c r="E260" s="7"/>
      <c r="F260" s="7"/>
      <c r="G260" s="7"/>
      <c r="Z260" s="7">
        <v>165.13</v>
      </c>
      <c r="AA260" s="7">
        <v>1486.2</v>
      </c>
      <c r="AB260" s="7">
        <v>10.6</v>
      </c>
      <c r="AC260" s="7">
        <v>10.29</v>
      </c>
      <c r="AD260" s="7">
        <v>384.58</v>
      </c>
      <c r="AE260" s="7">
        <v>1489</v>
      </c>
      <c r="AF260" s="7">
        <v>146.4</v>
      </c>
      <c r="AG260" s="7">
        <v>106.22</v>
      </c>
      <c r="AH260" s="7">
        <v>239.1</v>
      </c>
      <c r="AI260" s="7">
        <v>191.9</v>
      </c>
      <c r="AJ260" s="7">
        <v>12.16</v>
      </c>
      <c r="AK260" s="7">
        <v>32.24</v>
      </c>
      <c r="AL260" s="7">
        <v>1.99</v>
      </c>
      <c r="AM260" s="7">
        <v>8.7200000000000006</v>
      </c>
      <c r="AN260" s="7">
        <v>22.86</v>
      </c>
      <c r="AO260" s="7">
        <v>2.8</v>
      </c>
      <c r="AP260" s="7">
        <v>10.73</v>
      </c>
      <c r="AQ260" s="7">
        <v>26.13</v>
      </c>
      <c r="AR260" s="7">
        <v>-0.04</v>
      </c>
      <c r="AS260" s="7">
        <v>-0.14000000000000001</v>
      </c>
      <c r="AT260" s="7">
        <v>6.71</v>
      </c>
      <c r="AU260" s="7">
        <v>18.600000000000001</v>
      </c>
      <c r="AV260" s="7">
        <v>36.1</v>
      </c>
      <c r="AW260" s="7">
        <v>60.25</v>
      </c>
      <c r="AX260" s="7">
        <v>201.77</v>
      </c>
      <c r="AY260" s="7">
        <v>29.86</v>
      </c>
      <c r="AZ260" s="7">
        <v>4.45</v>
      </c>
      <c r="BA260" s="7">
        <v>13.92</v>
      </c>
      <c r="BB260" s="7">
        <v>31.99</v>
      </c>
      <c r="BC260" s="7">
        <v>3.25</v>
      </c>
      <c r="BD260" s="7">
        <v>10.66</v>
      </c>
      <c r="BE260" s="7">
        <v>30.52</v>
      </c>
      <c r="BF260" s="7">
        <v>13.52</v>
      </c>
      <c r="BG260" s="7">
        <v>63.4</v>
      </c>
      <c r="BH260" s="7">
        <v>21.32</v>
      </c>
      <c r="BI260" s="7">
        <v>77.069999999999993</v>
      </c>
      <c r="BJ260" s="7">
        <v>195.24</v>
      </c>
      <c r="BK260" s="7">
        <v>80.849999999999994</v>
      </c>
      <c r="BL260" s="7">
        <v>23.73</v>
      </c>
      <c r="BM260" s="7">
        <v>9.83</v>
      </c>
    </row>
    <row r="261" spans="1:65">
      <c r="A261" s="9">
        <v>29129</v>
      </c>
      <c r="B261" s="7">
        <v>2502.9</v>
      </c>
      <c r="C261" s="7">
        <v>1489.38</v>
      </c>
      <c r="D261" s="7"/>
      <c r="E261" s="7"/>
      <c r="F261" s="7"/>
      <c r="G261" s="7"/>
      <c r="Z261" s="7">
        <v>168.05</v>
      </c>
      <c r="AA261" s="7">
        <v>1497.2</v>
      </c>
      <c r="AB261" s="7">
        <v>13.1</v>
      </c>
      <c r="AC261" s="7">
        <v>11.4</v>
      </c>
      <c r="AD261" s="7">
        <v>388.38</v>
      </c>
      <c r="AE261" s="7">
        <v>1517.3</v>
      </c>
      <c r="AF261" s="7">
        <v>149.4</v>
      </c>
      <c r="AG261" s="7">
        <v>105.3</v>
      </c>
      <c r="AH261" s="7">
        <v>247.5</v>
      </c>
      <c r="AI261" s="7">
        <v>188.1</v>
      </c>
      <c r="AJ261" s="7">
        <v>14.95</v>
      </c>
      <c r="AK261" s="7">
        <v>32.159999999999997</v>
      </c>
      <c r="AL261" s="7">
        <v>2.23</v>
      </c>
      <c r="AM261" s="7">
        <v>9.49</v>
      </c>
      <c r="AN261" s="7">
        <v>23.46</v>
      </c>
      <c r="AO261" s="7">
        <v>2.84</v>
      </c>
      <c r="AP261" s="7">
        <v>10.64</v>
      </c>
      <c r="AQ261" s="7">
        <v>26.69</v>
      </c>
      <c r="AR261" s="7">
        <v>2.52</v>
      </c>
      <c r="AS261" s="7">
        <v>8.75</v>
      </c>
      <c r="AT261" s="7">
        <v>6.96</v>
      </c>
      <c r="AU261" s="7">
        <v>19.45</v>
      </c>
      <c r="AV261" s="7">
        <v>35.81</v>
      </c>
      <c r="AW261" s="7">
        <v>62.65</v>
      </c>
      <c r="AX261" s="7">
        <v>206.47</v>
      </c>
      <c r="AY261" s="7">
        <v>30.34</v>
      </c>
      <c r="AZ261" s="7">
        <v>5.41</v>
      </c>
      <c r="BA261" s="7">
        <v>15.66</v>
      </c>
      <c r="BB261" s="7">
        <v>34.56</v>
      </c>
      <c r="BC261" s="7">
        <v>3.83</v>
      </c>
      <c r="BD261" s="7">
        <v>11.14</v>
      </c>
      <c r="BE261" s="7">
        <v>34.380000000000003</v>
      </c>
      <c r="BF261" s="7">
        <v>13.61</v>
      </c>
      <c r="BG261" s="7">
        <v>63.5</v>
      </c>
      <c r="BH261" s="7">
        <v>21.43</v>
      </c>
      <c r="BI261" s="7">
        <v>77.959999999999994</v>
      </c>
      <c r="BJ261" s="7">
        <v>194.49</v>
      </c>
      <c r="BK261" s="7">
        <v>81.63</v>
      </c>
      <c r="BL261" s="7">
        <v>23.93</v>
      </c>
      <c r="BM261" s="7">
        <v>10.37</v>
      </c>
    </row>
    <row r="262" spans="1:65">
      <c r="A262" s="9">
        <v>29221</v>
      </c>
      <c r="B262" s="7">
        <v>2572.9</v>
      </c>
      <c r="C262" s="7">
        <v>1496.4</v>
      </c>
      <c r="D262" s="7"/>
      <c r="E262" s="7"/>
      <c r="F262" s="7"/>
      <c r="G262" s="7"/>
      <c r="Z262" s="7">
        <v>171.94</v>
      </c>
      <c r="AA262" s="7">
        <v>1508.3</v>
      </c>
      <c r="AB262" s="7">
        <v>14.25</v>
      </c>
      <c r="AC262" s="7">
        <v>12.42</v>
      </c>
      <c r="AD262" s="7">
        <v>394.3</v>
      </c>
      <c r="AE262" s="7">
        <v>1518.9</v>
      </c>
      <c r="AF262" s="7">
        <v>152.30000000000001</v>
      </c>
      <c r="AG262" s="7">
        <v>110.3</v>
      </c>
      <c r="AH262" s="7">
        <v>259</v>
      </c>
      <c r="AI262" s="7">
        <v>203.6</v>
      </c>
      <c r="AJ262" s="7">
        <v>14.86</v>
      </c>
      <c r="AK262" s="7">
        <v>33.04</v>
      </c>
      <c r="AL262" s="7">
        <v>1.74</v>
      </c>
      <c r="AM262" s="7">
        <v>7.43</v>
      </c>
      <c r="AN262" s="7">
        <v>23.38</v>
      </c>
      <c r="AO262" s="7">
        <v>2.5099999999999998</v>
      </c>
      <c r="AP262" s="7">
        <v>9.2799999999999994</v>
      </c>
      <c r="AQ262" s="7">
        <v>27.04</v>
      </c>
      <c r="AR262" s="7">
        <v>1.64</v>
      </c>
      <c r="AS262" s="7">
        <v>5.65</v>
      </c>
      <c r="AT262" s="7">
        <v>7.63</v>
      </c>
      <c r="AU262" s="7">
        <v>20.54</v>
      </c>
      <c r="AV262" s="7">
        <v>37.130000000000003</v>
      </c>
      <c r="AW262" s="7">
        <v>62.1</v>
      </c>
      <c r="AX262" s="7">
        <v>205</v>
      </c>
      <c r="AY262" s="7">
        <v>30.29</v>
      </c>
      <c r="AZ262" s="7">
        <v>5.45</v>
      </c>
      <c r="BA262" s="7">
        <v>15.38</v>
      </c>
      <c r="BB262" s="7">
        <v>35.42</v>
      </c>
      <c r="BC262" s="7">
        <v>3.65</v>
      </c>
      <c r="BD262" s="7">
        <v>11</v>
      </c>
      <c r="BE262" s="7">
        <v>33.159999999999997</v>
      </c>
      <c r="BF262" s="7">
        <v>13.36</v>
      </c>
      <c r="BG262" s="7">
        <v>62.52</v>
      </c>
      <c r="BH262" s="7">
        <v>21.36</v>
      </c>
      <c r="BI262" s="7">
        <v>78.790000000000006</v>
      </c>
      <c r="BJ262" s="7">
        <v>193.24</v>
      </c>
      <c r="BK262" s="7">
        <v>82.65</v>
      </c>
      <c r="BL262" s="7">
        <v>23.76</v>
      </c>
      <c r="BM262" s="7">
        <v>9.77</v>
      </c>
    </row>
    <row r="263" spans="1:65">
      <c r="A263" s="9">
        <v>29312</v>
      </c>
      <c r="B263" s="7">
        <v>2578.8000000000002</v>
      </c>
      <c r="C263" s="7">
        <v>1461.4</v>
      </c>
      <c r="D263" s="7"/>
      <c r="E263" s="7"/>
      <c r="F263" s="7"/>
      <c r="G263" s="7"/>
      <c r="Z263" s="7">
        <v>176.46</v>
      </c>
      <c r="AA263" s="7">
        <v>1519.5</v>
      </c>
      <c r="AB263" s="7">
        <v>10.62</v>
      </c>
      <c r="AC263" s="7">
        <v>14.19</v>
      </c>
      <c r="AD263" s="7">
        <v>390</v>
      </c>
      <c r="AE263" s="7">
        <v>1535.7</v>
      </c>
      <c r="AF263" s="7">
        <v>154.6</v>
      </c>
      <c r="AG263" s="7">
        <v>108.4</v>
      </c>
      <c r="AH263" s="7">
        <v>264.2</v>
      </c>
      <c r="AI263" s="7">
        <v>193.9</v>
      </c>
      <c r="AJ263" s="7">
        <v>15.01</v>
      </c>
      <c r="AK263" s="7">
        <v>33.08</v>
      </c>
      <c r="AL263" s="7">
        <v>2.02</v>
      </c>
      <c r="AM263" s="7">
        <v>8.64</v>
      </c>
      <c r="AN263" s="7">
        <v>23.35</v>
      </c>
      <c r="AO263" s="7">
        <v>2.77</v>
      </c>
      <c r="AP263" s="7">
        <v>10.16</v>
      </c>
      <c r="AQ263" s="7">
        <v>27.21</v>
      </c>
      <c r="AR263" s="7">
        <v>1.5</v>
      </c>
      <c r="AS263" s="7">
        <v>5.2</v>
      </c>
      <c r="AT263" s="7">
        <v>7.46</v>
      </c>
      <c r="AU263" s="7">
        <v>20.57</v>
      </c>
      <c r="AV263" s="7">
        <v>36.28</v>
      </c>
      <c r="AW263" s="7">
        <v>62.23</v>
      </c>
      <c r="AX263" s="7">
        <v>206.34</v>
      </c>
      <c r="AY263" s="7">
        <v>30.16</v>
      </c>
      <c r="AZ263" s="7">
        <v>5.64</v>
      </c>
      <c r="BA263" s="7">
        <v>16.64</v>
      </c>
      <c r="BB263" s="7">
        <v>33.92</v>
      </c>
      <c r="BC263" s="7">
        <v>3.51</v>
      </c>
      <c r="BD263" s="7">
        <v>10.89</v>
      </c>
      <c r="BE263" s="7">
        <v>32.21</v>
      </c>
      <c r="BF263" s="7">
        <v>13.5</v>
      </c>
      <c r="BG263" s="7">
        <v>62.94</v>
      </c>
      <c r="BH263" s="7">
        <v>21.45</v>
      </c>
      <c r="BI263" s="7">
        <v>79.62</v>
      </c>
      <c r="BJ263" s="7">
        <v>192.31</v>
      </c>
      <c r="BK263" s="7">
        <v>83.62</v>
      </c>
      <c r="BL263" s="7">
        <v>24.72</v>
      </c>
      <c r="BM263" s="7">
        <v>10.38</v>
      </c>
    </row>
    <row r="264" spans="1:65">
      <c r="A264" s="9">
        <v>29403</v>
      </c>
      <c r="B264" s="7">
        <v>2639.1</v>
      </c>
      <c r="C264" s="7">
        <v>1464.2</v>
      </c>
      <c r="D264" s="7"/>
      <c r="E264" s="7"/>
      <c r="F264" s="7"/>
      <c r="G264" s="7"/>
      <c r="Z264" s="7">
        <v>180.24</v>
      </c>
      <c r="AA264" s="7">
        <v>1530.8</v>
      </c>
      <c r="AB264" s="7">
        <v>9.65</v>
      </c>
      <c r="AC264" s="7">
        <v>12.67</v>
      </c>
      <c r="AD264" s="7">
        <v>405.5</v>
      </c>
      <c r="AE264" s="7">
        <v>1588</v>
      </c>
      <c r="AF264" s="7">
        <v>158.5</v>
      </c>
      <c r="AG264" s="7">
        <v>123.28</v>
      </c>
      <c r="AH264" s="7">
        <v>272.89999999999998</v>
      </c>
      <c r="AI264" s="7">
        <v>200.2</v>
      </c>
      <c r="AJ264" s="7">
        <v>16.3</v>
      </c>
      <c r="AK264" s="7">
        <v>33.06</v>
      </c>
      <c r="AL264" s="7">
        <v>2.56</v>
      </c>
      <c r="AM264" s="7">
        <v>10.99</v>
      </c>
      <c r="AN264" s="7">
        <v>23.28</v>
      </c>
      <c r="AO264" s="7">
        <v>3.46</v>
      </c>
      <c r="AP264" s="7">
        <v>12.75</v>
      </c>
      <c r="AQ264" s="7">
        <v>27.12</v>
      </c>
      <c r="AR264" s="7">
        <v>3.2</v>
      </c>
      <c r="AS264" s="7">
        <v>10.93</v>
      </c>
      <c r="AT264" s="7">
        <v>7.84</v>
      </c>
      <c r="AU264" s="7">
        <v>21.07</v>
      </c>
      <c r="AV264" s="7">
        <v>37.24</v>
      </c>
      <c r="AW264" s="7">
        <v>64.38</v>
      </c>
      <c r="AX264" s="7">
        <v>208.67</v>
      </c>
      <c r="AY264" s="7">
        <v>30.85</v>
      </c>
      <c r="AZ264" s="7">
        <v>5.0599999999999996</v>
      </c>
      <c r="BA264" s="7">
        <v>14.95</v>
      </c>
      <c r="BB264" s="7">
        <v>33.86</v>
      </c>
      <c r="BC264" s="7">
        <v>3.65</v>
      </c>
      <c r="BD264" s="7">
        <v>11.43</v>
      </c>
      <c r="BE264" s="7">
        <v>31.91</v>
      </c>
      <c r="BF264" s="7">
        <v>13.99</v>
      </c>
      <c r="BG264" s="7">
        <v>64.7</v>
      </c>
      <c r="BH264" s="7">
        <v>21.63</v>
      </c>
      <c r="BI264" s="7">
        <v>80.75</v>
      </c>
      <c r="BJ264" s="7">
        <v>191.98</v>
      </c>
      <c r="BK264" s="7">
        <v>84.67</v>
      </c>
      <c r="BL264" s="7">
        <v>24.91</v>
      </c>
      <c r="BM264" s="7">
        <v>10.6</v>
      </c>
    </row>
    <row r="265" spans="1:65">
      <c r="A265" s="9">
        <v>29495</v>
      </c>
      <c r="B265" s="7">
        <v>2736</v>
      </c>
      <c r="C265" s="7">
        <v>1477.9</v>
      </c>
      <c r="D265" s="7"/>
      <c r="E265" s="7"/>
      <c r="F265" s="7"/>
      <c r="G265" s="7"/>
      <c r="Z265" s="7">
        <v>185.13</v>
      </c>
      <c r="AA265" s="7">
        <v>1542.1</v>
      </c>
      <c r="AB265" s="7">
        <v>14.51</v>
      </c>
      <c r="AC265" s="7">
        <v>14.23</v>
      </c>
      <c r="AD265" s="7">
        <v>416.1</v>
      </c>
      <c r="AE265" s="7">
        <v>1625.8</v>
      </c>
      <c r="AF265" s="7">
        <v>162.6</v>
      </c>
      <c r="AG265" s="7">
        <v>133.12</v>
      </c>
      <c r="AH265" s="7">
        <v>279.2</v>
      </c>
      <c r="AI265" s="7">
        <v>205.8</v>
      </c>
      <c r="AJ265" s="7">
        <v>17.420000000000002</v>
      </c>
      <c r="AK265" s="7">
        <v>33</v>
      </c>
      <c r="AL265" s="7">
        <v>3.82</v>
      </c>
      <c r="AM265" s="7">
        <v>16.13</v>
      </c>
      <c r="AN265" s="7">
        <v>23.65</v>
      </c>
      <c r="AO265" s="7">
        <v>3.92</v>
      </c>
      <c r="AP265" s="7">
        <v>14.27</v>
      </c>
      <c r="AQ265" s="7">
        <v>27.44</v>
      </c>
      <c r="AR265" s="7">
        <v>1.18</v>
      </c>
      <c r="AS265" s="7">
        <v>4.12</v>
      </c>
      <c r="AT265" s="7">
        <v>8.16</v>
      </c>
      <c r="AU265" s="7">
        <v>22.56</v>
      </c>
      <c r="AV265" s="7">
        <v>36.15</v>
      </c>
      <c r="AW265" s="7">
        <v>64.09</v>
      </c>
      <c r="AX265" s="7">
        <v>214.26</v>
      </c>
      <c r="AY265" s="7">
        <v>29.91</v>
      </c>
      <c r="AZ265" s="7">
        <v>5.47</v>
      </c>
      <c r="BA265" s="7">
        <v>15.03</v>
      </c>
      <c r="BB265" s="7">
        <v>36.4</v>
      </c>
      <c r="BC265" s="7">
        <v>3.76</v>
      </c>
      <c r="BD265" s="7">
        <v>11.09</v>
      </c>
      <c r="BE265" s="7">
        <v>33.909999999999997</v>
      </c>
      <c r="BF265" s="7">
        <v>15.83</v>
      </c>
      <c r="BG265" s="7">
        <v>70.81</v>
      </c>
      <c r="BH265" s="7">
        <v>22.36</v>
      </c>
      <c r="BI265" s="7">
        <v>82.12</v>
      </c>
      <c r="BJ265" s="7">
        <v>192.95</v>
      </c>
      <c r="BK265" s="7">
        <v>86.04</v>
      </c>
      <c r="BL265" s="7">
        <v>26.14</v>
      </c>
      <c r="BM265" s="7">
        <v>11.55</v>
      </c>
    </row>
    <row r="266" spans="1:65">
      <c r="A266" s="9">
        <v>29587</v>
      </c>
      <c r="B266" s="7">
        <v>2875.8</v>
      </c>
      <c r="C266" s="7">
        <v>1513.5</v>
      </c>
      <c r="D266" s="7"/>
      <c r="E266" s="7"/>
      <c r="F266" s="7"/>
      <c r="G266" s="7"/>
      <c r="Z266" s="7">
        <v>190.01</v>
      </c>
      <c r="AA266" s="7">
        <v>1553.6</v>
      </c>
      <c r="AB266" s="7">
        <v>14.52</v>
      </c>
      <c r="AC266" s="7">
        <v>15.03</v>
      </c>
      <c r="AD266" s="7">
        <v>420.9</v>
      </c>
      <c r="AE266" s="7">
        <v>1654.5</v>
      </c>
      <c r="AF266" s="7">
        <v>163.80000000000001</v>
      </c>
      <c r="AG266" s="7">
        <v>131.52000000000001</v>
      </c>
      <c r="AH266" s="7">
        <v>287.60000000000002</v>
      </c>
      <c r="AI266" s="7">
        <v>215.3</v>
      </c>
      <c r="AJ266" s="7">
        <v>17.559999999999999</v>
      </c>
      <c r="AK266" s="7">
        <v>33.880000000000003</v>
      </c>
      <c r="AL266" s="7">
        <v>3.42</v>
      </c>
      <c r="AM266" s="7">
        <v>14.37</v>
      </c>
      <c r="AN266" s="7">
        <v>23.83</v>
      </c>
      <c r="AO266" s="7">
        <v>3.5</v>
      </c>
      <c r="AP266" s="7">
        <v>12.52</v>
      </c>
      <c r="AQ266" s="7">
        <v>27.93</v>
      </c>
      <c r="AR266" s="7">
        <v>0.69</v>
      </c>
      <c r="AS266" s="7">
        <v>2.31</v>
      </c>
      <c r="AT266" s="7">
        <v>9.36</v>
      </c>
      <c r="AU266" s="7">
        <v>23.89</v>
      </c>
      <c r="AV266" s="7">
        <v>39.17</v>
      </c>
      <c r="AW266" s="7">
        <v>67.7</v>
      </c>
      <c r="AX266" s="7">
        <v>214.07</v>
      </c>
      <c r="AY266" s="7">
        <v>31.62</v>
      </c>
      <c r="AZ266" s="7">
        <v>4.92</v>
      </c>
      <c r="BA266" s="7">
        <v>14.05</v>
      </c>
      <c r="BB266" s="7">
        <v>34.99</v>
      </c>
      <c r="BC266" s="7">
        <v>4.2</v>
      </c>
      <c r="BD266" s="7">
        <v>12.45</v>
      </c>
      <c r="BE266" s="7">
        <v>33.71</v>
      </c>
      <c r="BF266" s="7">
        <v>22.9</v>
      </c>
      <c r="BG266" s="7">
        <v>94.27</v>
      </c>
      <c r="BH266" s="7">
        <v>24.29</v>
      </c>
      <c r="BI266" s="7">
        <v>83.47</v>
      </c>
      <c r="BJ266" s="7">
        <v>193.45</v>
      </c>
      <c r="BK266" s="7">
        <v>87.67</v>
      </c>
      <c r="BL266" s="7">
        <v>24.48</v>
      </c>
      <c r="BM266" s="7">
        <v>10.220000000000001</v>
      </c>
    </row>
    <row r="267" spans="1:65">
      <c r="A267" s="9">
        <v>29677</v>
      </c>
      <c r="B267" s="7">
        <v>2918</v>
      </c>
      <c r="C267" s="7">
        <v>1511.7</v>
      </c>
      <c r="D267" s="7"/>
      <c r="E267" s="7"/>
      <c r="F267" s="7"/>
      <c r="G267" s="7"/>
      <c r="Z267" s="7">
        <v>193.03</v>
      </c>
      <c r="AA267" s="7">
        <v>1565.1</v>
      </c>
      <c r="AB267" s="7">
        <v>15.35</v>
      </c>
      <c r="AC267" s="7">
        <v>15.56</v>
      </c>
      <c r="AD267" s="7">
        <v>429.3</v>
      </c>
      <c r="AE267" s="7">
        <v>1697.7</v>
      </c>
      <c r="AF267" s="7">
        <v>166.4</v>
      </c>
      <c r="AG267" s="7">
        <v>132.81</v>
      </c>
      <c r="AH267" s="7">
        <v>294.10000000000002</v>
      </c>
      <c r="AI267" s="7">
        <v>220.6</v>
      </c>
      <c r="AJ267" s="7">
        <v>18.059999999999999</v>
      </c>
      <c r="AK267" s="7">
        <v>34.69</v>
      </c>
      <c r="AL267" s="7">
        <v>3.06</v>
      </c>
      <c r="AM267" s="7">
        <v>12.41</v>
      </c>
      <c r="AN267" s="7">
        <v>24.63</v>
      </c>
      <c r="AO267" s="7">
        <v>3.54</v>
      </c>
      <c r="AP267" s="7">
        <v>12.14</v>
      </c>
      <c r="AQ267" s="7">
        <v>29.14</v>
      </c>
      <c r="AR267" s="7">
        <v>2.7</v>
      </c>
      <c r="AS267" s="7">
        <v>8.92</v>
      </c>
      <c r="AT267" s="7">
        <v>9.6300000000000008</v>
      </c>
      <c r="AU267" s="7">
        <v>24.97</v>
      </c>
      <c r="AV267" s="7">
        <v>38.58</v>
      </c>
      <c r="AW267" s="7">
        <v>69.05</v>
      </c>
      <c r="AX267" s="7">
        <v>220.69</v>
      </c>
      <c r="AY267" s="7">
        <v>31.29</v>
      </c>
      <c r="AZ267" s="7">
        <v>5.65</v>
      </c>
      <c r="BA267" s="7">
        <v>15.24</v>
      </c>
      <c r="BB267" s="7">
        <v>37.08</v>
      </c>
      <c r="BC267" s="7">
        <v>4.71</v>
      </c>
      <c r="BD267" s="7">
        <v>13.47</v>
      </c>
      <c r="BE267" s="7">
        <v>34.950000000000003</v>
      </c>
      <c r="BF267" s="7">
        <v>25.42</v>
      </c>
      <c r="BG267" s="7">
        <v>100.09</v>
      </c>
      <c r="BH267" s="7">
        <v>25.39</v>
      </c>
      <c r="BI267" s="7">
        <v>84.9</v>
      </c>
      <c r="BJ267" s="7">
        <v>193.46</v>
      </c>
      <c r="BK267" s="7">
        <v>89.49</v>
      </c>
      <c r="BL267" s="7">
        <v>23.71</v>
      </c>
      <c r="BM267" s="7">
        <v>9.57</v>
      </c>
    </row>
    <row r="268" spans="1:65">
      <c r="A268" s="9">
        <v>29768</v>
      </c>
      <c r="B268" s="7">
        <v>3009.3</v>
      </c>
      <c r="C268" s="7">
        <v>1522.1</v>
      </c>
      <c r="D268" s="7"/>
      <c r="E268" s="7"/>
      <c r="F268" s="7"/>
      <c r="G268" s="7"/>
      <c r="Z268" s="7">
        <v>197.71</v>
      </c>
      <c r="AA268" s="7">
        <v>1576.7</v>
      </c>
      <c r="AB268" s="7">
        <v>16.27</v>
      </c>
      <c r="AC268" s="7">
        <v>16.170000000000002</v>
      </c>
      <c r="AD268" s="7">
        <v>432.6</v>
      </c>
      <c r="AE268" s="7">
        <v>1731.7</v>
      </c>
      <c r="AF268" s="7">
        <v>168.3</v>
      </c>
      <c r="AG268" s="7">
        <v>125.68</v>
      </c>
      <c r="AH268" s="7">
        <v>296.10000000000002</v>
      </c>
      <c r="AI268" s="7">
        <v>226</v>
      </c>
      <c r="AJ268" s="7">
        <v>18.829999999999998</v>
      </c>
      <c r="AK268" s="7">
        <v>35.47</v>
      </c>
      <c r="AL268" s="7">
        <v>4.1900000000000004</v>
      </c>
      <c r="AM268" s="7">
        <v>16.55</v>
      </c>
      <c r="AN268" s="7">
        <v>25.35</v>
      </c>
      <c r="AO268" s="7">
        <v>4.8099999999999996</v>
      </c>
      <c r="AP268" s="7">
        <v>15.92</v>
      </c>
      <c r="AQ268" s="7">
        <v>30.2</v>
      </c>
      <c r="AR268" s="7">
        <v>3.69</v>
      </c>
      <c r="AS268" s="7">
        <v>11.71</v>
      </c>
      <c r="AT268" s="7">
        <v>9.99</v>
      </c>
      <c r="AU268" s="7">
        <v>25.06</v>
      </c>
      <c r="AV268" s="7">
        <v>39.869999999999997</v>
      </c>
      <c r="AW268" s="7">
        <v>74.37</v>
      </c>
      <c r="AX268" s="7">
        <v>224.83</v>
      </c>
      <c r="AY268" s="7">
        <v>33.08</v>
      </c>
      <c r="AZ268" s="7">
        <v>6.19</v>
      </c>
      <c r="BA268" s="7">
        <v>16.48</v>
      </c>
      <c r="BB268" s="7">
        <v>37.590000000000003</v>
      </c>
      <c r="BC268" s="7">
        <v>4.83</v>
      </c>
      <c r="BD268" s="7">
        <v>13.44</v>
      </c>
      <c r="BE268" s="7">
        <v>35.94</v>
      </c>
      <c r="BF268" s="7">
        <v>26.14</v>
      </c>
      <c r="BG268" s="7">
        <v>100.63</v>
      </c>
      <c r="BH268" s="7">
        <v>25.98</v>
      </c>
      <c r="BI268" s="7">
        <v>86.46</v>
      </c>
      <c r="BJ268" s="7">
        <v>194.5</v>
      </c>
      <c r="BK268" s="7">
        <v>91.24</v>
      </c>
      <c r="BL268" s="7">
        <v>21.34</v>
      </c>
      <c r="BM268" s="7">
        <v>7.98</v>
      </c>
    </row>
    <row r="269" spans="1:65">
      <c r="A269" s="9">
        <v>29860</v>
      </c>
      <c r="B269" s="7">
        <v>3027.9</v>
      </c>
      <c r="C269" s="7">
        <v>1501.3</v>
      </c>
      <c r="D269" s="7"/>
      <c r="E269" s="7"/>
      <c r="F269" s="7"/>
      <c r="G269" s="7"/>
      <c r="Z269" s="7">
        <v>201.69</v>
      </c>
      <c r="AA269" s="7">
        <v>1588.4</v>
      </c>
      <c r="AB269" s="7">
        <v>12.94</v>
      </c>
      <c r="AC269" s="7">
        <v>17.11</v>
      </c>
      <c r="AD269" s="7">
        <v>437.5</v>
      </c>
      <c r="AE269" s="7">
        <v>1777.2</v>
      </c>
      <c r="AF269" s="7">
        <v>169.9</v>
      </c>
      <c r="AG269" s="7">
        <v>122.17</v>
      </c>
      <c r="AH269" s="7">
        <v>295.8</v>
      </c>
      <c r="AI269" s="7">
        <v>225.3</v>
      </c>
      <c r="AJ269" s="7">
        <v>20.09</v>
      </c>
      <c r="AK269" s="7">
        <v>36.67</v>
      </c>
      <c r="AL269" s="7">
        <v>2.15</v>
      </c>
      <c r="AM269" s="7">
        <v>8.18</v>
      </c>
      <c r="AN269" s="7">
        <v>26.25</v>
      </c>
      <c r="AO269" s="7">
        <v>2.67</v>
      </c>
      <c r="AP269" s="7">
        <v>8.4600000000000009</v>
      </c>
      <c r="AQ269" s="7">
        <v>31.53</v>
      </c>
      <c r="AR269" s="7">
        <v>8.44</v>
      </c>
      <c r="AS269" s="7">
        <v>25.96</v>
      </c>
      <c r="AT269" s="7">
        <v>9.65</v>
      </c>
      <c r="AU269" s="7">
        <v>22.77</v>
      </c>
      <c r="AV269" s="7">
        <v>42.38</v>
      </c>
      <c r="AW269" s="7">
        <v>73.31</v>
      </c>
      <c r="AX269" s="7">
        <v>217.36</v>
      </c>
      <c r="AY269" s="7">
        <v>33.729999999999997</v>
      </c>
      <c r="AZ269" s="7">
        <v>7.84</v>
      </c>
      <c r="BA269" s="7">
        <v>19.84</v>
      </c>
      <c r="BB269" s="7">
        <v>39.53</v>
      </c>
      <c r="BC269" s="7">
        <v>4.97</v>
      </c>
      <c r="BD269" s="7">
        <v>13.44</v>
      </c>
      <c r="BE269" s="7">
        <v>37.01</v>
      </c>
      <c r="BF269" s="7">
        <v>25.3</v>
      </c>
      <c r="BG269" s="7">
        <v>96.08</v>
      </c>
      <c r="BH269" s="7">
        <v>26.34</v>
      </c>
      <c r="BI269" s="7">
        <v>88.29</v>
      </c>
      <c r="BJ269" s="7">
        <v>193.44</v>
      </c>
      <c r="BK269" s="7">
        <v>92.33</v>
      </c>
      <c r="BL269" s="7">
        <v>20.309999999999999</v>
      </c>
      <c r="BM269" s="7">
        <v>7.19</v>
      </c>
    </row>
    <row r="270" spans="1:65">
      <c r="A270" s="9">
        <v>29952</v>
      </c>
      <c r="B270" s="7">
        <v>3026</v>
      </c>
      <c r="C270" s="7">
        <v>1483.5</v>
      </c>
      <c r="D270" s="7"/>
      <c r="E270" s="7"/>
      <c r="F270" s="7"/>
      <c r="G270" s="7"/>
      <c r="Z270" s="7">
        <v>203.98</v>
      </c>
      <c r="AA270" s="7">
        <v>1600.2</v>
      </c>
      <c r="AB270" s="7">
        <v>13.7</v>
      </c>
      <c r="AC270" s="7">
        <v>17.100000000000001</v>
      </c>
      <c r="AD270" s="7">
        <v>448.8</v>
      </c>
      <c r="AE270" s="7">
        <v>1819.8</v>
      </c>
      <c r="AF270" s="7">
        <v>173.5</v>
      </c>
      <c r="AG270" s="7">
        <v>114.21</v>
      </c>
      <c r="AH270" s="7">
        <v>298.3</v>
      </c>
      <c r="AI270" s="7">
        <v>220.1</v>
      </c>
    </row>
    <row r="271" spans="1:65">
      <c r="A271" s="9">
        <v>30042</v>
      </c>
      <c r="B271" s="7">
        <v>3061.2</v>
      </c>
      <c r="C271" s="7">
        <v>1480.5</v>
      </c>
      <c r="D271" s="7"/>
      <c r="E271" s="7"/>
      <c r="F271" s="7"/>
      <c r="G271" s="7"/>
      <c r="Z271" s="7">
        <v>206.77</v>
      </c>
      <c r="AA271" s="7">
        <v>1612.1</v>
      </c>
      <c r="AB271" s="7">
        <v>13.48</v>
      </c>
      <c r="AC271" s="7">
        <v>16.78</v>
      </c>
      <c r="AD271" s="7">
        <v>451.3</v>
      </c>
      <c r="AE271" s="7">
        <v>1853.2</v>
      </c>
      <c r="AF271" s="7">
        <v>177</v>
      </c>
      <c r="AG271" s="7">
        <v>114.12</v>
      </c>
      <c r="AH271" s="7">
        <v>298.60000000000002</v>
      </c>
      <c r="AI271" s="7">
        <v>211.8</v>
      </c>
    </row>
    <row r="272" spans="1:65">
      <c r="A272" s="9">
        <v>30133</v>
      </c>
      <c r="B272" s="7">
        <v>3080.1</v>
      </c>
      <c r="C272" s="7">
        <v>1477.1</v>
      </c>
      <c r="D272" s="7"/>
      <c r="E272" s="7"/>
      <c r="F272" s="7"/>
      <c r="G272" s="7"/>
      <c r="Z272" s="7">
        <v>208.52</v>
      </c>
      <c r="AA272" s="7">
        <v>1624</v>
      </c>
      <c r="AB272" s="7">
        <v>11.53</v>
      </c>
      <c r="AC272" s="7">
        <v>16.8</v>
      </c>
      <c r="AD272" s="7">
        <v>458.2</v>
      </c>
      <c r="AE272" s="7">
        <v>1896.6</v>
      </c>
      <c r="AF272" s="7">
        <v>180</v>
      </c>
      <c r="AG272" s="7">
        <v>113.82</v>
      </c>
      <c r="AH272" s="7">
        <v>300</v>
      </c>
      <c r="AI272" s="7">
        <v>207.1</v>
      </c>
    </row>
    <row r="273" spans="1:35">
      <c r="A273" s="9">
        <v>30225</v>
      </c>
      <c r="B273" s="7">
        <v>3109.6</v>
      </c>
      <c r="C273" s="7">
        <v>1478.8</v>
      </c>
      <c r="D273" s="7"/>
      <c r="E273" s="7"/>
      <c r="F273" s="7"/>
      <c r="G273" s="7"/>
      <c r="Z273" s="7">
        <v>210.28</v>
      </c>
      <c r="AA273" s="7">
        <v>1636.1</v>
      </c>
      <c r="AB273" s="7">
        <v>8.81</v>
      </c>
      <c r="AC273" s="7">
        <v>14.73</v>
      </c>
      <c r="AD273" s="7">
        <v>475.7</v>
      </c>
      <c r="AE273" s="7">
        <v>1946.7</v>
      </c>
      <c r="AF273" s="7">
        <v>183.8</v>
      </c>
      <c r="AG273" s="7">
        <v>136.71</v>
      </c>
      <c r="AH273" s="7">
        <v>300.3</v>
      </c>
      <c r="AI273" s="7">
        <v>204.3</v>
      </c>
    </row>
    <row r="274" spans="1:35">
      <c r="A274" s="9">
        <v>30317</v>
      </c>
      <c r="B274" s="7">
        <v>3173.8</v>
      </c>
      <c r="C274" s="7">
        <v>1491</v>
      </c>
      <c r="D274" s="7"/>
      <c r="E274" s="7"/>
      <c r="F274" s="7"/>
      <c r="G274" s="7"/>
      <c r="Z274" s="7">
        <v>212.86</v>
      </c>
      <c r="AA274" s="7">
        <v>1648.4</v>
      </c>
      <c r="AB274" s="7">
        <v>8.34</v>
      </c>
      <c r="AC274" s="7">
        <v>13.94</v>
      </c>
      <c r="AD274" s="7">
        <v>490.9</v>
      </c>
      <c r="AE274" s="7">
        <v>2046.3</v>
      </c>
      <c r="AF274" s="7">
        <v>189</v>
      </c>
      <c r="AG274" s="7">
        <v>147.65</v>
      </c>
      <c r="AH274" s="7">
        <v>300.5</v>
      </c>
      <c r="AI274" s="7">
        <v>207.6</v>
      </c>
    </row>
    <row r="275" spans="1:35">
      <c r="A275" s="9">
        <v>30407</v>
      </c>
      <c r="B275" s="7">
        <v>3267</v>
      </c>
      <c r="C275" s="7">
        <v>1524.8</v>
      </c>
      <c r="D275" s="7"/>
      <c r="E275" s="7"/>
      <c r="F275" s="7"/>
      <c r="G275" s="7"/>
      <c r="Z275" s="7">
        <v>214.26</v>
      </c>
      <c r="AA275" s="7">
        <v>1660.7</v>
      </c>
      <c r="AB275" s="7">
        <v>8.61</v>
      </c>
      <c r="AC275" s="7">
        <v>13.29</v>
      </c>
      <c r="AD275" s="7">
        <v>505.2</v>
      </c>
      <c r="AE275" s="7">
        <v>2100.4</v>
      </c>
      <c r="AF275" s="7">
        <v>194.1</v>
      </c>
      <c r="AG275" s="7">
        <v>162.72999999999999</v>
      </c>
      <c r="AH275" s="7">
        <v>301.5</v>
      </c>
      <c r="AI275" s="7">
        <v>217.1</v>
      </c>
    </row>
    <row r="276" spans="1:35">
      <c r="A276" s="9">
        <v>30498</v>
      </c>
      <c r="B276" s="7">
        <v>3346.6</v>
      </c>
      <c r="C276" s="7">
        <v>1550.2</v>
      </c>
      <c r="D276" s="7"/>
      <c r="E276" s="7"/>
      <c r="F276" s="7"/>
      <c r="G276" s="7"/>
      <c r="Z276" s="7">
        <v>215.88</v>
      </c>
      <c r="AA276" s="7">
        <v>1673.2</v>
      </c>
      <c r="AB276" s="7">
        <v>9.44</v>
      </c>
      <c r="AC276" s="7">
        <v>13.39</v>
      </c>
      <c r="AD276" s="7">
        <v>517.20000000000005</v>
      </c>
      <c r="AE276" s="7">
        <v>2136.6</v>
      </c>
      <c r="AF276" s="7">
        <v>197.6</v>
      </c>
      <c r="AG276" s="7">
        <v>165.51</v>
      </c>
      <c r="AH276" s="7">
        <v>304.39999999999998</v>
      </c>
      <c r="AI276" s="7">
        <v>231.5</v>
      </c>
    </row>
    <row r="277" spans="1:35">
      <c r="A277" s="9">
        <v>30590</v>
      </c>
      <c r="B277" s="7">
        <v>3431.7</v>
      </c>
      <c r="C277" s="7">
        <v>1572.7</v>
      </c>
      <c r="D277" s="7"/>
      <c r="E277" s="7"/>
      <c r="F277" s="7"/>
      <c r="G277" s="7"/>
      <c r="Z277" s="7">
        <v>218.2</v>
      </c>
      <c r="AA277" s="7">
        <v>1685.7</v>
      </c>
      <c r="AB277" s="7">
        <v>9.19</v>
      </c>
      <c r="AC277" s="7">
        <v>13.46</v>
      </c>
      <c r="AD277" s="7">
        <v>523.4</v>
      </c>
      <c r="AE277" s="7">
        <v>2181.9</v>
      </c>
      <c r="AF277" s="7">
        <v>201.4</v>
      </c>
      <c r="AG277" s="7">
        <v>165.75</v>
      </c>
      <c r="AH277" s="7">
        <v>305.89999999999998</v>
      </c>
      <c r="AI277" s="7">
        <v>251.1</v>
      </c>
    </row>
    <row r="290" spans="14:65" s="4" customFormat="1">
      <c r="N290" s="12"/>
      <c r="O290" s="12"/>
      <c r="P290" s="12"/>
      <c r="Q290" s="12"/>
      <c r="R290" s="12"/>
      <c r="S290" s="12"/>
      <c r="T290" s="12"/>
      <c r="AJ290" s="7">
        <v>32.4</v>
      </c>
      <c r="AK290" s="7">
        <v>46.91</v>
      </c>
      <c r="AL290" s="7">
        <v>8.1</v>
      </c>
      <c r="AM290" s="7">
        <v>19.03</v>
      </c>
      <c r="AN290" s="7">
        <v>42.56</v>
      </c>
      <c r="AO290" s="7">
        <v>8.9</v>
      </c>
      <c r="AP290" s="7">
        <v>17.940000000000001</v>
      </c>
      <c r="AQ290" s="7">
        <v>49.6</v>
      </c>
      <c r="AR290" s="7">
        <v>0.5</v>
      </c>
      <c r="AS290" s="7">
        <v>0.1</v>
      </c>
      <c r="AT290" s="7">
        <v>19.399999999999999</v>
      </c>
      <c r="AU290" s="7">
        <v>28.91</v>
      </c>
      <c r="AV290" s="7">
        <v>67.099999999999994</v>
      </c>
      <c r="AW290" s="7">
        <v>136.5</v>
      </c>
      <c r="AX290" s="7">
        <v>273.25</v>
      </c>
      <c r="AY290" s="7">
        <v>49.95</v>
      </c>
      <c r="AZ290" s="7">
        <v>20.63</v>
      </c>
      <c r="BA290" s="7">
        <v>32.799999999999997</v>
      </c>
      <c r="BB290" s="7">
        <v>62.9</v>
      </c>
      <c r="BC290" s="7">
        <v>7.9</v>
      </c>
      <c r="BD290" s="7">
        <v>13.81</v>
      </c>
      <c r="BE290" s="7">
        <v>57.2</v>
      </c>
      <c r="BF290" s="7">
        <v>24.6</v>
      </c>
      <c r="BG290" s="7">
        <v>74.77</v>
      </c>
      <c r="BH290" s="7">
        <v>32.9</v>
      </c>
      <c r="BI290" s="7">
        <v>118.5</v>
      </c>
      <c r="BJ290" s="7">
        <v>188.5</v>
      </c>
      <c r="BK290" s="7">
        <v>91.1</v>
      </c>
      <c r="BL290" s="7">
        <v>15.67</v>
      </c>
      <c r="BM290" s="7">
        <v>6.73</v>
      </c>
    </row>
    <row r="291" spans="14:65" s="4" customFormat="1">
      <c r="N291" s="12"/>
      <c r="O291" s="12"/>
      <c r="P291" s="12"/>
      <c r="Q291" s="12"/>
      <c r="R291" s="12"/>
      <c r="S291" s="12"/>
      <c r="T291" s="12"/>
      <c r="AJ291" s="7">
        <v>31.76</v>
      </c>
      <c r="AK291" s="7">
        <v>48.81</v>
      </c>
      <c r="AL291" s="7">
        <v>8.1999999999999993</v>
      </c>
      <c r="AM291" s="7">
        <v>18.75</v>
      </c>
      <c r="AN291" s="7">
        <v>43.74</v>
      </c>
      <c r="AO291" s="7">
        <v>9</v>
      </c>
      <c r="AP291" s="7">
        <v>17.11</v>
      </c>
      <c r="AQ291" s="7">
        <v>52.6</v>
      </c>
      <c r="AR291" s="7">
        <v>-1.1000000000000001</v>
      </c>
      <c r="AS291" s="7">
        <v>-0.9</v>
      </c>
      <c r="AT291" s="7">
        <v>20</v>
      </c>
      <c r="AU291" s="7">
        <v>29.59</v>
      </c>
      <c r="AV291" s="7">
        <v>67.599999999999994</v>
      </c>
      <c r="AW291" s="7">
        <v>140</v>
      </c>
      <c r="AX291" s="7">
        <v>277.58999999999997</v>
      </c>
      <c r="AY291" s="7">
        <v>50.43</v>
      </c>
      <c r="AZ291" s="7">
        <v>22.01</v>
      </c>
      <c r="BA291" s="7">
        <v>33.5</v>
      </c>
      <c r="BB291" s="7">
        <v>65.7</v>
      </c>
      <c r="BC291" s="7">
        <v>8.6</v>
      </c>
      <c r="BD291" s="7">
        <v>13.87</v>
      </c>
      <c r="BE291" s="7">
        <v>62</v>
      </c>
      <c r="BF291" s="7">
        <v>25.4</v>
      </c>
      <c r="BG291" s="7">
        <v>75.819999999999993</v>
      </c>
      <c r="BH291" s="7">
        <v>33.5</v>
      </c>
      <c r="BI291" s="7">
        <v>122.38</v>
      </c>
      <c r="BJ291" s="7">
        <v>190.34</v>
      </c>
      <c r="BK291" s="7">
        <v>93.8</v>
      </c>
      <c r="BL291" s="7">
        <v>16.239999999999998</v>
      </c>
      <c r="BM291" s="7">
        <v>6.9</v>
      </c>
    </row>
    <row r="292" spans="14:65" s="4" customFormat="1">
      <c r="N292" s="12"/>
      <c r="O292" s="12"/>
      <c r="P292" s="12"/>
      <c r="Q292" s="12"/>
      <c r="R292" s="12"/>
      <c r="S292" s="12"/>
      <c r="T292" s="12"/>
      <c r="AJ292" s="7">
        <v>30.77</v>
      </c>
      <c r="AK292" s="7">
        <v>49.72</v>
      </c>
      <c r="AL292" s="7">
        <v>8.5</v>
      </c>
      <c r="AM292" s="7">
        <v>18.79</v>
      </c>
      <c r="AN292" s="7">
        <v>45.25</v>
      </c>
      <c r="AO292" s="7">
        <v>10.6</v>
      </c>
      <c r="AP292" s="7">
        <v>19.7</v>
      </c>
      <c r="AQ292" s="7">
        <v>53.8</v>
      </c>
      <c r="AR292" s="7">
        <v>-2.6</v>
      </c>
      <c r="AS292" s="7">
        <v>-2.9</v>
      </c>
      <c r="AT292" s="7">
        <v>20.3</v>
      </c>
      <c r="AU292" s="7">
        <v>29.81</v>
      </c>
      <c r="AV292" s="7">
        <v>68.099999999999994</v>
      </c>
      <c r="AW292" s="7">
        <v>143.19999999999999</v>
      </c>
      <c r="AX292" s="7">
        <v>277.45999999999998</v>
      </c>
      <c r="AY292" s="7">
        <v>51.61</v>
      </c>
      <c r="AZ292" s="7">
        <v>21.88</v>
      </c>
      <c r="BA292" s="7">
        <v>32.799999999999997</v>
      </c>
      <c r="BB292" s="7">
        <v>66.7</v>
      </c>
      <c r="BC292" s="7">
        <v>8</v>
      </c>
      <c r="BD292" s="7">
        <v>13.11</v>
      </c>
      <c r="BE292" s="7">
        <v>61</v>
      </c>
      <c r="BF292" s="7">
        <v>25.5</v>
      </c>
      <c r="BG292" s="7">
        <v>76.349999999999994</v>
      </c>
      <c r="BH292" s="7">
        <v>33.4</v>
      </c>
      <c r="BI292" s="7">
        <v>125.88</v>
      </c>
      <c r="BJ292" s="7">
        <v>192.17</v>
      </c>
      <c r="BK292" s="7">
        <v>96.41</v>
      </c>
      <c r="BL292" s="7">
        <v>16.309999999999999</v>
      </c>
      <c r="BM292" s="7">
        <v>7.05</v>
      </c>
    </row>
    <row r="293" spans="14:65" s="4" customFormat="1">
      <c r="N293" s="12"/>
      <c r="O293" s="12"/>
      <c r="P293" s="12"/>
      <c r="Q293" s="12"/>
      <c r="R293" s="12"/>
      <c r="S293" s="12"/>
      <c r="T293" s="12"/>
      <c r="AJ293" s="7">
        <v>32.22</v>
      </c>
      <c r="AK293" s="7">
        <v>50.9</v>
      </c>
      <c r="AL293" s="7">
        <v>8.6999999999999993</v>
      </c>
      <c r="AM293" s="7">
        <v>18.62</v>
      </c>
      <c r="AN293" s="7">
        <v>46.74</v>
      </c>
      <c r="AO293" s="7">
        <v>13.2</v>
      </c>
      <c r="AP293" s="7">
        <v>23.87</v>
      </c>
      <c r="AQ293" s="7">
        <v>55.3</v>
      </c>
      <c r="AR293" s="7">
        <v>1.4</v>
      </c>
      <c r="AS293" s="7">
        <v>2.7</v>
      </c>
      <c r="AT293" s="7">
        <v>22</v>
      </c>
      <c r="AU293" s="7">
        <v>32.159999999999997</v>
      </c>
      <c r="AV293" s="7">
        <v>68.400000000000006</v>
      </c>
      <c r="AW293" s="7">
        <v>145.6</v>
      </c>
      <c r="AX293" s="7">
        <v>274.60000000000002</v>
      </c>
      <c r="AY293" s="7">
        <v>53.02</v>
      </c>
      <c r="AZ293" s="7">
        <v>20.260000000000002</v>
      </c>
      <c r="BA293" s="7">
        <v>29.8</v>
      </c>
      <c r="BB293" s="7">
        <v>68</v>
      </c>
      <c r="BC293" s="7">
        <v>8.8000000000000007</v>
      </c>
      <c r="BD293" s="7">
        <v>14.1</v>
      </c>
      <c r="BE293" s="7">
        <v>62.4</v>
      </c>
      <c r="BF293" s="7">
        <v>26.1</v>
      </c>
      <c r="BG293" s="7">
        <v>75.430000000000007</v>
      </c>
      <c r="BH293" s="7">
        <v>34.6</v>
      </c>
      <c r="BI293" s="7">
        <v>129.62</v>
      </c>
      <c r="BJ293" s="7">
        <v>193.92</v>
      </c>
      <c r="BK293" s="7">
        <v>99.48</v>
      </c>
      <c r="BL293" s="7">
        <v>16.36</v>
      </c>
      <c r="BM293" s="7">
        <v>7.24</v>
      </c>
    </row>
    <row r="294" spans="14:65" s="4" customFormat="1">
      <c r="N294" s="12"/>
      <c r="O294" s="12"/>
      <c r="P294" s="12"/>
      <c r="Q294" s="12"/>
      <c r="R294" s="12"/>
      <c r="S294" s="12"/>
      <c r="T294" s="12"/>
      <c r="AJ294" s="7">
        <v>34.4</v>
      </c>
      <c r="AK294" s="7">
        <v>51.17</v>
      </c>
      <c r="AL294" s="7">
        <v>9</v>
      </c>
      <c r="AM294" s="7">
        <v>18.690000000000001</v>
      </c>
      <c r="AN294" s="7">
        <v>48.17</v>
      </c>
      <c r="AO294" s="7">
        <v>13.3</v>
      </c>
      <c r="AP294" s="7">
        <v>23.71</v>
      </c>
      <c r="AQ294" s="7">
        <v>56.1</v>
      </c>
      <c r="AR294" s="7">
        <v>3.4</v>
      </c>
      <c r="AS294" s="7">
        <v>4.0999999999999996</v>
      </c>
      <c r="AT294" s="7">
        <v>22</v>
      </c>
      <c r="AU294" s="7">
        <v>32.119999999999997</v>
      </c>
      <c r="AV294" s="7">
        <v>68.5</v>
      </c>
      <c r="AW294" s="7">
        <v>148.30000000000001</v>
      </c>
      <c r="AX294" s="7">
        <v>276.70999999999998</v>
      </c>
      <c r="AY294" s="7">
        <v>53.59</v>
      </c>
      <c r="AZ294" s="7">
        <v>19.68</v>
      </c>
      <c r="BA294" s="7">
        <v>28.2</v>
      </c>
      <c r="BB294" s="7">
        <v>69.8</v>
      </c>
      <c r="BC294" s="7">
        <v>10.1</v>
      </c>
      <c r="BD294" s="7">
        <v>15.59</v>
      </c>
      <c r="BE294" s="7">
        <v>64.8</v>
      </c>
      <c r="BF294" s="7">
        <v>27.7</v>
      </c>
      <c r="BG294" s="7">
        <v>76.52</v>
      </c>
      <c r="BH294" s="7">
        <v>36.200000000000003</v>
      </c>
      <c r="BI294" s="7">
        <v>133.78</v>
      </c>
      <c r="BJ294" s="7">
        <v>195.67</v>
      </c>
      <c r="BK294" s="7">
        <v>102.38</v>
      </c>
      <c r="BL294" s="7">
        <v>16.32</v>
      </c>
      <c r="BM294" s="7">
        <v>7.5</v>
      </c>
    </row>
    <row r="295" spans="14:65" s="4" customFormat="1">
      <c r="N295" s="12"/>
      <c r="O295" s="12"/>
      <c r="P295" s="12"/>
      <c r="Q295" s="12"/>
      <c r="R295" s="12"/>
      <c r="S295" s="12"/>
      <c r="T295" s="12"/>
      <c r="AJ295" s="7">
        <v>32.450000000000003</v>
      </c>
      <c r="AK295" s="7">
        <v>52.39</v>
      </c>
      <c r="AL295" s="7">
        <v>9.6999999999999993</v>
      </c>
      <c r="AM295" s="7">
        <v>19.77</v>
      </c>
      <c r="AN295" s="7">
        <v>49.06</v>
      </c>
      <c r="AO295" s="7">
        <v>14.3</v>
      </c>
      <c r="AP295" s="7">
        <v>25.09</v>
      </c>
      <c r="AQ295" s="7">
        <v>57</v>
      </c>
      <c r="AR295" s="7">
        <v>5.0999999999999996</v>
      </c>
      <c r="AS295" s="7">
        <v>5.6</v>
      </c>
      <c r="AT295" s="7">
        <v>22.4</v>
      </c>
      <c r="AU295" s="7">
        <v>32.090000000000003</v>
      </c>
      <c r="AV295" s="7">
        <v>69.8</v>
      </c>
      <c r="AW295" s="7">
        <v>151.6</v>
      </c>
      <c r="AX295" s="7">
        <v>280.07</v>
      </c>
      <c r="AY295" s="7">
        <v>54.13</v>
      </c>
      <c r="AZ295" s="7">
        <v>18.09</v>
      </c>
      <c r="BA295" s="7">
        <v>25.8</v>
      </c>
      <c r="BB295" s="7">
        <v>70.099999999999994</v>
      </c>
      <c r="BC295" s="7">
        <v>10.5</v>
      </c>
      <c r="BD295" s="7">
        <v>15.86</v>
      </c>
      <c r="BE295" s="7">
        <v>66.2</v>
      </c>
      <c r="BF295" s="7">
        <v>30.7</v>
      </c>
      <c r="BG295" s="7">
        <v>83.2</v>
      </c>
      <c r="BH295" s="7">
        <v>36.9</v>
      </c>
      <c r="BI295" s="7">
        <v>137.30000000000001</v>
      </c>
      <c r="BJ295" s="7">
        <v>197.66</v>
      </c>
      <c r="BK295" s="7">
        <v>105.12</v>
      </c>
      <c r="BL295" s="7">
        <v>16.46</v>
      </c>
      <c r="BM295" s="7">
        <v>7.5</v>
      </c>
    </row>
    <row r="296" spans="14:65" s="4" customFormat="1">
      <c r="N296" s="12"/>
      <c r="O296" s="12"/>
      <c r="P296" s="12"/>
      <c r="Q296" s="12"/>
      <c r="R296" s="12"/>
      <c r="S296" s="12"/>
      <c r="T296" s="12"/>
      <c r="AJ296" s="7">
        <v>31.76</v>
      </c>
      <c r="AK296" s="7">
        <v>54.79</v>
      </c>
      <c r="AL296" s="7">
        <v>10.3</v>
      </c>
      <c r="AM296" s="7">
        <v>20.57</v>
      </c>
      <c r="AN296" s="7">
        <v>50.07</v>
      </c>
      <c r="AO296" s="7">
        <v>14.1</v>
      </c>
      <c r="AP296" s="7">
        <v>24.14</v>
      </c>
      <c r="AQ296" s="7">
        <v>58.4</v>
      </c>
      <c r="AR296" s="7">
        <v>6.1</v>
      </c>
      <c r="AS296" s="7">
        <v>6.9</v>
      </c>
      <c r="AT296" s="7">
        <v>23.7</v>
      </c>
      <c r="AU296" s="7">
        <v>32.96</v>
      </c>
      <c r="AV296" s="7">
        <v>71.900000000000006</v>
      </c>
      <c r="AW296" s="7">
        <v>153.19999999999999</v>
      </c>
      <c r="AX296" s="7">
        <v>279.66000000000003</v>
      </c>
      <c r="AY296" s="7">
        <v>54.78</v>
      </c>
      <c r="AZ296" s="7">
        <v>18.28</v>
      </c>
      <c r="BA296" s="7">
        <v>26</v>
      </c>
      <c r="BB296" s="7">
        <v>70.3</v>
      </c>
      <c r="BC296" s="7">
        <v>11</v>
      </c>
      <c r="BD296" s="7">
        <v>16.47</v>
      </c>
      <c r="BE296" s="7">
        <v>66.8</v>
      </c>
      <c r="BF296" s="7">
        <v>33.200000000000003</v>
      </c>
      <c r="BG296" s="7">
        <v>86.91</v>
      </c>
      <c r="BH296" s="7">
        <v>38.200000000000003</v>
      </c>
      <c r="BI296" s="7">
        <v>140.54</v>
      </c>
      <c r="BJ296" s="7">
        <v>199.82</v>
      </c>
      <c r="BK296" s="7">
        <v>107.94</v>
      </c>
      <c r="BL296" s="7">
        <v>16.8</v>
      </c>
      <c r="BM296" s="7">
        <v>7.41</v>
      </c>
    </row>
    <row r="297" spans="14:65" s="4" customFormat="1">
      <c r="N297" s="12"/>
      <c r="O297" s="12"/>
      <c r="P297" s="12"/>
      <c r="Q297" s="12"/>
      <c r="R297" s="12"/>
      <c r="S297" s="12"/>
      <c r="T297" s="12"/>
      <c r="AJ297" s="7">
        <v>33.08</v>
      </c>
      <c r="AK297" s="7">
        <v>55.62</v>
      </c>
      <c r="AL297" s="7">
        <v>10.5</v>
      </c>
      <c r="AM297" s="7">
        <v>20.83</v>
      </c>
      <c r="AN297" s="7">
        <v>50.42</v>
      </c>
      <c r="AO297" s="7">
        <v>13</v>
      </c>
      <c r="AP297" s="7">
        <v>22.15</v>
      </c>
      <c r="AQ297" s="7">
        <v>58.7</v>
      </c>
      <c r="AR297" s="7">
        <v>4.2</v>
      </c>
      <c r="AS297" s="7">
        <v>5.3</v>
      </c>
      <c r="AT297" s="7">
        <v>23.3</v>
      </c>
      <c r="AU297" s="7">
        <v>32.770000000000003</v>
      </c>
      <c r="AV297" s="7">
        <v>71.099999999999994</v>
      </c>
      <c r="AW297" s="7">
        <v>154.5</v>
      </c>
      <c r="AX297" s="7">
        <v>282.7</v>
      </c>
      <c r="AY297" s="7">
        <v>54.65</v>
      </c>
      <c r="AZ297" s="7">
        <v>17.32</v>
      </c>
      <c r="BA297" s="7">
        <v>25.1</v>
      </c>
      <c r="BB297" s="7">
        <v>69</v>
      </c>
      <c r="BC297" s="7">
        <v>10.6</v>
      </c>
      <c r="BD297" s="7">
        <v>15.92</v>
      </c>
      <c r="BE297" s="7">
        <v>66.599999999999994</v>
      </c>
      <c r="BF297" s="7">
        <v>36</v>
      </c>
      <c r="BG297" s="7">
        <v>91.6</v>
      </c>
      <c r="BH297" s="7">
        <v>39.299999999999997</v>
      </c>
      <c r="BI297" s="7">
        <v>143.99</v>
      </c>
      <c r="BJ297" s="7">
        <v>202.01</v>
      </c>
      <c r="BK297" s="7">
        <v>110.57</v>
      </c>
      <c r="BL297" s="7">
        <v>17.309999999999999</v>
      </c>
      <c r="BM297" s="7">
        <v>7.65</v>
      </c>
    </row>
    <row r="298" spans="14:65" s="4" customFormat="1">
      <c r="N298" s="12"/>
      <c r="O298" s="12"/>
      <c r="P298" s="12"/>
      <c r="Q298" s="12"/>
      <c r="R298" s="12"/>
      <c r="S298" s="12"/>
      <c r="T298" s="12"/>
      <c r="AJ298" s="7">
        <v>30.82</v>
      </c>
      <c r="AK298" s="7">
        <v>55.49</v>
      </c>
      <c r="AL298" s="7">
        <v>10.1</v>
      </c>
      <c r="AM298" s="7">
        <v>20.309999999999999</v>
      </c>
      <c r="AN298" s="7">
        <v>49.73</v>
      </c>
      <c r="AO298" s="7">
        <v>12.1</v>
      </c>
      <c r="AP298" s="7">
        <v>20.47</v>
      </c>
      <c r="AQ298" s="7">
        <v>59.1</v>
      </c>
      <c r="AR298" s="7">
        <v>0</v>
      </c>
      <c r="AS298" s="7">
        <v>-0.3</v>
      </c>
      <c r="AT298" s="7">
        <v>22.8</v>
      </c>
      <c r="AU298" s="7">
        <v>32.25</v>
      </c>
      <c r="AV298" s="7">
        <v>70.7</v>
      </c>
      <c r="AW298" s="7">
        <v>153.80000000000001</v>
      </c>
      <c r="AX298" s="7">
        <v>283.47000000000003</v>
      </c>
      <c r="AY298" s="7">
        <v>54.26</v>
      </c>
      <c r="AZ298" s="7">
        <v>18.73</v>
      </c>
      <c r="BA298" s="7">
        <v>27.7</v>
      </c>
      <c r="BB298" s="7">
        <v>67.599999999999994</v>
      </c>
      <c r="BC298" s="7">
        <v>10.1</v>
      </c>
      <c r="BD298" s="7">
        <v>15.56</v>
      </c>
      <c r="BE298" s="7">
        <v>64.900000000000006</v>
      </c>
      <c r="BF298" s="7">
        <v>36.700000000000003</v>
      </c>
      <c r="BG298" s="7">
        <v>93.15</v>
      </c>
      <c r="BH298" s="7">
        <v>39.4</v>
      </c>
      <c r="BI298" s="7">
        <v>146.76</v>
      </c>
      <c r="BJ298" s="7">
        <v>204.04</v>
      </c>
      <c r="BK298" s="7">
        <v>112.93</v>
      </c>
      <c r="BL298" s="7">
        <v>17.37</v>
      </c>
      <c r="BM298" s="7">
        <v>7.57</v>
      </c>
    </row>
    <row r="299" spans="14:65" s="4" customFormat="1">
      <c r="N299" s="12"/>
      <c r="O299" s="12"/>
      <c r="P299" s="12"/>
      <c r="Q299" s="12"/>
      <c r="R299" s="12"/>
      <c r="S299" s="12"/>
      <c r="T299" s="12"/>
      <c r="AJ299" s="7">
        <v>28.77</v>
      </c>
      <c r="AK299" s="7">
        <v>57</v>
      </c>
      <c r="AL299" s="7">
        <v>9.6999999999999993</v>
      </c>
      <c r="AM299" s="7">
        <v>19.809999999999999</v>
      </c>
      <c r="AN299" s="7">
        <v>48.96</v>
      </c>
      <c r="AO299" s="7">
        <v>11.9</v>
      </c>
      <c r="AP299" s="7">
        <v>20.170000000000002</v>
      </c>
      <c r="AQ299" s="7">
        <v>59</v>
      </c>
      <c r="AR299" s="7">
        <v>-5.3</v>
      </c>
      <c r="AS299" s="7">
        <v>-7.1</v>
      </c>
      <c r="AT299" s="7">
        <v>24.8</v>
      </c>
      <c r="AU299" s="7">
        <v>35.43</v>
      </c>
      <c r="AV299" s="7">
        <v>70</v>
      </c>
      <c r="AW299" s="7">
        <v>153.4</v>
      </c>
      <c r="AX299" s="7">
        <v>284.38</v>
      </c>
      <c r="AY299" s="7">
        <v>53.94</v>
      </c>
      <c r="AZ299" s="7">
        <v>18.100000000000001</v>
      </c>
      <c r="BA299" s="7">
        <v>27.3</v>
      </c>
      <c r="BB299" s="7">
        <v>66.3</v>
      </c>
      <c r="BC299" s="7">
        <v>9.9</v>
      </c>
      <c r="BD299" s="7">
        <v>15.76</v>
      </c>
      <c r="BE299" s="7">
        <v>62.8</v>
      </c>
      <c r="BF299" s="7">
        <v>38.4</v>
      </c>
      <c r="BG299" s="7">
        <v>96.73</v>
      </c>
      <c r="BH299" s="7">
        <v>39.700000000000003</v>
      </c>
      <c r="BI299" s="7">
        <v>148.91999999999999</v>
      </c>
      <c r="BJ299" s="7">
        <v>205.91</v>
      </c>
      <c r="BK299" s="7">
        <v>115.96</v>
      </c>
      <c r="BL299" s="7">
        <v>17.940000000000001</v>
      </c>
      <c r="BM299" s="7">
        <v>7.49</v>
      </c>
    </row>
    <row r="300" spans="14:65" s="4" customFormat="1">
      <c r="N300" s="12"/>
      <c r="O300" s="12"/>
      <c r="P300" s="12"/>
      <c r="Q300" s="12"/>
      <c r="R300" s="12"/>
      <c r="S300" s="12"/>
      <c r="T300" s="12"/>
      <c r="AJ300" s="7">
        <v>27.23</v>
      </c>
      <c r="AK300" s="7">
        <v>56.92</v>
      </c>
      <c r="AL300" s="7">
        <v>9.1999999999999993</v>
      </c>
      <c r="AM300" s="7">
        <v>18.84</v>
      </c>
      <c r="AN300" s="7">
        <v>48.84</v>
      </c>
      <c r="AO300" s="7">
        <v>12.7</v>
      </c>
      <c r="AP300" s="7">
        <v>22.16</v>
      </c>
      <c r="AQ300" s="7">
        <v>57.3</v>
      </c>
      <c r="AR300" s="7">
        <v>-1.7</v>
      </c>
      <c r="AS300" s="7">
        <v>-2.5</v>
      </c>
      <c r="AT300" s="7">
        <v>25.8</v>
      </c>
      <c r="AU300" s="7">
        <v>36.799999999999997</v>
      </c>
      <c r="AV300" s="7">
        <v>70.099999999999994</v>
      </c>
      <c r="AW300" s="7">
        <v>151.80000000000001</v>
      </c>
      <c r="AX300" s="7">
        <v>282.55</v>
      </c>
      <c r="AY300" s="7">
        <v>53.73</v>
      </c>
      <c r="AZ300" s="7">
        <v>16.489999999999998</v>
      </c>
      <c r="BA300" s="7">
        <v>25.6</v>
      </c>
      <c r="BB300" s="7">
        <v>64.400000000000006</v>
      </c>
      <c r="BC300" s="7">
        <v>9.5</v>
      </c>
      <c r="BD300" s="7">
        <v>15.4</v>
      </c>
      <c r="BE300" s="7">
        <v>61.7</v>
      </c>
      <c r="BF300" s="7">
        <v>39.1</v>
      </c>
      <c r="BG300" s="7">
        <v>98.99</v>
      </c>
      <c r="BH300" s="7">
        <v>39.5</v>
      </c>
      <c r="BI300" s="7">
        <v>150.63</v>
      </c>
      <c r="BJ300" s="7">
        <v>207.51</v>
      </c>
      <c r="BK300" s="7">
        <v>119.18</v>
      </c>
      <c r="BL300" s="7">
        <v>18</v>
      </c>
      <c r="BM300" s="7">
        <v>7.52</v>
      </c>
    </row>
    <row r="301" spans="14:65" s="4" customFormat="1">
      <c r="N301" s="12"/>
      <c r="O301" s="12"/>
      <c r="P301" s="12"/>
      <c r="Q301" s="12"/>
      <c r="R301" s="12"/>
      <c r="S301" s="12"/>
      <c r="T301" s="12"/>
      <c r="AJ301" s="7">
        <v>26.84</v>
      </c>
      <c r="AK301" s="7">
        <v>56.62</v>
      </c>
      <c r="AL301" s="7">
        <v>9</v>
      </c>
      <c r="AM301" s="7">
        <v>18.41</v>
      </c>
      <c r="AN301" s="7">
        <v>48.88</v>
      </c>
      <c r="AO301" s="7">
        <v>14.4</v>
      </c>
      <c r="AP301" s="7">
        <v>25.17</v>
      </c>
      <c r="AQ301" s="7">
        <v>57.2</v>
      </c>
      <c r="AR301" s="7">
        <v>-5.2</v>
      </c>
      <c r="AS301" s="7">
        <v>-7.7</v>
      </c>
      <c r="AT301" s="7">
        <v>26.8</v>
      </c>
      <c r="AU301" s="7">
        <v>37.69</v>
      </c>
      <c r="AV301" s="7">
        <v>71.099999999999994</v>
      </c>
      <c r="AW301" s="7">
        <v>153.30000000000001</v>
      </c>
      <c r="AX301" s="7">
        <v>284.83</v>
      </c>
      <c r="AY301" s="7">
        <v>53.82</v>
      </c>
      <c r="AZ301" s="7">
        <v>14.26</v>
      </c>
      <c r="BA301" s="7">
        <v>22.6</v>
      </c>
      <c r="BB301" s="7">
        <v>63.1</v>
      </c>
      <c r="BC301" s="7">
        <v>9.6</v>
      </c>
      <c r="BD301" s="7">
        <v>15.64</v>
      </c>
      <c r="BE301" s="7">
        <v>61.4</v>
      </c>
      <c r="BF301" s="7">
        <v>39.200000000000003</v>
      </c>
      <c r="BG301" s="7">
        <v>98</v>
      </c>
      <c r="BH301" s="7">
        <v>40</v>
      </c>
      <c r="BI301" s="7">
        <v>152.18</v>
      </c>
      <c r="BJ301" s="7">
        <v>208.98</v>
      </c>
      <c r="BK301" s="7">
        <v>122.46</v>
      </c>
      <c r="BL301" s="7">
        <v>17.850000000000001</v>
      </c>
      <c r="BM301" s="7">
        <v>7.45</v>
      </c>
    </row>
    <row r="302" spans="14:65" s="4" customFormat="1">
      <c r="N302" s="12"/>
      <c r="O302" s="12"/>
      <c r="P302" s="12"/>
      <c r="Q302" s="12"/>
      <c r="R302" s="12"/>
      <c r="S302" s="12"/>
      <c r="T302" s="12"/>
      <c r="AJ302" s="7">
        <v>27.11</v>
      </c>
      <c r="AK302" s="7">
        <v>56.81</v>
      </c>
      <c r="AL302" s="7">
        <v>9.4</v>
      </c>
      <c r="AM302" s="7">
        <v>19.3</v>
      </c>
      <c r="AN302" s="7">
        <v>48.7</v>
      </c>
      <c r="AO302" s="7">
        <v>16.399999999999999</v>
      </c>
      <c r="AP302" s="7">
        <v>28.72</v>
      </c>
      <c r="AQ302" s="7">
        <v>57.1</v>
      </c>
      <c r="AR302" s="7">
        <v>2.4</v>
      </c>
      <c r="AS302" s="7">
        <v>4.4000000000000004</v>
      </c>
      <c r="AT302" s="7">
        <v>27.7</v>
      </c>
      <c r="AU302" s="7">
        <v>38.85</v>
      </c>
      <c r="AV302" s="7">
        <v>71.3</v>
      </c>
      <c r="AW302" s="7">
        <v>155.1</v>
      </c>
      <c r="AX302" s="7">
        <v>288.70999999999998</v>
      </c>
      <c r="AY302" s="7">
        <v>53.72</v>
      </c>
      <c r="AZ302" s="7">
        <v>14.03</v>
      </c>
      <c r="BA302" s="7">
        <v>22.6</v>
      </c>
      <c r="BB302" s="7">
        <v>62.1</v>
      </c>
      <c r="BC302" s="7">
        <v>10.1</v>
      </c>
      <c r="BD302" s="7">
        <v>16.21</v>
      </c>
      <c r="BE302" s="7">
        <v>62.3</v>
      </c>
      <c r="BF302" s="7">
        <v>37.700000000000003</v>
      </c>
      <c r="BG302" s="7">
        <v>98.69</v>
      </c>
      <c r="BH302" s="7">
        <v>38.200000000000003</v>
      </c>
      <c r="BI302" s="7">
        <v>153.74</v>
      </c>
      <c r="BJ302" s="7">
        <v>210.66</v>
      </c>
      <c r="BK302" s="7">
        <v>125.85</v>
      </c>
      <c r="BL302" s="7">
        <v>17.88</v>
      </c>
      <c r="BM302" s="7">
        <v>7.35</v>
      </c>
    </row>
    <row r="303" spans="14:65" s="4" customFormat="1">
      <c r="N303" s="12"/>
      <c r="O303" s="12"/>
      <c r="P303" s="12"/>
      <c r="Q303" s="12"/>
      <c r="R303" s="12"/>
      <c r="S303" s="12"/>
      <c r="T303" s="12"/>
      <c r="AJ303" s="7">
        <v>30.49</v>
      </c>
      <c r="AK303" s="7">
        <v>57.41</v>
      </c>
      <c r="AL303" s="7">
        <v>9.8000000000000007</v>
      </c>
      <c r="AM303" s="7">
        <v>20.11</v>
      </c>
      <c r="AN303" s="7">
        <v>48.74</v>
      </c>
      <c r="AO303" s="7">
        <v>18.5</v>
      </c>
      <c r="AP303" s="7">
        <v>31.57</v>
      </c>
      <c r="AQ303" s="7">
        <v>58.6</v>
      </c>
      <c r="AR303" s="7">
        <v>4.7</v>
      </c>
      <c r="AS303" s="7">
        <v>7.7</v>
      </c>
      <c r="AT303" s="7">
        <v>28.1</v>
      </c>
      <c r="AU303" s="7">
        <v>39.19</v>
      </c>
      <c r="AV303" s="7">
        <v>71.7</v>
      </c>
      <c r="AW303" s="7">
        <v>158.6</v>
      </c>
      <c r="AX303" s="7">
        <v>294.41000000000003</v>
      </c>
      <c r="AY303" s="7">
        <v>53.87</v>
      </c>
      <c r="AZ303" s="7">
        <v>14.38</v>
      </c>
      <c r="BA303" s="7">
        <v>23.3</v>
      </c>
      <c r="BB303" s="7">
        <v>61.7</v>
      </c>
      <c r="BC303" s="7">
        <v>10.8</v>
      </c>
      <c r="BD303" s="7">
        <v>16.77</v>
      </c>
      <c r="BE303" s="7">
        <v>64.400000000000006</v>
      </c>
      <c r="BF303" s="7">
        <v>36.9</v>
      </c>
      <c r="BG303" s="7">
        <v>96.34</v>
      </c>
      <c r="BH303" s="7">
        <v>38.299999999999997</v>
      </c>
      <c r="BI303" s="7">
        <v>156.09</v>
      </c>
      <c r="BJ303" s="7">
        <v>212.5</v>
      </c>
      <c r="BK303" s="7">
        <v>129.16</v>
      </c>
      <c r="BL303" s="7">
        <v>17.98</v>
      </c>
      <c r="BM303" s="7">
        <v>7.32</v>
      </c>
    </row>
    <row r="304" spans="14:65" s="4" customFormat="1">
      <c r="N304" s="12"/>
      <c r="O304" s="12"/>
      <c r="P304" s="12"/>
      <c r="Q304" s="12"/>
      <c r="R304" s="12"/>
      <c r="S304" s="12"/>
      <c r="T304" s="12"/>
      <c r="AJ304" s="7">
        <v>33.76</v>
      </c>
      <c r="AK304" s="7">
        <v>58.65</v>
      </c>
      <c r="AL304" s="7">
        <v>10.5</v>
      </c>
      <c r="AM304" s="7">
        <v>21.04</v>
      </c>
      <c r="AN304" s="7">
        <v>49.9</v>
      </c>
      <c r="AO304" s="7">
        <v>20.399999999999999</v>
      </c>
      <c r="AP304" s="7">
        <v>33.44</v>
      </c>
      <c r="AQ304" s="7">
        <v>61</v>
      </c>
      <c r="AR304" s="7">
        <v>4.7</v>
      </c>
      <c r="AS304" s="7">
        <v>8</v>
      </c>
      <c r="AT304" s="7">
        <v>35.6</v>
      </c>
      <c r="AU304" s="7">
        <v>48.97</v>
      </c>
      <c r="AV304" s="7">
        <v>72.7</v>
      </c>
      <c r="AW304" s="7">
        <v>164.8</v>
      </c>
      <c r="AX304" s="7">
        <v>298.86</v>
      </c>
      <c r="AY304" s="7">
        <v>55.14</v>
      </c>
      <c r="AZ304" s="7">
        <v>15.26</v>
      </c>
      <c r="BA304" s="7">
        <v>23.8</v>
      </c>
      <c r="BB304" s="7">
        <v>64.099999999999994</v>
      </c>
      <c r="BC304" s="7">
        <v>13.6</v>
      </c>
      <c r="BD304" s="7">
        <v>19.77</v>
      </c>
      <c r="BE304" s="7">
        <v>68.8</v>
      </c>
      <c r="BF304" s="7">
        <v>38</v>
      </c>
      <c r="BG304" s="7">
        <v>95.48</v>
      </c>
      <c r="BH304" s="7">
        <v>39.799999999999997</v>
      </c>
      <c r="BI304" s="7">
        <v>159.18</v>
      </c>
      <c r="BJ304" s="7">
        <v>214.56</v>
      </c>
      <c r="BK304" s="7">
        <v>134.74</v>
      </c>
      <c r="BL304" s="7">
        <v>18.079999999999998</v>
      </c>
      <c r="BM304" s="7">
        <v>7.47</v>
      </c>
    </row>
    <row r="305" spans="14:65" s="4" customFormat="1">
      <c r="N305" s="12"/>
      <c r="O305" s="12"/>
      <c r="P305" s="12"/>
      <c r="Q305" s="12"/>
      <c r="R305" s="12"/>
      <c r="S305" s="12"/>
      <c r="T305" s="12"/>
      <c r="AJ305" s="7">
        <v>33.299999999999997</v>
      </c>
      <c r="AK305" s="7">
        <v>60.06</v>
      </c>
      <c r="AL305" s="7">
        <v>11.3</v>
      </c>
      <c r="AM305" s="7">
        <v>21.67</v>
      </c>
      <c r="AN305" s="7">
        <v>52.14</v>
      </c>
      <c r="AO305" s="7">
        <v>19.2</v>
      </c>
      <c r="AP305" s="7">
        <v>31.58</v>
      </c>
      <c r="AQ305" s="7">
        <v>60.8</v>
      </c>
      <c r="AR305" s="7">
        <v>15.1</v>
      </c>
      <c r="AS305" s="7">
        <v>22.1</v>
      </c>
      <c r="AT305" s="7">
        <v>31.5</v>
      </c>
      <c r="AU305" s="7">
        <v>43.21</v>
      </c>
      <c r="AV305" s="7">
        <v>72.900000000000006</v>
      </c>
      <c r="AW305" s="7">
        <v>166.3</v>
      </c>
      <c r="AX305" s="7">
        <v>296.61</v>
      </c>
      <c r="AY305" s="7">
        <v>56.07</v>
      </c>
      <c r="AZ305" s="7">
        <v>16.68</v>
      </c>
      <c r="BA305" s="7">
        <v>24.6</v>
      </c>
      <c r="BB305" s="7">
        <v>67.8</v>
      </c>
      <c r="BC305" s="7">
        <v>14.3</v>
      </c>
      <c r="BD305" s="7">
        <v>19.27</v>
      </c>
      <c r="BE305" s="7">
        <v>74.2</v>
      </c>
      <c r="BF305" s="7">
        <v>41.4</v>
      </c>
      <c r="BG305" s="7">
        <v>101.97</v>
      </c>
      <c r="BH305" s="7">
        <v>40.6</v>
      </c>
      <c r="BI305" s="7">
        <v>162.05000000000001</v>
      </c>
      <c r="BJ305" s="7">
        <v>216.74</v>
      </c>
      <c r="BK305" s="7">
        <v>138.59</v>
      </c>
      <c r="BL305" s="7">
        <v>17.989999999999998</v>
      </c>
      <c r="BM305" s="7">
        <v>7.33</v>
      </c>
    </row>
    <row r="306" spans="14:65" s="4" customFormat="1">
      <c r="N306" s="12"/>
      <c r="O306" s="12"/>
      <c r="P306" s="12"/>
      <c r="Q306" s="12"/>
      <c r="R306" s="12"/>
      <c r="S306" s="12"/>
      <c r="T306" s="12"/>
      <c r="AJ306" s="7">
        <v>31.74</v>
      </c>
      <c r="AK306" s="7">
        <v>62.38</v>
      </c>
      <c r="AL306" s="7">
        <v>11.7</v>
      </c>
      <c r="AM306" s="7">
        <v>21.56</v>
      </c>
      <c r="AN306" s="7">
        <v>54.26</v>
      </c>
      <c r="AO306" s="7">
        <v>18.7</v>
      </c>
      <c r="AP306" s="7">
        <v>29.73</v>
      </c>
      <c r="AQ306" s="7">
        <v>62.9</v>
      </c>
      <c r="AR306" s="7">
        <v>10.5</v>
      </c>
      <c r="AS306" s="7">
        <v>13.4</v>
      </c>
      <c r="AT306" s="7">
        <v>33.799999999999997</v>
      </c>
      <c r="AU306" s="7">
        <v>44.3</v>
      </c>
      <c r="AV306" s="7">
        <v>76.3</v>
      </c>
      <c r="AW306" s="7">
        <v>174.5</v>
      </c>
      <c r="AX306" s="7">
        <v>301.31</v>
      </c>
      <c r="AY306" s="7">
        <v>57.91</v>
      </c>
      <c r="AZ306" s="7">
        <v>18.32</v>
      </c>
      <c r="BA306" s="7">
        <v>25.8</v>
      </c>
      <c r="BB306" s="7">
        <v>71</v>
      </c>
      <c r="BC306" s="7">
        <v>15.6</v>
      </c>
      <c r="BD306" s="7">
        <v>19.649999999999999</v>
      </c>
      <c r="BE306" s="7">
        <v>79.400000000000006</v>
      </c>
      <c r="BF306" s="7">
        <v>49.6</v>
      </c>
      <c r="BG306" s="7">
        <v>115.62</v>
      </c>
      <c r="BH306" s="7">
        <v>42.9</v>
      </c>
      <c r="BI306" s="7">
        <v>164.43</v>
      </c>
      <c r="BJ306" s="7">
        <v>218.86</v>
      </c>
      <c r="BK306" s="7">
        <v>142.52000000000001</v>
      </c>
      <c r="BL306" s="7">
        <v>19.38</v>
      </c>
      <c r="BM306" s="7">
        <v>8.24</v>
      </c>
    </row>
    <row r="307" spans="14:65" s="4" customFormat="1">
      <c r="N307" s="12"/>
      <c r="O307" s="12"/>
      <c r="P307" s="12"/>
      <c r="Q307" s="12"/>
      <c r="R307" s="12"/>
      <c r="S307" s="12"/>
      <c r="T307" s="12"/>
      <c r="AJ307" s="7">
        <v>32.28</v>
      </c>
      <c r="AK307" s="7">
        <v>62.28</v>
      </c>
      <c r="AL307" s="7">
        <v>12.4</v>
      </c>
      <c r="AM307" s="7">
        <v>22.4</v>
      </c>
      <c r="AN307" s="7">
        <v>55.37</v>
      </c>
      <c r="AO307" s="7">
        <v>16.3</v>
      </c>
      <c r="AP307" s="7">
        <v>25.55</v>
      </c>
      <c r="AQ307" s="7">
        <v>63.8</v>
      </c>
      <c r="AR307" s="7">
        <v>15.1</v>
      </c>
      <c r="AS307" s="7">
        <v>19.899999999999999</v>
      </c>
      <c r="AT307" s="7">
        <v>28.9</v>
      </c>
      <c r="AU307" s="7">
        <v>38.08</v>
      </c>
      <c r="AV307" s="7">
        <v>75.900000000000006</v>
      </c>
      <c r="AW307" s="7">
        <v>175</v>
      </c>
      <c r="AX307" s="7">
        <v>299.94</v>
      </c>
      <c r="AY307" s="7">
        <v>58.35</v>
      </c>
      <c r="AZ307" s="7">
        <v>21.04</v>
      </c>
      <c r="BA307" s="7">
        <v>28.2</v>
      </c>
      <c r="BB307" s="7">
        <v>74.599999999999994</v>
      </c>
      <c r="BC307" s="7">
        <v>15.9</v>
      </c>
      <c r="BD307" s="7">
        <v>18.91</v>
      </c>
      <c r="BE307" s="7">
        <v>84.1</v>
      </c>
      <c r="BF307" s="7">
        <v>56.7</v>
      </c>
      <c r="BG307" s="7">
        <v>128.57</v>
      </c>
      <c r="BH307" s="7">
        <v>44.1</v>
      </c>
      <c r="BI307" s="7">
        <v>166.87</v>
      </c>
      <c r="BJ307" s="7">
        <v>221.15</v>
      </c>
      <c r="BK307" s="7">
        <v>144.69</v>
      </c>
      <c r="BL307" s="7">
        <v>19.11</v>
      </c>
      <c r="BM307" s="7">
        <v>8.14</v>
      </c>
    </row>
    <row r="308" spans="14:65" s="4" customFormat="1">
      <c r="N308" s="12"/>
      <c r="O308" s="12"/>
      <c r="P308" s="12"/>
      <c r="Q308" s="12"/>
      <c r="R308" s="12"/>
      <c r="S308" s="12"/>
      <c r="T308" s="12"/>
      <c r="AJ308" s="7">
        <v>33.19</v>
      </c>
      <c r="AK308" s="7">
        <v>62.06</v>
      </c>
      <c r="AL308" s="7">
        <v>12.5</v>
      </c>
      <c r="AM308" s="7">
        <v>22.22</v>
      </c>
      <c r="AN308" s="7">
        <v>56.26</v>
      </c>
      <c r="AO308" s="7">
        <v>15.2</v>
      </c>
      <c r="AP308" s="7">
        <v>23.71</v>
      </c>
      <c r="AQ308" s="7">
        <v>64.099999999999994</v>
      </c>
      <c r="AR308" s="7">
        <v>10.4</v>
      </c>
      <c r="AS308" s="7">
        <v>14.6</v>
      </c>
      <c r="AT308" s="7">
        <v>28.3</v>
      </c>
      <c r="AU308" s="7">
        <v>37.14</v>
      </c>
      <c r="AV308" s="7">
        <v>76.2</v>
      </c>
      <c r="AW308" s="7">
        <v>178</v>
      </c>
      <c r="AX308" s="7">
        <v>303.88</v>
      </c>
      <c r="AY308" s="7">
        <v>58.58</v>
      </c>
      <c r="AZ308" s="7">
        <v>22.08</v>
      </c>
      <c r="BA308" s="7">
        <v>30</v>
      </c>
      <c r="BB308" s="7">
        <v>73.599999999999994</v>
      </c>
      <c r="BC308" s="7">
        <v>15</v>
      </c>
      <c r="BD308" s="7">
        <v>18.03</v>
      </c>
      <c r="BE308" s="7">
        <v>83.2</v>
      </c>
      <c r="BF308" s="7">
        <v>64.400000000000006</v>
      </c>
      <c r="BG308" s="7">
        <v>141.22999999999999</v>
      </c>
      <c r="BH308" s="7">
        <v>45.6</v>
      </c>
      <c r="BI308" s="7">
        <v>169.45</v>
      </c>
      <c r="BJ308" s="7">
        <v>223.37</v>
      </c>
      <c r="BK308" s="7">
        <v>146.51</v>
      </c>
      <c r="BL308" s="7">
        <v>19.899999999999999</v>
      </c>
      <c r="BM308" s="7">
        <v>8.9499999999999993</v>
      </c>
    </row>
    <row r="309" spans="14:65" s="4" customFormat="1">
      <c r="N309" s="12"/>
      <c r="O309" s="12"/>
      <c r="P309" s="12"/>
      <c r="Q309" s="12"/>
      <c r="R309" s="12"/>
      <c r="S309" s="12"/>
      <c r="T309" s="12"/>
      <c r="AJ309" s="7">
        <v>32.979999999999997</v>
      </c>
      <c r="AK309" s="7">
        <v>62.46</v>
      </c>
      <c r="AL309" s="7">
        <v>12.1</v>
      </c>
      <c r="AM309" s="7">
        <v>21.34</v>
      </c>
      <c r="AN309" s="7">
        <v>56.69</v>
      </c>
      <c r="AO309" s="7">
        <v>15.5</v>
      </c>
      <c r="AP309" s="7">
        <v>23.92</v>
      </c>
      <c r="AQ309" s="7">
        <v>64.8</v>
      </c>
      <c r="AR309" s="7">
        <v>5.2</v>
      </c>
      <c r="AS309" s="7">
        <v>7</v>
      </c>
      <c r="AT309" s="7">
        <v>28.3</v>
      </c>
      <c r="AU309" s="7">
        <v>36.85</v>
      </c>
      <c r="AV309" s="7">
        <v>76.8</v>
      </c>
      <c r="AW309" s="7">
        <v>184.5</v>
      </c>
      <c r="AX309" s="7">
        <v>309.74</v>
      </c>
      <c r="AY309" s="7">
        <v>59.57</v>
      </c>
      <c r="AZ309" s="7">
        <v>22.3</v>
      </c>
      <c r="BA309" s="7">
        <v>30.5</v>
      </c>
      <c r="BB309" s="7">
        <v>73.099999999999994</v>
      </c>
      <c r="BC309" s="7">
        <v>14.7</v>
      </c>
      <c r="BD309" s="7">
        <v>18.260000000000002</v>
      </c>
      <c r="BE309" s="7">
        <v>80.5</v>
      </c>
      <c r="BF309" s="7">
        <v>69.599999999999994</v>
      </c>
      <c r="BG309" s="7">
        <v>149.04</v>
      </c>
      <c r="BH309" s="7">
        <v>46.7</v>
      </c>
      <c r="BI309" s="7">
        <v>171.89</v>
      </c>
      <c r="BJ309" s="7">
        <v>225.34</v>
      </c>
      <c r="BK309" s="7">
        <v>148.16999999999999</v>
      </c>
      <c r="BL309" s="7">
        <v>20.58</v>
      </c>
      <c r="BM309" s="7">
        <v>9.69</v>
      </c>
    </row>
    <row r="310" spans="14:65" s="4" customFormat="1">
      <c r="N310" s="12"/>
      <c r="O310" s="12"/>
      <c r="P310" s="12"/>
      <c r="Q310" s="12"/>
      <c r="R310" s="12"/>
      <c r="S310" s="12"/>
      <c r="T310" s="12"/>
      <c r="AJ310" s="7">
        <v>33.159999999999997</v>
      </c>
      <c r="AK310" s="7">
        <v>62.42</v>
      </c>
      <c r="AL310" s="7">
        <v>12.2</v>
      </c>
      <c r="AM310" s="7">
        <v>21.35</v>
      </c>
      <c r="AN310" s="7">
        <v>57.14</v>
      </c>
      <c r="AO310" s="7">
        <v>16</v>
      </c>
      <c r="AP310" s="7">
        <v>24.58</v>
      </c>
      <c r="AQ310" s="7">
        <v>65.099999999999994</v>
      </c>
      <c r="AR310" s="7">
        <v>5.2</v>
      </c>
      <c r="AS310" s="7">
        <v>7.3</v>
      </c>
      <c r="AT310" s="7">
        <v>28.9</v>
      </c>
      <c r="AU310" s="7">
        <v>37.58</v>
      </c>
      <c r="AV310" s="7">
        <v>76.900000000000006</v>
      </c>
      <c r="AW310" s="7">
        <v>182.3</v>
      </c>
      <c r="AX310" s="7">
        <v>305.18</v>
      </c>
      <c r="AY310" s="7">
        <v>59.73</v>
      </c>
      <c r="AZ310" s="7">
        <v>22.58</v>
      </c>
      <c r="BA310" s="7">
        <v>30.8</v>
      </c>
      <c r="BB310" s="7">
        <v>73.3</v>
      </c>
      <c r="BC310" s="7">
        <v>15.6</v>
      </c>
      <c r="BD310" s="7">
        <v>19.329999999999998</v>
      </c>
      <c r="BE310" s="7">
        <v>80.7</v>
      </c>
      <c r="BF310" s="7">
        <v>70.900000000000006</v>
      </c>
      <c r="BG310" s="7">
        <v>152.80000000000001</v>
      </c>
      <c r="BH310" s="7">
        <v>46.4</v>
      </c>
      <c r="BI310" s="7">
        <v>174.29</v>
      </c>
      <c r="BJ310" s="7">
        <v>227.27</v>
      </c>
      <c r="BK310" s="7">
        <v>149.91999999999999</v>
      </c>
      <c r="BL310" s="7">
        <v>19.850000000000001</v>
      </c>
      <c r="BM310" s="7">
        <v>9.0399999999999991</v>
      </c>
    </row>
    <row r="311" spans="14:65" s="4" customFormat="1">
      <c r="N311" s="12"/>
      <c r="O311" s="12"/>
      <c r="P311" s="12"/>
      <c r="Q311" s="12"/>
      <c r="R311" s="12"/>
      <c r="S311" s="12"/>
      <c r="T311" s="12"/>
      <c r="AJ311" s="7">
        <v>33.520000000000003</v>
      </c>
      <c r="AK311" s="7">
        <v>63.24</v>
      </c>
      <c r="AL311" s="7">
        <v>12.3</v>
      </c>
      <c r="AM311" s="7">
        <v>21.61</v>
      </c>
      <c r="AN311" s="7">
        <v>56.92</v>
      </c>
      <c r="AO311" s="7">
        <v>16.399999999999999</v>
      </c>
      <c r="AP311" s="7">
        <v>24.96</v>
      </c>
      <c r="AQ311" s="7">
        <v>65.7</v>
      </c>
      <c r="AR311" s="7">
        <v>-2.4</v>
      </c>
      <c r="AS311" s="7">
        <v>-2.7</v>
      </c>
      <c r="AT311" s="7">
        <v>29</v>
      </c>
      <c r="AU311" s="7">
        <v>38.26</v>
      </c>
      <c r="AV311" s="7">
        <v>75.8</v>
      </c>
      <c r="AW311" s="7">
        <v>186.1</v>
      </c>
      <c r="AX311" s="7">
        <v>310.48</v>
      </c>
      <c r="AY311" s="7">
        <v>59.94</v>
      </c>
      <c r="AZ311" s="7">
        <v>20.61</v>
      </c>
      <c r="BA311" s="7">
        <v>28</v>
      </c>
      <c r="BB311" s="7">
        <v>73.599999999999994</v>
      </c>
      <c r="BC311" s="7">
        <v>15.3</v>
      </c>
      <c r="BD311" s="7">
        <v>19.170000000000002</v>
      </c>
      <c r="BE311" s="7">
        <v>79.8</v>
      </c>
      <c r="BF311" s="7">
        <v>75.5</v>
      </c>
      <c r="BG311" s="7">
        <v>159.28</v>
      </c>
      <c r="BH311" s="7">
        <v>47.4</v>
      </c>
      <c r="BI311" s="7">
        <v>176.69</v>
      </c>
      <c r="BJ311" s="7">
        <v>229.25</v>
      </c>
      <c r="BK311" s="7">
        <v>151.75</v>
      </c>
      <c r="BL311" s="7">
        <v>19.77</v>
      </c>
      <c r="BM311" s="7">
        <v>8.6300000000000008</v>
      </c>
    </row>
    <row r="312" spans="14:65" s="4" customFormat="1">
      <c r="N312" s="12"/>
      <c r="O312" s="12"/>
      <c r="P312" s="12"/>
      <c r="Q312" s="12"/>
      <c r="R312" s="12"/>
      <c r="S312" s="12"/>
      <c r="T312" s="12"/>
      <c r="AJ312" s="7">
        <v>28.58</v>
      </c>
      <c r="AK312" s="7">
        <v>62.98</v>
      </c>
      <c r="AL312" s="7">
        <v>12.4</v>
      </c>
      <c r="AM312" s="7">
        <v>21.81</v>
      </c>
      <c r="AN312" s="7">
        <v>56.86</v>
      </c>
      <c r="AO312" s="7">
        <v>16.5</v>
      </c>
      <c r="AP312" s="7">
        <v>24.89</v>
      </c>
      <c r="AQ312" s="7">
        <v>66.3</v>
      </c>
      <c r="AR312" s="7">
        <v>4.2</v>
      </c>
      <c r="AS312" s="7">
        <v>5.4</v>
      </c>
      <c r="AT312" s="7">
        <v>27.3</v>
      </c>
      <c r="AU312" s="7">
        <v>35.78</v>
      </c>
      <c r="AV312" s="7">
        <v>76.3</v>
      </c>
      <c r="AW312" s="7">
        <v>189.9</v>
      </c>
      <c r="AX312" s="7">
        <v>314.52</v>
      </c>
      <c r="AY312" s="7">
        <v>60.38</v>
      </c>
      <c r="AZ312" s="7">
        <v>19.13</v>
      </c>
      <c r="BA312" s="7">
        <v>26.2</v>
      </c>
      <c r="BB312" s="7">
        <v>73</v>
      </c>
      <c r="BC312" s="7">
        <v>15.9</v>
      </c>
      <c r="BD312" s="7">
        <v>20.329999999999998</v>
      </c>
      <c r="BE312" s="7">
        <v>78.2</v>
      </c>
      <c r="BF312" s="7">
        <v>77.5</v>
      </c>
      <c r="BG312" s="7">
        <v>163.85</v>
      </c>
      <c r="BH312" s="7">
        <v>47.3</v>
      </c>
      <c r="BI312" s="7">
        <v>177.78</v>
      </c>
      <c r="BJ312" s="7">
        <v>231.24</v>
      </c>
      <c r="BK312" s="7">
        <v>152.87</v>
      </c>
      <c r="BL312" s="7">
        <v>19.11</v>
      </c>
      <c r="BM312" s="7">
        <v>8.19</v>
      </c>
    </row>
    <row r="313" spans="14:65" s="4" customFormat="1">
      <c r="N313" s="12"/>
      <c r="O313" s="12"/>
      <c r="P313" s="12"/>
      <c r="Q313" s="12"/>
      <c r="R313" s="12"/>
      <c r="S313" s="12"/>
      <c r="T313" s="12"/>
      <c r="AJ313" s="7">
        <v>31.79</v>
      </c>
      <c r="AK313" s="7">
        <v>63.86</v>
      </c>
      <c r="AL313" s="7">
        <v>12.8</v>
      </c>
      <c r="AM313" s="7">
        <v>22.63</v>
      </c>
      <c r="AN313" s="7">
        <v>56.57</v>
      </c>
      <c r="AO313" s="7">
        <v>17.2</v>
      </c>
      <c r="AP313" s="7">
        <v>25.98</v>
      </c>
      <c r="AQ313" s="7">
        <v>66.2</v>
      </c>
      <c r="AR313" s="7">
        <v>5.4</v>
      </c>
      <c r="AS313" s="7">
        <v>7.2</v>
      </c>
      <c r="AT313" s="7">
        <v>31.4</v>
      </c>
      <c r="AU313" s="7">
        <v>40.46</v>
      </c>
      <c r="AV313" s="7">
        <v>77.599999999999994</v>
      </c>
      <c r="AW313" s="7">
        <v>193.6</v>
      </c>
      <c r="AX313" s="7">
        <v>318.36</v>
      </c>
      <c r="AY313" s="7">
        <v>60.81</v>
      </c>
      <c r="AZ313" s="7">
        <v>19.18</v>
      </c>
      <c r="BA313" s="7">
        <v>26.6</v>
      </c>
      <c r="BB313" s="7">
        <v>72.099999999999994</v>
      </c>
      <c r="BC313" s="7">
        <v>17</v>
      </c>
      <c r="BD313" s="7">
        <v>21.85</v>
      </c>
      <c r="BE313" s="7">
        <v>77.8</v>
      </c>
      <c r="BF313" s="7">
        <v>78.3</v>
      </c>
      <c r="BG313" s="7">
        <v>163.13</v>
      </c>
      <c r="BH313" s="7">
        <v>48</v>
      </c>
      <c r="BI313" s="7">
        <v>179.64</v>
      </c>
      <c r="BJ313" s="7">
        <v>233.41</v>
      </c>
      <c r="BK313" s="7">
        <v>155.1</v>
      </c>
      <c r="BL313" s="7">
        <v>19.05</v>
      </c>
      <c r="BM313" s="7">
        <v>7.89</v>
      </c>
    </row>
    <row r="314" spans="14:65" s="4" customFormat="1">
      <c r="N314" s="12"/>
      <c r="O314" s="12"/>
      <c r="P314" s="12"/>
      <c r="Q314" s="12"/>
      <c r="R314" s="12"/>
      <c r="S314" s="12"/>
      <c r="T314" s="12"/>
      <c r="AJ314" s="7">
        <v>34.049999999999997</v>
      </c>
      <c r="AK314" s="7">
        <v>63.72</v>
      </c>
      <c r="AL314" s="7">
        <v>13.3</v>
      </c>
      <c r="AM314" s="7">
        <v>23.32</v>
      </c>
      <c r="AN314" s="7">
        <v>57.04</v>
      </c>
      <c r="AO314" s="7">
        <v>17.5</v>
      </c>
      <c r="AP314" s="7">
        <v>26.52</v>
      </c>
      <c r="AQ314" s="7">
        <v>66</v>
      </c>
      <c r="AR314" s="7">
        <v>2.2999999999999998</v>
      </c>
      <c r="AS314" s="7">
        <v>3.9</v>
      </c>
      <c r="AT314" s="7">
        <v>32.9</v>
      </c>
      <c r="AU314" s="7">
        <v>42.34</v>
      </c>
      <c r="AV314" s="7">
        <v>77.7</v>
      </c>
      <c r="AW314" s="7">
        <v>195.4</v>
      </c>
      <c r="AX314" s="7">
        <v>320.58999999999997</v>
      </c>
      <c r="AY314" s="7">
        <v>60.95</v>
      </c>
      <c r="AZ314" s="7">
        <v>18.91</v>
      </c>
      <c r="BA314" s="7">
        <v>26.3</v>
      </c>
      <c r="BB314" s="7">
        <v>71.900000000000006</v>
      </c>
      <c r="BC314" s="7">
        <v>16.5</v>
      </c>
      <c r="BD314" s="7">
        <v>21.6</v>
      </c>
      <c r="BE314" s="7">
        <v>76.400000000000006</v>
      </c>
      <c r="BF314" s="7">
        <v>81.7</v>
      </c>
      <c r="BG314" s="7">
        <v>167.76</v>
      </c>
      <c r="BH314" s="7">
        <v>48.7</v>
      </c>
      <c r="BI314" s="7">
        <v>182</v>
      </c>
      <c r="BJ314" s="7">
        <v>235.71</v>
      </c>
      <c r="BK314" s="7">
        <v>157.69</v>
      </c>
      <c r="BL314" s="7">
        <v>18.420000000000002</v>
      </c>
      <c r="BM314" s="7">
        <v>7.49</v>
      </c>
    </row>
    <row r="315" spans="14:65" s="4" customFormat="1">
      <c r="N315" s="12"/>
      <c r="O315" s="12"/>
      <c r="P315" s="12"/>
      <c r="Q315" s="12"/>
      <c r="R315" s="12"/>
      <c r="S315" s="12"/>
      <c r="T315" s="12"/>
      <c r="AJ315" s="7">
        <v>33.68</v>
      </c>
      <c r="AK315" s="7">
        <v>64.42</v>
      </c>
      <c r="AL315" s="7">
        <v>13.7</v>
      </c>
      <c r="AM315" s="7">
        <v>23.71</v>
      </c>
      <c r="AN315" s="7">
        <v>57.77</v>
      </c>
      <c r="AO315" s="7">
        <v>17.600000000000001</v>
      </c>
      <c r="AP315" s="7">
        <v>26.63</v>
      </c>
      <c r="AQ315" s="7">
        <v>66.099999999999994</v>
      </c>
      <c r="AR315" s="7">
        <v>3.1</v>
      </c>
      <c r="AS315" s="7">
        <v>5.0999999999999996</v>
      </c>
      <c r="AT315" s="7">
        <v>32.799999999999997</v>
      </c>
      <c r="AU315" s="7">
        <v>41.94</v>
      </c>
      <c r="AV315" s="7">
        <v>78.2</v>
      </c>
      <c r="AW315" s="7">
        <v>197.1</v>
      </c>
      <c r="AX315" s="7">
        <v>322.67</v>
      </c>
      <c r="AY315" s="7">
        <v>61.08</v>
      </c>
      <c r="AZ315" s="7">
        <v>19.16</v>
      </c>
      <c r="BA315" s="7">
        <v>26.8</v>
      </c>
      <c r="BB315" s="7">
        <v>71.5</v>
      </c>
      <c r="BC315" s="7">
        <v>17.100000000000001</v>
      </c>
      <c r="BD315" s="7">
        <v>22.65</v>
      </c>
      <c r="BE315" s="7">
        <v>75.5</v>
      </c>
      <c r="BF315" s="7">
        <v>82.6</v>
      </c>
      <c r="BG315" s="7">
        <v>170.31</v>
      </c>
      <c r="BH315" s="7">
        <v>48.5</v>
      </c>
      <c r="BI315" s="7">
        <v>184.18</v>
      </c>
      <c r="BJ315" s="7">
        <v>238.09</v>
      </c>
      <c r="BK315" s="7">
        <v>160.04</v>
      </c>
      <c r="BL315" s="7">
        <v>18.71</v>
      </c>
      <c r="BM315" s="7">
        <v>7.62</v>
      </c>
    </row>
    <row r="316" spans="14:65" s="4" customFormat="1">
      <c r="N316" s="12"/>
      <c r="O316" s="12"/>
      <c r="P316" s="12"/>
      <c r="Q316" s="12"/>
      <c r="R316" s="12"/>
      <c r="S316" s="12"/>
      <c r="T316" s="12"/>
      <c r="AJ316" s="7">
        <v>34.72</v>
      </c>
      <c r="AK316" s="7">
        <v>64.8</v>
      </c>
      <c r="AL316" s="7">
        <v>13.9</v>
      </c>
      <c r="AM316" s="7">
        <v>23.84</v>
      </c>
      <c r="AN316" s="7">
        <v>58.3</v>
      </c>
      <c r="AO316" s="7">
        <v>17.100000000000001</v>
      </c>
      <c r="AP316" s="7">
        <v>25.64</v>
      </c>
      <c r="AQ316" s="7">
        <v>66.7</v>
      </c>
      <c r="AR316" s="7">
        <v>0.7</v>
      </c>
      <c r="AS316" s="7">
        <v>1.9</v>
      </c>
      <c r="AT316" s="7">
        <v>32.5</v>
      </c>
      <c r="AU316" s="7">
        <v>41.77</v>
      </c>
      <c r="AV316" s="7">
        <v>77.8</v>
      </c>
      <c r="AW316" s="7">
        <v>198</v>
      </c>
      <c r="AX316" s="7">
        <v>321.86</v>
      </c>
      <c r="AY316" s="7">
        <v>61.52</v>
      </c>
      <c r="AZ316" s="7">
        <v>19.47</v>
      </c>
      <c r="BA316" s="7">
        <v>27</v>
      </c>
      <c r="BB316" s="7">
        <v>72.099999999999994</v>
      </c>
      <c r="BC316" s="7">
        <v>17</v>
      </c>
      <c r="BD316" s="7">
        <v>22.43</v>
      </c>
      <c r="BE316" s="7">
        <v>75.8</v>
      </c>
      <c r="BF316" s="7">
        <v>82.4</v>
      </c>
      <c r="BG316" s="7">
        <v>169.9</v>
      </c>
      <c r="BH316" s="7">
        <v>48.5</v>
      </c>
      <c r="BI316" s="7">
        <v>186.55</v>
      </c>
      <c r="BJ316" s="7">
        <v>240.45</v>
      </c>
      <c r="BK316" s="7">
        <v>162.22999999999999</v>
      </c>
      <c r="BL316" s="7">
        <v>19.350000000000001</v>
      </c>
      <c r="BM316" s="7">
        <v>8.35</v>
      </c>
    </row>
    <row r="317" spans="14:65" s="4" customFormat="1">
      <c r="N317" s="12"/>
      <c r="O317" s="12"/>
      <c r="P317" s="12"/>
      <c r="Q317" s="12"/>
      <c r="R317" s="12"/>
      <c r="S317" s="12"/>
      <c r="T317" s="12"/>
      <c r="AJ317" s="7">
        <v>33.89</v>
      </c>
      <c r="AK317" s="7">
        <v>64.319999999999993</v>
      </c>
      <c r="AL317" s="7">
        <v>14.1</v>
      </c>
      <c r="AM317" s="7">
        <v>24.23</v>
      </c>
      <c r="AN317" s="7">
        <v>58.18</v>
      </c>
      <c r="AO317" s="7">
        <v>16.899999999999999</v>
      </c>
      <c r="AP317" s="7">
        <v>25.45</v>
      </c>
      <c r="AQ317" s="7">
        <v>66.400000000000006</v>
      </c>
      <c r="AR317" s="7">
        <v>-4.5999999999999996</v>
      </c>
      <c r="AS317" s="7">
        <v>-5</v>
      </c>
      <c r="AT317" s="7">
        <v>31.9</v>
      </c>
      <c r="AU317" s="7">
        <v>42.53</v>
      </c>
      <c r="AV317" s="7">
        <v>75</v>
      </c>
      <c r="AW317" s="7">
        <v>198.1</v>
      </c>
      <c r="AX317" s="7">
        <v>320.27</v>
      </c>
      <c r="AY317" s="7">
        <v>61.85</v>
      </c>
      <c r="AZ317" s="7">
        <v>18.96</v>
      </c>
      <c r="BA317" s="7">
        <v>26.3</v>
      </c>
      <c r="BB317" s="7">
        <v>72.099999999999994</v>
      </c>
      <c r="BC317" s="7">
        <v>16.3</v>
      </c>
      <c r="BD317" s="7">
        <v>21.59</v>
      </c>
      <c r="BE317" s="7">
        <v>75.5</v>
      </c>
      <c r="BF317" s="7">
        <v>83.4</v>
      </c>
      <c r="BG317" s="7">
        <v>171.96</v>
      </c>
      <c r="BH317" s="7">
        <v>48.5</v>
      </c>
      <c r="BI317" s="7">
        <v>188.63</v>
      </c>
      <c r="BJ317" s="7">
        <v>242.88</v>
      </c>
      <c r="BK317" s="7">
        <v>164.5</v>
      </c>
      <c r="BL317" s="7">
        <v>20.260000000000002</v>
      </c>
      <c r="BM317" s="7">
        <v>9.3699999999999992</v>
      </c>
    </row>
    <row r="318" spans="14:65" s="4" customFormat="1">
      <c r="N318" s="12"/>
      <c r="O318" s="12"/>
      <c r="P318" s="12"/>
      <c r="Q318" s="12"/>
      <c r="R318" s="12"/>
      <c r="S318" s="12"/>
      <c r="T318" s="12"/>
      <c r="AJ318" s="7">
        <v>32.24</v>
      </c>
      <c r="AK318" s="7">
        <v>65.14</v>
      </c>
      <c r="AL318" s="7">
        <v>14</v>
      </c>
      <c r="AM318" s="7">
        <v>24.44</v>
      </c>
      <c r="AN318" s="7">
        <v>57.29</v>
      </c>
      <c r="AO318" s="7">
        <v>17</v>
      </c>
      <c r="AP318" s="7">
        <v>25.76</v>
      </c>
      <c r="AQ318" s="7">
        <v>66</v>
      </c>
      <c r="AR318" s="7">
        <v>-2.5</v>
      </c>
      <c r="AS318" s="7">
        <v>-3.4</v>
      </c>
      <c r="AT318" s="7">
        <v>31.2</v>
      </c>
      <c r="AU318" s="7">
        <v>40.94</v>
      </c>
      <c r="AV318" s="7">
        <v>76.2</v>
      </c>
      <c r="AW318" s="7">
        <v>200.7</v>
      </c>
      <c r="AX318" s="7">
        <v>322.75</v>
      </c>
      <c r="AY318" s="7">
        <v>62.18</v>
      </c>
      <c r="AZ318" s="7">
        <v>18.32</v>
      </c>
      <c r="BA318" s="7">
        <v>25.7</v>
      </c>
      <c r="BB318" s="7">
        <v>71.3</v>
      </c>
      <c r="BC318" s="7">
        <v>15.5</v>
      </c>
      <c r="BD318" s="7">
        <v>20.53</v>
      </c>
      <c r="BE318" s="7">
        <v>75.5</v>
      </c>
      <c r="BF318" s="7">
        <v>79.5</v>
      </c>
      <c r="BG318" s="7">
        <v>162.58000000000001</v>
      </c>
      <c r="BH318" s="7">
        <v>48.9</v>
      </c>
      <c r="BI318" s="7">
        <v>190.22</v>
      </c>
      <c r="BJ318" s="7">
        <v>245.33</v>
      </c>
      <c r="BK318" s="7">
        <v>166.25</v>
      </c>
      <c r="BL318" s="7">
        <v>20.5</v>
      </c>
      <c r="BM318" s="7">
        <v>9.6300000000000008</v>
      </c>
    </row>
    <row r="319" spans="14:65" s="4" customFormat="1">
      <c r="N319" s="12"/>
      <c r="O319" s="12"/>
      <c r="P319" s="12"/>
      <c r="Q319" s="12"/>
      <c r="R319" s="12"/>
      <c r="S319" s="12"/>
      <c r="T319" s="12"/>
      <c r="AJ319" s="7">
        <v>31.45</v>
      </c>
      <c r="AK319" s="7">
        <v>66.13</v>
      </c>
      <c r="AL319" s="7">
        <v>14</v>
      </c>
      <c r="AM319" s="7">
        <v>24.67</v>
      </c>
      <c r="AN319" s="7">
        <v>56.75</v>
      </c>
      <c r="AO319" s="7">
        <v>18.3</v>
      </c>
      <c r="AP319" s="7">
        <v>27.64</v>
      </c>
      <c r="AQ319" s="7">
        <v>66.2</v>
      </c>
      <c r="AR319" s="7">
        <v>-2.7</v>
      </c>
      <c r="AS319" s="7">
        <v>-4.0999999999999996</v>
      </c>
      <c r="AT319" s="7">
        <v>31.8</v>
      </c>
      <c r="AU319" s="7">
        <v>41.35</v>
      </c>
      <c r="AV319" s="7">
        <v>76.900000000000006</v>
      </c>
      <c r="AW319" s="7">
        <v>202.4</v>
      </c>
      <c r="AX319" s="7">
        <v>324.69</v>
      </c>
      <c r="AY319" s="7">
        <v>62.34</v>
      </c>
      <c r="AZ319" s="7">
        <v>20.309999999999999</v>
      </c>
      <c r="BA319" s="7">
        <v>28.4</v>
      </c>
      <c r="BB319" s="7">
        <v>71.5</v>
      </c>
      <c r="BC319" s="7">
        <v>16.899999999999999</v>
      </c>
      <c r="BD319" s="7">
        <v>21.81</v>
      </c>
      <c r="BE319" s="7">
        <v>77.5</v>
      </c>
      <c r="BF319" s="7">
        <v>75.400000000000006</v>
      </c>
      <c r="BG319" s="7">
        <v>155.79</v>
      </c>
      <c r="BH319" s="7">
        <v>48.4</v>
      </c>
      <c r="BI319" s="7">
        <v>191.57</v>
      </c>
      <c r="BJ319" s="7">
        <v>247.79</v>
      </c>
      <c r="BK319" s="7">
        <v>168.01</v>
      </c>
      <c r="BL319" s="7">
        <v>20.93</v>
      </c>
      <c r="BM319" s="7">
        <v>9.85</v>
      </c>
    </row>
    <row r="320" spans="14:65" s="4" customFormat="1">
      <c r="N320" s="12"/>
      <c r="O320" s="12"/>
      <c r="P320" s="12"/>
      <c r="Q320" s="12"/>
      <c r="R320" s="12"/>
      <c r="S320" s="12"/>
      <c r="T320" s="12"/>
      <c r="AJ320" s="7">
        <v>32.57</v>
      </c>
      <c r="AK320" s="7">
        <v>66.010000000000005</v>
      </c>
      <c r="AL320" s="7">
        <v>14.1</v>
      </c>
      <c r="AM320" s="7">
        <v>24.8</v>
      </c>
      <c r="AN320" s="7">
        <v>56.85</v>
      </c>
      <c r="AO320" s="7">
        <v>19.7</v>
      </c>
      <c r="AP320" s="7">
        <v>29.4</v>
      </c>
      <c r="AQ320" s="7">
        <v>67</v>
      </c>
      <c r="AR320" s="7">
        <v>-2.2000000000000002</v>
      </c>
      <c r="AS320" s="7">
        <v>-2.7</v>
      </c>
      <c r="AT320" s="7">
        <v>31.3</v>
      </c>
      <c r="AU320" s="7">
        <v>42.41</v>
      </c>
      <c r="AV320" s="7">
        <v>73.8</v>
      </c>
      <c r="AW320" s="7">
        <v>205.1</v>
      </c>
      <c r="AX320" s="7">
        <v>329.43</v>
      </c>
      <c r="AY320" s="7">
        <v>62.26</v>
      </c>
      <c r="AZ320" s="7">
        <v>19.78</v>
      </c>
      <c r="BA320" s="7">
        <v>27.9</v>
      </c>
      <c r="BB320" s="7">
        <v>70.900000000000006</v>
      </c>
      <c r="BC320" s="7">
        <v>16</v>
      </c>
      <c r="BD320" s="7">
        <v>20.67</v>
      </c>
      <c r="BE320" s="7">
        <v>77.400000000000006</v>
      </c>
      <c r="BF320" s="7">
        <v>74.599999999999994</v>
      </c>
      <c r="BG320" s="7">
        <v>153.81</v>
      </c>
      <c r="BH320" s="7">
        <v>48.5</v>
      </c>
      <c r="BI320" s="7">
        <v>193.14</v>
      </c>
      <c r="BJ320" s="7">
        <v>250.26</v>
      </c>
      <c r="BK320" s="7">
        <v>169.95</v>
      </c>
      <c r="BL320" s="7">
        <v>20.95</v>
      </c>
      <c r="BM320" s="7">
        <v>9.9</v>
      </c>
    </row>
    <row r="321" spans="14:65" s="4" customFormat="1">
      <c r="N321" s="12"/>
      <c r="O321" s="12"/>
      <c r="P321" s="12"/>
      <c r="Q321" s="12"/>
      <c r="R321" s="12"/>
      <c r="S321" s="12"/>
      <c r="T321" s="12"/>
      <c r="AJ321" s="7">
        <v>32.19</v>
      </c>
      <c r="AK321" s="7">
        <v>66.8</v>
      </c>
      <c r="AL321" s="7">
        <v>14.1</v>
      </c>
      <c r="AM321" s="7">
        <v>24.81</v>
      </c>
      <c r="AN321" s="7">
        <v>56.83</v>
      </c>
      <c r="AO321" s="7">
        <v>21</v>
      </c>
      <c r="AP321" s="7">
        <v>31.34</v>
      </c>
      <c r="AQ321" s="7">
        <v>67</v>
      </c>
      <c r="AR321" s="7">
        <v>1.2</v>
      </c>
      <c r="AS321" s="7">
        <v>1.5</v>
      </c>
      <c r="AT321" s="7">
        <v>33</v>
      </c>
      <c r="AU321" s="7">
        <v>45.14</v>
      </c>
      <c r="AV321" s="7">
        <v>73.099999999999994</v>
      </c>
      <c r="AW321" s="7">
        <v>207.8</v>
      </c>
      <c r="AX321" s="7">
        <v>333.27</v>
      </c>
      <c r="AY321" s="7">
        <v>62.35</v>
      </c>
      <c r="AZ321" s="7">
        <v>20.86</v>
      </c>
      <c r="BA321" s="7">
        <v>29.3</v>
      </c>
      <c r="BB321" s="7">
        <v>71.2</v>
      </c>
      <c r="BC321" s="7">
        <v>16.2</v>
      </c>
      <c r="BD321" s="7">
        <v>20.98</v>
      </c>
      <c r="BE321" s="7">
        <v>77.2</v>
      </c>
      <c r="BF321" s="7">
        <v>73.400000000000006</v>
      </c>
      <c r="BG321" s="7">
        <v>151.65</v>
      </c>
      <c r="BH321" s="7">
        <v>48.4</v>
      </c>
      <c r="BI321" s="7">
        <v>194.57</v>
      </c>
      <c r="BJ321" s="7">
        <v>252.68</v>
      </c>
      <c r="BK321" s="7">
        <v>172.47</v>
      </c>
      <c r="BL321" s="7">
        <v>21.03</v>
      </c>
      <c r="BM321" s="7">
        <v>9.84</v>
      </c>
    </row>
    <row r="322" spans="14:65" s="4" customFormat="1">
      <c r="N322" s="12"/>
      <c r="O322" s="12"/>
      <c r="P322" s="12"/>
      <c r="Q322" s="12"/>
      <c r="R322" s="12"/>
      <c r="S322" s="12"/>
      <c r="T322" s="12"/>
      <c r="AJ322" s="7">
        <v>32.43</v>
      </c>
      <c r="AK322" s="7">
        <v>66.290000000000006</v>
      </c>
      <c r="AL322" s="7">
        <v>14.5</v>
      </c>
      <c r="AM322" s="7">
        <v>25.44</v>
      </c>
      <c r="AN322" s="7">
        <v>57</v>
      </c>
      <c r="AO322" s="7">
        <v>22.8</v>
      </c>
      <c r="AP322" s="7">
        <v>33.83</v>
      </c>
      <c r="AQ322" s="7">
        <v>67.400000000000006</v>
      </c>
      <c r="AR322" s="7">
        <v>4.7</v>
      </c>
      <c r="AS322" s="7">
        <v>5.9</v>
      </c>
      <c r="AT322" s="7">
        <v>36.200000000000003</v>
      </c>
      <c r="AU322" s="7">
        <v>48.07</v>
      </c>
      <c r="AV322" s="7">
        <v>75.3</v>
      </c>
      <c r="AW322" s="7">
        <v>210.6</v>
      </c>
      <c r="AX322" s="7">
        <v>337.09</v>
      </c>
      <c r="AY322" s="7">
        <v>62.48</v>
      </c>
      <c r="AZ322" s="7">
        <v>21.51</v>
      </c>
      <c r="BA322" s="7">
        <v>30.3</v>
      </c>
      <c r="BB322" s="7">
        <v>71</v>
      </c>
      <c r="BC322" s="7">
        <v>16.899999999999999</v>
      </c>
      <c r="BD322" s="7">
        <v>22.01</v>
      </c>
      <c r="BE322" s="7">
        <v>76.8</v>
      </c>
      <c r="BF322" s="7">
        <v>74.3</v>
      </c>
      <c r="BG322" s="7">
        <v>152.88</v>
      </c>
      <c r="BH322" s="7">
        <v>48.6</v>
      </c>
      <c r="BI322" s="7">
        <v>196.01</v>
      </c>
      <c r="BJ322" s="7">
        <v>255.23</v>
      </c>
      <c r="BK322" s="7">
        <v>175.6</v>
      </c>
      <c r="BL322" s="7">
        <v>21.05</v>
      </c>
      <c r="BM322" s="7">
        <v>10.02</v>
      </c>
    </row>
    <row r="323" spans="14:65" s="4" customFormat="1">
      <c r="N323" s="12"/>
      <c r="O323" s="12"/>
      <c r="P323" s="12"/>
      <c r="Q323" s="12"/>
      <c r="R323" s="12"/>
      <c r="S323" s="12"/>
      <c r="T323" s="12"/>
      <c r="AJ323" s="7">
        <v>35.47</v>
      </c>
      <c r="AK323" s="7">
        <v>66.25</v>
      </c>
      <c r="AL323" s="7">
        <v>14.9</v>
      </c>
      <c r="AM323" s="7">
        <v>25.98</v>
      </c>
      <c r="AN323" s="7">
        <v>57.35</v>
      </c>
      <c r="AO323" s="7">
        <v>23.4</v>
      </c>
      <c r="AP323" s="7">
        <v>34.36</v>
      </c>
      <c r="AQ323" s="7">
        <v>68.099999999999994</v>
      </c>
      <c r="AR323" s="7">
        <v>6.1</v>
      </c>
      <c r="AS323" s="7">
        <v>8</v>
      </c>
      <c r="AT323" s="7">
        <v>38.6</v>
      </c>
      <c r="AU323" s="7">
        <v>51.26</v>
      </c>
      <c r="AV323" s="7">
        <v>75.3</v>
      </c>
      <c r="AW323" s="7">
        <v>213.3</v>
      </c>
      <c r="AX323" s="7">
        <v>340.84</v>
      </c>
      <c r="AY323" s="7">
        <v>62.58</v>
      </c>
      <c r="AZ323" s="7">
        <v>21.24</v>
      </c>
      <c r="BA323" s="7">
        <v>29.7</v>
      </c>
      <c r="BB323" s="7">
        <v>71.5</v>
      </c>
      <c r="BC323" s="7">
        <v>17.899999999999999</v>
      </c>
      <c r="BD323" s="7">
        <v>23.43</v>
      </c>
      <c r="BE323" s="7">
        <v>76.400000000000006</v>
      </c>
      <c r="BF323" s="7">
        <v>74.099999999999994</v>
      </c>
      <c r="BG323" s="7">
        <v>150.91999999999999</v>
      </c>
      <c r="BH323" s="7">
        <v>49.1</v>
      </c>
      <c r="BI323" s="7">
        <v>198.16</v>
      </c>
      <c r="BJ323" s="7">
        <v>257.87</v>
      </c>
      <c r="BK323" s="7">
        <v>179.36</v>
      </c>
      <c r="BL323" s="7">
        <v>20.57</v>
      </c>
      <c r="BM323" s="7">
        <v>9.73</v>
      </c>
    </row>
    <row r="324" spans="14:65" s="4" customFormat="1">
      <c r="N324" s="12"/>
      <c r="O324" s="12"/>
      <c r="P324" s="12"/>
      <c r="Q324" s="12"/>
      <c r="R324" s="12"/>
      <c r="S324" s="12"/>
      <c r="T324" s="12"/>
      <c r="AJ324" s="7">
        <v>37.68</v>
      </c>
      <c r="AK324" s="7">
        <v>67.41</v>
      </c>
      <c r="AL324" s="7">
        <v>15.5</v>
      </c>
      <c r="AM324" s="7">
        <v>26.67</v>
      </c>
      <c r="AN324" s="7">
        <v>58.12</v>
      </c>
      <c r="AO324" s="7">
        <v>23.1</v>
      </c>
      <c r="AP324" s="7">
        <v>33.619999999999997</v>
      </c>
      <c r="AQ324" s="7">
        <v>68.7</v>
      </c>
      <c r="AR324" s="7">
        <v>6.1</v>
      </c>
      <c r="AS324" s="7">
        <v>7.8</v>
      </c>
      <c r="AT324" s="7">
        <v>40.299999999999997</v>
      </c>
      <c r="AU324" s="7">
        <v>52.68</v>
      </c>
      <c r="AV324" s="7">
        <v>76.5</v>
      </c>
      <c r="AW324" s="7">
        <v>215.7</v>
      </c>
      <c r="AX324" s="7">
        <v>343.65</v>
      </c>
      <c r="AY324" s="7">
        <v>62.77</v>
      </c>
      <c r="AZ324" s="7">
        <v>22.46</v>
      </c>
      <c r="BA324" s="7">
        <v>31.2</v>
      </c>
      <c r="BB324" s="7">
        <v>72</v>
      </c>
      <c r="BC324" s="7">
        <v>18.3</v>
      </c>
      <c r="BD324" s="7">
        <v>23.95</v>
      </c>
      <c r="BE324" s="7">
        <v>76.400000000000006</v>
      </c>
      <c r="BF324" s="7">
        <v>75.400000000000006</v>
      </c>
      <c r="BG324" s="7">
        <v>153.56</v>
      </c>
      <c r="BH324" s="7">
        <v>49.1</v>
      </c>
      <c r="BI324" s="7">
        <v>200.79</v>
      </c>
      <c r="BJ324" s="7">
        <v>260.64999999999998</v>
      </c>
      <c r="BK324" s="7">
        <v>183.27</v>
      </c>
      <c r="BL324" s="7">
        <v>20.56</v>
      </c>
      <c r="BM324" s="7">
        <v>9.61</v>
      </c>
    </row>
    <row r="325" spans="14:65" s="4" customFormat="1">
      <c r="N325" s="12"/>
      <c r="O325" s="12"/>
      <c r="P325" s="12"/>
      <c r="Q325" s="12"/>
      <c r="R325" s="12"/>
      <c r="S325" s="12"/>
      <c r="T325" s="12"/>
      <c r="AJ325" s="7">
        <v>39.22</v>
      </c>
      <c r="AK325" s="7">
        <v>68.08</v>
      </c>
      <c r="AL325" s="7">
        <v>16.2</v>
      </c>
      <c r="AM325" s="7">
        <v>27.3</v>
      </c>
      <c r="AN325" s="7">
        <v>59.33</v>
      </c>
      <c r="AO325" s="7">
        <v>22</v>
      </c>
      <c r="AP325" s="7">
        <v>31.98</v>
      </c>
      <c r="AQ325" s="7">
        <v>68.8</v>
      </c>
      <c r="AR325" s="7">
        <v>7.1</v>
      </c>
      <c r="AS325" s="7">
        <v>9.1999999999999993</v>
      </c>
      <c r="AT325" s="7">
        <v>39.4</v>
      </c>
      <c r="AU325" s="7">
        <v>52.25</v>
      </c>
      <c r="AV325" s="7">
        <v>75.400000000000006</v>
      </c>
      <c r="AW325" s="7">
        <v>220.6</v>
      </c>
      <c r="AX325" s="7">
        <v>350.45</v>
      </c>
      <c r="AY325" s="7">
        <v>62.95</v>
      </c>
      <c r="AZ325" s="7">
        <v>22.8</v>
      </c>
      <c r="BA325" s="7">
        <v>31.4</v>
      </c>
      <c r="BB325" s="7">
        <v>72.599999999999994</v>
      </c>
      <c r="BC325" s="7">
        <v>18.899999999999999</v>
      </c>
      <c r="BD325" s="7">
        <v>24.42</v>
      </c>
      <c r="BE325" s="7">
        <v>77.400000000000006</v>
      </c>
      <c r="BF325" s="7">
        <v>76.2</v>
      </c>
      <c r="BG325" s="7">
        <v>152.1</v>
      </c>
      <c r="BH325" s="7">
        <v>50.1</v>
      </c>
      <c r="BI325" s="7">
        <v>203.71</v>
      </c>
      <c r="BJ325" s="7">
        <v>263.54000000000002</v>
      </c>
      <c r="BK325" s="7">
        <v>186.89</v>
      </c>
      <c r="BL325" s="7">
        <v>20.93</v>
      </c>
      <c r="BM325" s="7">
        <v>9.94</v>
      </c>
    </row>
    <row r="326" spans="14:65" s="4" customFormat="1">
      <c r="N326" s="12"/>
      <c r="O326" s="12"/>
      <c r="P326" s="12"/>
      <c r="Q326" s="12"/>
      <c r="R326" s="12"/>
      <c r="S326" s="12"/>
      <c r="T326" s="12"/>
      <c r="AJ326" s="7">
        <v>37.39</v>
      </c>
      <c r="AK326" s="7">
        <v>69.27</v>
      </c>
      <c r="AL326" s="7">
        <v>17.5</v>
      </c>
      <c r="AM326" s="7">
        <v>28.3</v>
      </c>
      <c r="AN326" s="7">
        <v>61.83</v>
      </c>
      <c r="AO326" s="7">
        <v>21.3</v>
      </c>
      <c r="AP326" s="7">
        <v>30.6</v>
      </c>
      <c r="AQ326" s="7">
        <v>69.599999999999994</v>
      </c>
      <c r="AR326" s="7">
        <v>6.1</v>
      </c>
      <c r="AS326" s="7">
        <v>7.5</v>
      </c>
      <c r="AT326" s="7">
        <v>37.6</v>
      </c>
      <c r="AU326" s="7">
        <v>49.28</v>
      </c>
      <c r="AV326" s="7">
        <v>76.3</v>
      </c>
      <c r="AW326" s="7">
        <v>223.7</v>
      </c>
      <c r="AX326" s="7">
        <v>353.75</v>
      </c>
      <c r="AY326" s="7">
        <v>63.24</v>
      </c>
      <c r="AZ326" s="7">
        <v>24.29</v>
      </c>
      <c r="BA326" s="7">
        <v>33</v>
      </c>
      <c r="BB326" s="7">
        <v>73.599999999999994</v>
      </c>
      <c r="BC326" s="7">
        <v>19.8</v>
      </c>
      <c r="BD326" s="7">
        <v>25.35</v>
      </c>
      <c r="BE326" s="7">
        <v>78.099999999999994</v>
      </c>
      <c r="BF326" s="7">
        <v>77.2</v>
      </c>
      <c r="BG326" s="7">
        <v>151.97</v>
      </c>
      <c r="BH326" s="7">
        <v>50.8</v>
      </c>
      <c r="BI326" s="7">
        <v>206.08</v>
      </c>
      <c r="BJ326" s="7">
        <v>266.64</v>
      </c>
      <c r="BK326" s="7">
        <v>189.57</v>
      </c>
      <c r="BL326" s="7">
        <v>21.47</v>
      </c>
      <c r="BM326" s="7">
        <v>10.62</v>
      </c>
    </row>
    <row r="327" spans="14:65" s="4" customFormat="1">
      <c r="N327" s="12"/>
      <c r="O327" s="12"/>
      <c r="P327" s="12"/>
      <c r="Q327" s="12"/>
      <c r="R327" s="12"/>
      <c r="S327" s="12"/>
      <c r="T327" s="12"/>
      <c r="AJ327" s="7">
        <v>37.32</v>
      </c>
      <c r="AK327" s="7">
        <v>70.739999999999995</v>
      </c>
      <c r="AL327" s="7">
        <v>18.100000000000001</v>
      </c>
      <c r="AM327" s="7">
        <v>29.38</v>
      </c>
      <c r="AN327" s="7">
        <v>61.61</v>
      </c>
      <c r="AO327" s="7">
        <v>21.5</v>
      </c>
      <c r="AP327" s="7">
        <v>30.41</v>
      </c>
      <c r="AQ327" s="7">
        <v>70.7</v>
      </c>
      <c r="AR327" s="7">
        <v>4.4000000000000004</v>
      </c>
      <c r="AS327" s="7">
        <v>5.5</v>
      </c>
      <c r="AT327" s="7">
        <v>37.6</v>
      </c>
      <c r="AU327" s="7">
        <v>48.83</v>
      </c>
      <c r="AV327" s="7">
        <v>77</v>
      </c>
      <c r="AW327" s="7">
        <v>226.2</v>
      </c>
      <c r="AX327" s="7">
        <v>354.97</v>
      </c>
      <c r="AY327" s="7">
        <v>63.72</v>
      </c>
      <c r="AZ327" s="7">
        <v>25.68</v>
      </c>
      <c r="BA327" s="7">
        <v>34.799999999999997</v>
      </c>
      <c r="BB327" s="7">
        <v>73.8</v>
      </c>
      <c r="BC327" s="7">
        <v>19.8</v>
      </c>
      <c r="BD327" s="7">
        <v>25.29</v>
      </c>
      <c r="BE327" s="7">
        <v>78.3</v>
      </c>
      <c r="BF327" s="7">
        <v>79.3</v>
      </c>
      <c r="BG327" s="7">
        <v>153.97999999999999</v>
      </c>
      <c r="BH327" s="7">
        <v>51.5</v>
      </c>
      <c r="BI327" s="7">
        <v>208.35</v>
      </c>
      <c r="BJ327" s="7">
        <v>269.95999999999998</v>
      </c>
      <c r="BK327" s="7">
        <v>192</v>
      </c>
      <c r="BL327" s="7">
        <v>21.68</v>
      </c>
      <c r="BM327" s="7">
        <v>10.46</v>
      </c>
    </row>
    <row r="328" spans="14:65" s="4" customFormat="1">
      <c r="N328" s="12"/>
      <c r="O328" s="12"/>
      <c r="P328" s="12"/>
      <c r="Q328" s="12"/>
      <c r="R328" s="12"/>
      <c r="S328" s="12"/>
      <c r="T328" s="12"/>
      <c r="AJ328" s="7">
        <v>37.81</v>
      </c>
      <c r="AK328" s="7">
        <v>72.209999999999994</v>
      </c>
      <c r="AL328" s="7">
        <v>18.8</v>
      </c>
      <c r="AM328" s="7">
        <v>29.75</v>
      </c>
      <c r="AN328" s="7">
        <v>63.19</v>
      </c>
      <c r="AO328" s="7">
        <v>21.1</v>
      </c>
      <c r="AP328" s="7">
        <v>29.76</v>
      </c>
      <c r="AQ328" s="7">
        <v>70.900000000000006</v>
      </c>
      <c r="AR328" s="7">
        <v>4.0999999999999996</v>
      </c>
      <c r="AS328" s="7">
        <v>4.9000000000000004</v>
      </c>
      <c r="AT328" s="7">
        <v>37.299999999999997</v>
      </c>
      <c r="AU328" s="7">
        <v>48.07</v>
      </c>
      <c r="AV328" s="7">
        <v>77.599999999999994</v>
      </c>
      <c r="AW328" s="7">
        <v>229.5</v>
      </c>
      <c r="AX328" s="7">
        <v>356.58</v>
      </c>
      <c r="AY328" s="7">
        <v>64.36</v>
      </c>
      <c r="AZ328" s="7">
        <v>26.75</v>
      </c>
      <c r="BA328" s="7">
        <v>36.200000000000003</v>
      </c>
      <c r="BB328" s="7">
        <v>73.900000000000006</v>
      </c>
      <c r="BC328" s="7">
        <v>20.100000000000001</v>
      </c>
      <c r="BD328" s="7">
        <v>25.74</v>
      </c>
      <c r="BE328" s="7">
        <v>78.099999999999994</v>
      </c>
      <c r="BF328" s="7">
        <v>79.7</v>
      </c>
      <c r="BG328" s="7">
        <v>152.97999999999999</v>
      </c>
      <c r="BH328" s="7">
        <v>52.1</v>
      </c>
      <c r="BI328" s="7">
        <v>210.66</v>
      </c>
      <c r="BJ328" s="7">
        <v>273.32</v>
      </c>
      <c r="BK328" s="7">
        <v>194.11</v>
      </c>
      <c r="BL328" s="7">
        <v>21.72</v>
      </c>
      <c r="BM328" s="7">
        <v>10.47</v>
      </c>
    </row>
    <row r="329" spans="14:65" s="4" customFormat="1">
      <c r="N329" s="12"/>
      <c r="O329" s="12"/>
      <c r="P329" s="12"/>
      <c r="Q329" s="12"/>
      <c r="R329" s="12"/>
      <c r="S329" s="12"/>
      <c r="T329" s="12"/>
      <c r="AJ329" s="7">
        <v>37.35</v>
      </c>
      <c r="AK329" s="7">
        <v>73.900000000000006</v>
      </c>
      <c r="AL329" s="7">
        <v>19</v>
      </c>
      <c r="AM329" s="7">
        <v>29.79</v>
      </c>
      <c r="AN329" s="7">
        <v>63.77</v>
      </c>
      <c r="AO329" s="7">
        <v>20.7</v>
      </c>
      <c r="AP329" s="7">
        <v>29.28</v>
      </c>
      <c r="AQ329" s="7">
        <v>70.7</v>
      </c>
      <c r="AR329" s="7">
        <v>4.3</v>
      </c>
      <c r="AS329" s="7">
        <v>5.4</v>
      </c>
      <c r="AT329" s="7">
        <v>38.9</v>
      </c>
      <c r="AU329" s="7">
        <v>48.75</v>
      </c>
      <c r="AV329" s="7">
        <v>79.8</v>
      </c>
      <c r="AW329" s="7">
        <v>232.9</v>
      </c>
      <c r="AX329" s="7">
        <v>360.28</v>
      </c>
      <c r="AY329" s="7">
        <v>64.64</v>
      </c>
      <c r="AZ329" s="7">
        <v>27.53</v>
      </c>
      <c r="BA329" s="7">
        <v>37.1</v>
      </c>
      <c r="BB329" s="7">
        <v>74.2</v>
      </c>
      <c r="BC329" s="7">
        <v>19.399999999999999</v>
      </c>
      <c r="BD329" s="7">
        <v>24.65</v>
      </c>
      <c r="BE329" s="7">
        <v>78.7</v>
      </c>
      <c r="BF329" s="7">
        <v>81.3</v>
      </c>
      <c r="BG329" s="7">
        <v>154.86000000000001</v>
      </c>
      <c r="BH329" s="7">
        <v>52.5</v>
      </c>
      <c r="BI329" s="7">
        <v>212.78</v>
      </c>
      <c r="BJ329" s="7">
        <v>276.64999999999998</v>
      </c>
      <c r="BK329" s="7">
        <v>196.29</v>
      </c>
      <c r="BL329" s="7">
        <v>22.24</v>
      </c>
      <c r="BM329" s="7">
        <v>10.67</v>
      </c>
    </row>
    <row r="330" spans="14:65" s="4" customFormat="1">
      <c r="N330" s="12"/>
      <c r="O330" s="12"/>
      <c r="P330" s="12"/>
      <c r="Q330" s="12"/>
      <c r="R330" s="12"/>
      <c r="S330" s="12"/>
      <c r="T330" s="12"/>
      <c r="AJ330" s="7">
        <v>38.090000000000003</v>
      </c>
      <c r="AK330" s="7">
        <v>75.34</v>
      </c>
      <c r="AL330" s="7">
        <v>19</v>
      </c>
      <c r="AM330" s="7">
        <v>29.48</v>
      </c>
      <c r="AN330" s="7">
        <v>64.45</v>
      </c>
      <c r="AO330" s="7">
        <v>20.100000000000001</v>
      </c>
      <c r="AP330" s="7">
        <v>28.43</v>
      </c>
      <c r="AQ330" s="7">
        <v>70.7</v>
      </c>
      <c r="AR330" s="7">
        <v>2</v>
      </c>
      <c r="AS330" s="7">
        <v>2.5</v>
      </c>
      <c r="AT330" s="7">
        <v>40</v>
      </c>
      <c r="AU330" s="7">
        <v>49.94</v>
      </c>
      <c r="AV330" s="7">
        <v>80.099999999999994</v>
      </c>
      <c r="AW330" s="7">
        <v>236.1</v>
      </c>
      <c r="AX330" s="7">
        <v>361.88</v>
      </c>
      <c r="AY330" s="7">
        <v>65.239999999999995</v>
      </c>
      <c r="AZ330" s="7">
        <v>30.06</v>
      </c>
      <c r="BA330" s="7">
        <v>39.4</v>
      </c>
      <c r="BB330" s="7">
        <v>76.3</v>
      </c>
      <c r="BC330" s="7">
        <v>21</v>
      </c>
      <c r="BD330" s="7">
        <v>26.32</v>
      </c>
      <c r="BE330" s="7">
        <v>79.8</v>
      </c>
      <c r="BF330" s="7">
        <v>86.2</v>
      </c>
      <c r="BG330" s="7">
        <v>160.22</v>
      </c>
      <c r="BH330" s="7">
        <v>53.8</v>
      </c>
      <c r="BI330" s="7">
        <v>215.01</v>
      </c>
      <c r="BJ330" s="7">
        <v>279.83999999999997</v>
      </c>
      <c r="BK330" s="7">
        <v>198.65</v>
      </c>
      <c r="BL330" s="7">
        <v>22.5</v>
      </c>
      <c r="BM330" s="7">
        <v>10.6</v>
      </c>
    </row>
    <row r="331" spans="14:65" s="4" customFormat="1">
      <c r="N331" s="12"/>
      <c r="O331" s="12"/>
      <c r="P331" s="12"/>
      <c r="Q331" s="12"/>
      <c r="R331" s="12"/>
      <c r="S331" s="12"/>
      <c r="T331" s="12"/>
      <c r="AJ331" s="7">
        <v>37.909999999999997</v>
      </c>
      <c r="AK331" s="7">
        <v>75.44</v>
      </c>
      <c r="AL331" s="7">
        <v>19.2</v>
      </c>
      <c r="AM331" s="7">
        <v>29.44</v>
      </c>
      <c r="AN331" s="7">
        <v>65.23</v>
      </c>
      <c r="AO331" s="7">
        <v>19.7</v>
      </c>
      <c r="AP331" s="7">
        <v>27.79</v>
      </c>
      <c r="AQ331" s="7">
        <v>70.900000000000006</v>
      </c>
      <c r="AR331" s="7">
        <v>2.2999999999999998</v>
      </c>
      <c r="AS331" s="7">
        <v>2.9</v>
      </c>
      <c r="AT331" s="7">
        <v>39.5</v>
      </c>
      <c r="AU331" s="7">
        <v>48.77</v>
      </c>
      <c r="AV331" s="7">
        <v>81</v>
      </c>
      <c r="AW331" s="7">
        <v>238.8</v>
      </c>
      <c r="AX331" s="7">
        <v>363.8</v>
      </c>
      <c r="AY331" s="7">
        <v>65.64</v>
      </c>
      <c r="AZ331" s="7">
        <v>29.87</v>
      </c>
      <c r="BA331" s="7">
        <v>39.1</v>
      </c>
      <c r="BB331" s="7">
        <v>76.400000000000006</v>
      </c>
      <c r="BC331" s="7">
        <v>21.1</v>
      </c>
      <c r="BD331" s="7">
        <v>26.44</v>
      </c>
      <c r="BE331" s="7">
        <v>79.8</v>
      </c>
      <c r="BF331" s="7">
        <v>86.6</v>
      </c>
      <c r="BG331" s="7">
        <v>161.27000000000001</v>
      </c>
      <c r="BH331" s="7">
        <v>53.7</v>
      </c>
      <c r="BI331" s="7">
        <v>217.12</v>
      </c>
      <c r="BJ331" s="7">
        <v>282.98</v>
      </c>
      <c r="BK331" s="7">
        <v>200.59</v>
      </c>
      <c r="BL331" s="7">
        <v>22.45</v>
      </c>
      <c r="BM331" s="7">
        <v>10.7</v>
      </c>
    </row>
    <row r="332" spans="14:65" s="4" customFormat="1">
      <c r="N332" s="12"/>
      <c r="O332" s="12"/>
      <c r="P332" s="12"/>
      <c r="Q332" s="12"/>
      <c r="R332" s="12"/>
      <c r="S332" s="12"/>
      <c r="T332" s="12"/>
      <c r="AJ332" s="7">
        <v>39.25</v>
      </c>
      <c r="AK332" s="7">
        <v>75.67</v>
      </c>
      <c r="AL332" s="7">
        <v>19.2</v>
      </c>
      <c r="AM332" s="7">
        <v>29.33</v>
      </c>
      <c r="AN332" s="7">
        <v>65.47</v>
      </c>
      <c r="AO332" s="7">
        <v>19.600000000000001</v>
      </c>
      <c r="AP332" s="7">
        <v>27.49</v>
      </c>
      <c r="AQ332" s="7">
        <v>71.3</v>
      </c>
      <c r="AR332" s="7">
        <v>3.3</v>
      </c>
      <c r="AS332" s="7">
        <v>3.7</v>
      </c>
      <c r="AT332" s="7">
        <v>39.1</v>
      </c>
      <c r="AU332" s="7">
        <v>47.98</v>
      </c>
      <c r="AV332" s="7">
        <v>81.5</v>
      </c>
      <c r="AW332" s="7">
        <v>243.7</v>
      </c>
      <c r="AX332" s="7">
        <v>366.96</v>
      </c>
      <c r="AY332" s="7">
        <v>66.41</v>
      </c>
      <c r="AZ332" s="7">
        <v>29.07</v>
      </c>
      <c r="BA332" s="7">
        <v>37.700000000000003</v>
      </c>
      <c r="BB332" s="7">
        <v>77.099999999999994</v>
      </c>
      <c r="BC332" s="7">
        <v>20.6</v>
      </c>
      <c r="BD332" s="7">
        <v>25.81</v>
      </c>
      <c r="BE332" s="7">
        <v>79.8</v>
      </c>
      <c r="BF332" s="7">
        <v>87.5</v>
      </c>
      <c r="BG332" s="7">
        <v>161.44</v>
      </c>
      <c r="BH332" s="7">
        <v>54.2</v>
      </c>
      <c r="BI332" s="7">
        <v>219.49</v>
      </c>
      <c r="BJ332" s="7">
        <v>286.04000000000002</v>
      </c>
      <c r="BK332" s="7">
        <v>202.24</v>
      </c>
      <c r="BL332" s="7">
        <v>22.68</v>
      </c>
      <c r="BM332" s="7">
        <v>11</v>
      </c>
    </row>
    <row r="333" spans="14:65" s="4" customFormat="1">
      <c r="N333" s="12"/>
      <c r="O333" s="12"/>
      <c r="P333" s="12"/>
      <c r="Q333" s="12"/>
      <c r="R333" s="12"/>
      <c r="S333" s="12"/>
      <c r="T333" s="12"/>
      <c r="AJ333" s="7">
        <v>37.799999999999997</v>
      </c>
      <c r="AK333" s="7">
        <v>76.989999999999995</v>
      </c>
      <c r="AL333" s="7">
        <v>19.100000000000001</v>
      </c>
      <c r="AM333" s="7">
        <v>29.32</v>
      </c>
      <c r="AN333" s="7">
        <v>65.150000000000006</v>
      </c>
      <c r="AO333" s="7">
        <v>19.5</v>
      </c>
      <c r="AP333" s="7">
        <v>27.62</v>
      </c>
      <c r="AQ333" s="7">
        <v>70.599999999999994</v>
      </c>
      <c r="AR333" s="7">
        <v>-2.2999999999999998</v>
      </c>
      <c r="AS333" s="7">
        <v>-3</v>
      </c>
      <c r="AT333" s="7">
        <v>38.799999999999997</v>
      </c>
      <c r="AU333" s="7">
        <v>47.96</v>
      </c>
      <c r="AV333" s="7">
        <v>80.900000000000006</v>
      </c>
      <c r="AW333" s="7">
        <v>245.6</v>
      </c>
      <c r="AX333" s="7">
        <v>367.84</v>
      </c>
      <c r="AY333" s="7">
        <v>66.77</v>
      </c>
      <c r="AZ333" s="7">
        <v>27.52</v>
      </c>
      <c r="BA333" s="7">
        <v>35.6</v>
      </c>
      <c r="BB333" s="7">
        <v>77.3</v>
      </c>
      <c r="BC333" s="7">
        <v>20.5</v>
      </c>
      <c r="BD333" s="7">
        <v>26.05</v>
      </c>
      <c r="BE333" s="7">
        <v>78.7</v>
      </c>
      <c r="BF333" s="7">
        <v>88.1</v>
      </c>
      <c r="BG333" s="7">
        <v>161.94999999999999</v>
      </c>
      <c r="BH333" s="7">
        <v>54.4</v>
      </c>
      <c r="BI333" s="7">
        <v>221.42</v>
      </c>
      <c r="BJ333" s="7">
        <v>289.05</v>
      </c>
      <c r="BK333" s="7">
        <v>203.8</v>
      </c>
      <c r="BL333" s="7">
        <v>22.9</v>
      </c>
      <c r="BM333" s="7">
        <v>10.8</v>
      </c>
    </row>
    <row r="334" spans="14:65" s="4" customFormat="1">
      <c r="N334" s="12"/>
      <c r="O334" s="12"/>
      <c r="P334" s="12"/>
      <c r="Q334" s="12"/>
      <c r="R334" s="12"/>
      <c r="S334" s="12"/>
      <c r="T334" s="12"/>
      <c r="AJ334" s="7">
        <v>33.89</v>
      </c>
      <c r="AK334" s="7">
        <v>76.13</v>
      </c>
      <c r="AL334" s="7">
        <v>18.399999999999999</v>
      </c>
      <c r="AM334" s="7">
        <v>28.87</v>
      </c>
      <c r="AN334" s="7">
        <v>63.74</v>
      </c>
      <c r="AO334" s="7">
        <v>19</v>
      </c>
      <c r="AP334" s="7">
        <v>26.91</v>
      </c>
      <c r="AQ334" s="7">
        <v>70.599999999999994</v>
      </c>
      <c r="AR334" s="7">
        <v>-5.4</v>
      </c>
      <c r="AS334" s="7">
        <v>-6.8</v>
      </c>
      <c r="AT334" s="7">
        <v>36.799999999999997</v>
      </c>
      <c r="AU334" s="7">
        <v>45.15</v>
      </c>
      <c r="AV334" s="7">
        <v>81.5</v>
      </c>
      <c r="AW334" s="7">
        <v>247.2</v>
      </c>
      <c r="AX334" s="7">
        <v>365.86</v>
      </c>
      <c r="AY334" s="7">
        <v>67.569999999999993</v>
      </c>
      <c r="AZ334" s="7">
        <v>25.15</v>
      </c>
      <c r="BA334" s="7">
        <v>33</v>
      </c>
      <c r="BB334" s="7">
        <v>76.2</v>
      </c>
      <c r="BC334" s="7">
        <v>20.399999999999999</v>
      </c>
      <c r="BD334" s="7">
        <v>26.36</v>
      </c>
      <c r="BE334" s="7">
        <v>77.400000000000006</v>
      </c>
      <c r="BF334" s="7">
        <v>91.2</v>
      </c>
      <c r="BG334" s="7">
        <v>165.22</v>
      </c>
      <c r="BH334" s="7">
        <v>55.2</v>
      </c>
      <c r="BI334" s="7">
        <v>222.3</v>
      </c>
      <c r="BJ334" s="7">
        <v>291.91000000000003</v>
      </c>
      <c r="BK334" s="7">
        <v>204.58</v>
      </c>
      <c r="BL334" s="7">
        <v>22.52</v>
      </c>
      <c r="BM334" s="7">
        <v>10.47</v>
      </c>
    </row>
    <row r="335" spans="14:65" s="4" customFormat="1">
      <c r="N335" s="12"/>
      <c r="O335" s="12"/>
      <c r="P335" s="12"/>
      <c r="Q335" s="12"/>
      <c r="R335" s="12"/>
      <c r="S335" s="12"/>
      <c r="T335" s="12"/>
      <c r="AJ335" s="7">
        <v>32.33</v>
      </c>
      <c r="AK335" s="7">
        <v>76.709999999999994</v>
      </c>
      <c r="AL335" s="7">
        <v>17.8</v>
      </c>
      <c r="AM335" s="7">
        <v>27.76</v>
      </c>
      <c r="AN335" s="7">
        <v>64.11</v>
      </c>
      <c r="AO335" s="7">
        <v>19</v>
      </c>
      <c r="AP335" s="7">
        <v>26.87</v>
      </c>
      <c r="AQ335" s="7">
        <v>70.7</v>
      </c>
      <c r="AR335" s="7">
        <v>-5.0999999999999996</v>
      </c>
      <c r="AS335" s="7">
        <v>-6.2</v>
      </c>
      <c r="AT335" s="7">
        <v>36</v>
      </c>
      <c r="AU335" s="7">
        <v>44.5</v>
      </c>
      <c r="AV335" s="7">
        <v>80.900000000000006</v>
      </c>
      <c r="AW335" s="7">
        <v>250.8</v>
      </c>
      <c r="AX335" s="7">
        <v>370.48</v>
      </c>
      <c r="AY335" s="7">
        <v>67.7</v>
      </c>
      <c r="AZ335" s="7">
        <v>25.13</v>
      </c>
      <c r="BA335" s="7">
        <v>33.200000000000003</v>
      </c>
      <c r="BB335" s="7">
        <v>75.7</v>
      </c>
      <c r="BC335" s="7">
        <v>21</v>
      </c>
      <c r="BD335" s="7">
        <v>27.42</v>
      </c>
      <c r="BE335" s="7">
        <v>76.599999999999994</v>
      </c>
      <c r="BF335" s="7">
        <v>94.2</v>
      </c>
      <c r="BG335" s="7">
        <v>168.82</v>
      </c>
      <c r="BH335" s="7">
        <v>55.8</v>
      </c>
      <c r="BI335" s="7">
        <v>222.76</v>
      </c>
      <c r="BJ335" s="7">
        <v>294.44</v>
      </c>
      <c r="BK335" s="7">
        <v>205.15</v>
      </c>
      <c r="BL335" s="7">
        <v>22.64</v>
      </c>
      <c r="BM335" s="7">
        <v>10.51</v>
      </c>
    </row>
    <row r="336" spans="14:65" s="4" customFormat="1">
      <c r="N336" s="12"/>
      <c r="O336" s="12"/>
      <c r="P336" s="12"/>
      <c r="Q336" s="12"/>
      <c r="R336" s="12"/>
      <c r="S336" s="12"/>
      <c r="T336" s="12"/>
      <c r="AJ336" s="7">
        <v>31.83</v>
      </c>
      <c r="AK336" s="7">
        <v>77.290000000000006</v>
      </c>
      <c r="AL336" s="7">
        <v>17.3</v>
      </c>
      <c r="AM336" s="7">
        <v>26.94</v>
      </c>
      <c r="AN336" s="7">
        <v>64.209999999999994</v>
      </c>
      <c r="AO336" s="7">
        <v>20.399999999999999</v>
      </c>
      <c r="AP336" s="7">
        <v>28.81</v>
      </c>
      <c r="AQ336" s="7">
        <v>70.8</v>
      </c>
      <c r="AR336" s="7">
        <v>0.2</v>
      </c>
      <c r="AS336" s="7">
        <v>0.3</v>
      </c>
      <c r="AT336" s="7">
        <v>36.700000000000003</v>
      </c>
      <c r="AU336" s="7">
        <v>45.09</v>
      </c>
      <c r="AV336" s="7">
        <v>81.400000000000006</v>
      </c>
      <c r="AW336" s="7">
        <v>255</v>
      </c>
      <c r="AX336" s="7">
        <v>375.92</v>
      </c>
      <c r="AY336" s="7">
        <v>67.83</v>
      </c>
      <c r="AZ336" s="7">
        <v>25.07</v>
      </c>
      <c r="BA336" s="7">
        <v>33.200000000000003</v>
      </c>
      <c r="BB336" s="7">
        <v>75.5</v>
      </c>
      <c r="BC336" s="7">
        <v>20.7</v>
      </c>
      <c r="BD336" s="7">
        <v>27.17</v>
      </c>
      <c r="BE336" s="7">
        <v>76.2</v>
      </c>
      <c r="BF336" s="7">
        <v>96.1</v>
      </c>
      <c r="BG336" s="7">
        <v>171</v>
      </c>
      <c r="BH336" s="7">
        <v>56.2</v>
      </c>
      <c r="BI336" s="7">
        <v>223.09</v>
      </c>
      <c r="BJ336" s="7">
        <v>296.74</v>
      </c>
      <c r="BK336" s="7">
        <v>205.84</v>
      </c>
      <c r="BL336" s="7">
        <v>22.61</v>
      </c>
      <c r="BM336" s="7">
        <v>10.43</v>
      </c>
    </row>
    <row r="337" spans="14:65" s="4" customFormat="1">
      <c r="N337" s="12"/>
      <c r="O337" s="12"/>
      <c r="P337" s="12"/>
      <c r="Q337" s="12"/>
      <c r="R337" s="12"/>
      <c r="S337" s="12"/>
      <c r="T337" s="12"/>
      <c r="AJ337" s="7">
        <v>33.54</v>
      </c>
      <c r="AK337" s="7">
        <v>77.83</v>
      </c>
      <c r="AL337" s="7">
        <v>17.7</v>
      </c>
      <c r="AM337" s="7">
        <v>27.42</v>
      </c>
      <c r="AN337" s="7">
        <v>64.540000000000006</v>
      </c>
      <c r="AO337" s="7">
        <v>22.6</v>
      </c>
      <c r="AP337" s="7">
        <v>31.92</v>
      </c>
      <c r="AQ337" s="7">
        <v>70.8</v>
      </c>
      <c r="AR337" s="7">
        <v>4</v>
      </c>
      <c r="AS337" s="7">
        <v>5.3</v>
      </c>
      <c r="AT337" s="7">
        <v>38</v>
      </c>
      <c r="AU337" s="7">
        <v>46.68</v>
      </c>
      <c r="AV337" s="7">
        <v>81.400000000000006</v>
      </c>
      <c r="AW337" s="7">
        <v>257.39999999999998</v>
      </c>
      <c r="AX337" s="7">
        <v>378.66</v>
      </c>
      <c r="AY337" s="7">
        <v>67.98</v>
      </c>
      <c r="AZ337" s="7">
        <v>25.07</v>
      </c>
      <c r="BA337" s="7">
        <v>33.200000000000003</v>
      </c>
      <c r="BB337" s="7">
        <v>75.5</v>
      </c>
      <c r="BC337" s="7">
        <v>21.8</v>
      </c>
      <c r="BD337" s="7">
        <v>28.76</v>
      </c>
      <c r="BE337" s="7">
        <v>75.8</v>
      </c>
      <c r="BF337" s="7">
        <v>98.7</v>
      </c>
      <c r="BG337" s="7">
        <v>174.69</v>
      </c>
      <c r="BH337" s="7">
        <v>56.5</v>
      </c>
      <c r="BI337" s="7">
        <v>223.83</v>
      </c>
      <c r="BJ337" s="7">
        <v>299.11</v>
      </c>
      <c r="BK337" s="7">
        <v>206.9</v>
      </c>
      <c r="BL337" s="7">
        <v>23.12</v>
      </c>
      <c r="BM337" s="7">
        <v>10.88</v>
      </c>
    </row>
    <row r="338" spans="14:65" s="4" customFormat="1">
      <c r="N338" s="12"/>
      <c r="O338" s="12"/>
      <c r="P338" s="12"/>
      <c r="Q338" s="12"/>
      <c r="R338" s="12"/>
      <c r="S338" s="12"/>
      <c r="T338" s="12"/>
      <c r="AJ338" s="7">
        <v>35.29</v>
      </c>
      <c r="AK338" s="7">
        <v>78.2</v>
      </c>
      <c r="AL338" s="7">
        <v>17.5</v>
      </c>
      <c r="AM338" s="7">
        <v>27.21</v>
      </c>
      <c r="AN338" s="7">
        <v>64.31</v>
      </c>
      <c r="AO338" s="7">
        <v>25.1</v>
      </c>
      <c r="AP338" s="7">
        <v>35.6</v>
      </c>
      <c r="AQ338" s="7">
        <v>70.5</v>
      </c>
      <c r="AR338" s="7">
        <v>4.3</v>
      </c>
      <c r="AS338" s="7">
        <v>5.5</v>
      </c>
      <c r="AT338" s="7">
        <v>41.2</v>
      </c>
      <c r="AU338" s="7">
        <v>49.4</v>
      </c>
      <c r="AV338" s="7">
        <v>83.4</v>
      </c>
      <c r="AW338" s="7">
        <v>262.2</v>
      </c>
      <c r="AX338" s="7">
        <v>384.62</v>
      </c>
      <c r="AY338" s="7">
        <v>68.17</v>
      </c>
      <c r="AZ338" s="7">
        <v>24.17</v>
      </c>
      <c r="BA338" s="7">
        <v>32.1</v>
      </c>
      <c r="BB338" s="7">
        <v>75.3</v>
      </c>
      <c r="BC338" s="7">
        <v>22.4</v>
      </c>
      <c r="BD338" s="7">
        <v>29.79</v>
      </c>
      <c r="BE338" s="7">
        <v>75.2</v>
      </c>
      <c r="BF338" s="7">
        <v>97.8</v>
      </c>
      <c r="BG338" s="7">
        <v>171.58</v>
      </c>
      <c r="BH338" s="7">
        <v>57</v>
      </c>
      <c r="BI338" s="7">
        <v>224.98</v>
      </c>
      <c r="BJ338" s="7">
        <v>301.39999999999998</v>
      </c>
      <c r="BK338" s="7">
        <v>208.58</v>
      </c>
      <c r="BL338" s="7">
        <v>22.97</v>
      </c>
      <c r="BM338" s="7">
        <v>10.71</v>
      </c>
    </row>
    <row r="339" spans="14:65" s="4" customFormat="1">
      <c r="N339" s="12"/>
      <c r="O339" s="12"/>
      <c r="P339" s="12"/>
      <c r="Q339" s="12"/>
      <c r="R339" s="12"/>
      <c r="S339" s="12"/>
      <c r="T339" s="12"/>
      <c r="AJ339" s="7">
        <v>36.43</v>
      </c>
      <c r="AK339" s="7">
        <v>78.78</v>
      </c>
      <c r="AL339" s="7">
        <v>18.2</v>
      </c>
      <c r="AM339" s="7">
        <v>28.2</v>
      </c>
      <c r="AN339" s="7">
        <v>64.53</v>
      </c>
      <c r="AO339" s="7">
        <v>26</v>
      </c>
      <c r="AP339" s="7">
        <v>36.880000000000003</v>
      </c>
      <c r="AQ339" s="7">
        <v>70.5</v>
      </c>
      <c r="AR339" s="7">
        <v>10.1</v>
      </c>
      <c r="AS339" s="7">
        <v>12.6</v>
      </c>
      <c r="AT339" s="7">
        <v>43</v>
      </c>
      <c r="AU339" s="7">
        <v>51.25</v>
      </c>
      <c r="AV339" s="7">
        <v>83.9</v>
      </c>
      <c r="AW339" s="7">
        <v>266.10000000000002</v>
      </c>
      <c r="AX339" s="7">
        <v>388.46</v>
      </c>
      <c r="AY339" s="7">
        <v>68.5</v>
      </c>
      <c r="AZ339" s="7">
        <v>24.62</v>
      </c>
      <c r="BA339" s="7">
        <v>32.700000000000003</v>
      </c>
      <c r="BB339" s="7">
        <v>75.3</v>
      </c>
      <c r="BC339" s="7">
        <v>23.6</v>
      </c>
      <c r="BD339" s="7">
        <v>31.09</v>
      </c>
      <c r="BE339" s="7">
        <v>75.900000000000006</v>
      </c>
      <c r="BF339" s="7">
        <v>98</v>
      </c>
      <c r="BG339" s="7">
        <v>171.03</v>
      </c>
      <c r="BH339" s="7">
        <v>57.3</v>
      </c>
      <c r="BI339" s="7">
        <v>226.38</v>
      </c>
      <c r="BJ339" s="7">
        <v>303.91000000000003</v>
      </c>
      <c r="BK339" s="7">
        <v>210.63</v>
      </c>
      <c r="BL339" s="7">
        <v>22.89</v>
      </c>
      <c r="BM339" s="7">
        <v>10.64</v>
      </c>
    </row>
    <row r="340" spans="14:65" s="4" customFormat="1">
      <c r="N340" s="12"/>
      <c r="O340" s="12"/>
      <c r="P340" s="12"/>
      <c r="Q340" s="12"/>
      <c r="R340" s="12"/>
      <c r="S340" s="12"/>
      <c r="T340" s="12"/>
      <c r="AJ340" s="7">
        <v>37.51</v>
      </c>
      <c r="AK340" s="7">
        <v>78.900000000000006</v>
      </c>
      <c r="AL340" s="7">
        <v>18.7</v>
      </c>
      <c r="AM340" s="7">
        <v>29.03</v>
      </c>
      <c r="AN340" s="7">
        <v>64.42</v>
      </c>
      <c r="AO340" s="7">
        <v>25.5</v>
      </c>
      <c r="AP340" s="7">
        <v>36.119999999999997</v>
      </c>
      <c r="AQ340" s="7">
        <v>70.599999999999994</v>
      </c>
      <c r="AR340" s="7">
        <v>1.4</v>
      </c>
      <c r="AS340" s="7">
        <v>1.4</v>
      </c>
      <c r="AT340" s="7">
        <v>43.9</v>
      </c>
      <c r="AU340" s="7">
        <v>52.14</v>
      </c>
      <c r="AV340" s="7">
        <v>84.2</v>
      </c>
      <c r="AW340" s="7">
        <v>270.3</v>
      </c>
      <c r="AX340" s="7">
        <v>390.99</v>
      </c>
      <c r="AY340" s="7">
        <v>69.13</v>
      </c>
      <c r="AZ340" s="7">
        <v>26.66</v>
      </c>
      <c r="BA340" s="7">
        <v>35.4</v>
      </c>
      <c r="BB340" s="7">
        <v>75.3</v>
      </c>
      <c r="BC340" s="7">
        <v>24</v>
      </c>
      <c r="BD340" s="7">
        <v>31.79</v>
      </c>
      <c r="BE340" s="7">
        <v>75.5</v>
      </c>
      <c r="BF340" s="7">
        <v>97.5</v>
      </c>
      <c r="BG340" s="7">
        <v>170.16</v>
      </c>
      <c r="BH340" s="7">
        <v>57.3</v>
      </c>
      <c r="BI340" s="7">
        <v>228</v>
      </c>
      <c r="BJ340" s="7">
        <v>306.58</v>
      </c>
      <c r="BK340" s="7">
        <v>212.8</v>
      </c>
      <c r="BL340" s="7">
        <v>23.07</v>
      </c>
      <c r="BM340" s="7">
        <v>10.84</v>
      </c>
    </row>
    <row r="341" spans="14:65" s="4" customFormat="1">
      <c r="N341" s="12"/>
      <c r="O341" s="12"/>
      <c r="P341" s="12"/>
      <c r="Q341" s="12"/>
      <c r="R341" s="12"/>
      <c r="S341" s="12"/>
      <c r="T341" s="12"/>
      <c r="AJ341" s="7">
        <v>37.659999999999997</v>
      </c>
      <c r="AK341" s="7">
        <v>78.61</v>
      </c>
      <c r="AL341" s="7">
        <v>18.600000000000001</v>
      </c>
      <c r="AM341" s="7">
        <v>28.87</v>
      </c>
      <c r="AN341" s="7">
        <v>64.430000000000007</v>
      </c>
      <c r="AO341" s="7">
        <v>24.7</v>
      </c>
      <c r="AP341" s="7">
        <v>34.94</v>
      </c>
      <c r="AQ341" s="7">
        <v>70.7</v>
      </c>
      <c r="AR341" s="7">
        <v>6.8</v>
      </c>
      <c r="AS341" s="7">
        <v>8.6999999999999993</v>
      </c>
      <c r="AT341" s="7">
        <v>41.6</v>
      </c>
      <c r="AU341" s="7">
        <v>49.7</v>
      </c>
      <c r="AV341" s="7">
        <v>83.7</v>
      </c>
      <c r="AW341" s="7">
        <v>274.60000000000002</v>
      </c>
      <c r="AX341" s="7">
        <v>395.01</v>
      </c>
      <c r="AY341" s="7">
        <v>69.52</v>
      </c>
      <c r="AZ341" s="7">
        <v>26.45</v>
      </c>
      <c r="BA341" s="7">
        <v>34.9</v>
      </c>
      <c r="BB341" s="7">
        <v>75.8</v>
      </c>
      <c r="BC341" s="7">
        <v>23.6</v>
      </c>
      <c r="BD341" s="7">
        <v>30.93</v>
      </c>
      <c r="BE341" s="7">
        <v>76.3</v>
      </c>
      <c r="BF341" s="7">
        <v>97</v>
      </c>
      <c r="BG341" s="7">
        <v>169.28</v>
      </c>
      <c r="BH341" s="7">
        <v>57.3</v>
      </c>
      <c r="BI341" s="7">
        <v>229.6</v>
      </c>
      <c r="BJ341" s="7">
        <v>309.17</v>
      </c>
      <c r="BK341" s="7">
        <v>214.25</v>
      </c>
      <c r="BL341" s="7">
        <v>23.52</v>
      </c>
      <c r="BM341" s="7">
        <v>11.42</v>
      </c>
    </row>
    <row r="342" spans="14:65" s="4" customFormat="1">
      <c r="N342" s="12"/>
      <c r="O342" s="12"/>
      <c r="P342" s="12"/>
      <c r="Q342" s="12"/>
      <c r="R342" s="12"/>
      <c r="S342" s="12"/>
      <c r="T342" s="12"/>
      <c r="AJ342" s="7">
        <v>38.64</v>
      </c>
      <c r="AK342" s="7">
        <v>79.19</v>
      </c>
      <c r="AL342" s="7">
        <v>19.600000000000001</v>
      </c>
      <c r="AM342" s="7">
        <v>30.29</v>
      </c>
      <c r="AN342" s="7">
        <v>64.709999999999994</v>
      </c>
      <c r="AO342" s="7">
        <v>25.4</v>
      </c>
      <c r="AP342" s="7">
        <v>35.880000000000003</v>
      </c>
      <c r="AQ342" s="7">
        <v>70.8</v>
      </c>
      <c r="AR342" s="7">
        <v>10.4</v>
      </c>
      <c r="AS342" s="7">
        <v>12.7</v>
      </c>
      <c r="AT342" s="7">
        <v>43</v>
      </c>
      <c r="AU342" s="7">
        <v>51.07</v>
      </c>
      <c r="AV342" s="7">
        <v>84.2</v>
      </c>
      <c r="AW342" s="7">
        <v>276.8</v>
      </c>
      <c r="AX342" s="7">
        <v>397.15</v>
      </c>
      <c r="AY342" s="7">
        <v>69.7</v>
      </c>
      <c r="AZ342" s="7">
        <v>28.5</v>
      </c>
      <c r="BA342" s="7">
        <v>37.299999999999997</v>
      </c>
      <c r="BB342" s="7">
        <v>76.400000000000006</v>
      </c>
      <c r="BC342" s="7">
        <v>23.9</v>
      </c>
      <c r="BD342" s="7">
        <v>31.12</v>
      </c>
      <c r="BE342" s="7">
        <v>76.8</v>
      </c>
      <c r="BF342" s="7">
        <v>97.3</v>
      </c>
      <c r="BG342" s="7">
        <v>169.22</v>
      </c>
      <c r="BH342" s="7">
        <v>57.5</v>
      </c>
      <c r="BI342" s="7">
        <v>231.39</v>
      </c>
      <c r="BJ342" s="7">
        <v>312.08</v>
      </c>
      <c r="BK342" s="7">
        <v>215.97</v>
      </c>
      <c r="BL342" s="7">
        <v>23.84</v>
      </c>
      <c r="BM342" s="7">
        <v>11.78</v>
      </c>
    </row>
    <row r="343" spans="14:65" s="4" customFormat="1">
      <c r="N343" s="12"/>
      <c r="O343" s="12"/>
      <c r="P343" s="12"/>
      <c r="Q343" s="12"/>
      <c r="R343" s="12"/>
      <c r="S343" s="12"/>
      <c r="T343" s="12"/>
      <c r="AJ343" s="7">
        <v>39.33</v>
      </c>
      <c r="AK343" s="7">
        <v>79.58</v>
      </c>
      <c r="AL343" s="7">
        <v>19</v>
      </c>
      <c r="AM343" s="7">
        <v>29.7</v>
      </c>
      <c r="AN343" s="7">
        <v>63.98</v>
      </c>
      <c r="AO343" s="7">
        <v>23.3</v>
      </c>
      <c r="AP343" s="7">
        <v>32.86</v>
      </c>
      <c r="AQ343" s="7">
        <v>70.900000000000006</v>
      </c>
      <c r="AR343" s="7">
        <v>2.8</v>
      </c>
      <c r="AS343" s="7">
        <v>3.3</v>
      </c>
      <c r="AT343" s="7">
        <v>43.9</v>
      </c>
      <c r="AU343" s="7">
        <v>52.32</v>
      </c>
      <c r="AV343" s="7">
        <v>83.9</v>
      </c>
      <c r="AW343" s="7">
        <v>282</v>
      </c>
      <c r="AX343" s="7">
        <v>401.99</v>
      </c>
      <c r="AY343" s="7">
        <v>70.150000000000006</v>
      </c>
      <c r="AZ343" s="7">
        <v>29.45</v>
      </c>
      <c r="BA343" s="7">
        <v>38.200000000000003</v>
      </c>
      <c r="BB343" s="7">
        <v>77.099999999999994</v>
      </c>
      <c r="BC343" s="7">
        <v>24</v>
      </c>
      <c r="BD343" s="7">
        <v>31.13</v>
      </c>
      <c r="BE343" s="7">
        <v>77.099999999999994</v>
      </c>
      <c r="BF343" s="7">
        <v>99.3</v>
      </c>
      <c r="BG343" s="7">
        <v>172.4</v>
      </c>
      <c r="BH343" s="7">
        <v>57.6</v>
      </c>
      <c r="BI343" s="7">
        <v>233.29</v>
      </c>
      <c r="BJ343" s="7">
        <v>314.79000000000002</v>
      </c>
      <c r="BK343" s="7">
        <v>217.91</v>
      </c>
      <c r="BL343" s="7">
        <v>23.87</v>
      </c>
      <c r="BM343" s="7">
        <v>11.67</v>
      </c>
    </row>
    <row r="344" spans="14:65" s="4" customFormat="1">
      <c r="N344" s="12"/>
      <c r="O344" s="12"/>
      <c r="P344" s="12"/>
      <c r="Q344" s="12"/>
      <c r="R344" s="12"/>
      <c r="S344" s="12"/>
      <c r="T344" s="12"/>
      <c r="AJ344" s="7">
        <v>37.56</v>
      </c>
      <c r="AK344" s="7">
        <v>79.88</v>
      </c>
      <c r="AL344" s="7">
        <v>19.2</v>
      </c>
      <c r="AM344" s="7">
        <v>30.13</v>
      </c>
      <c r="AN344" s="7">
        <v>63.72</v>
      </c>
      <c r="AO344" s="7">
        <v>22.4</v>
      </c>
      <c r="AP344" s="7">
        <v>31.5</v>
      </c>
      <c r="AQ344" s="7">
        <v>71.099999999999994</v>
      </c>
      <c r="AR344" s="7">
        <v>2.6</v>
      </c>
      <c r="AS344" s="7">
        <v>3.4</v>
      </c>
      <c r="AT344" s="7">
        <v>43.4</v>
      </c>
      <c r="AU344" s="7">
        <v>51.79</v>
      </c>
      <c r="AV344" s="7">
        <v>83.8</v>
      </c>
      <c r="AW344" s="7">
        <v>282.60000000000002</v>
      </c>
      <c r="AX344" s="7">
        <v>400.91</v>
      </c>
      <c r="AY344" s="7">
        <v>70.489999999999995</v>
      </c>
      <c r="AZ344" s="7">
        <v>30.3</v>
      </c>
      <c r="BA344" s="7">
        <v>38.9</v>
      </c>
      <c r="BB344" s="7">
        <v>77.900000000000006</v>
      </c>
      <c r="BC344" s="7">
        <v>23.4</v>
      </c>
      <c r="BD344" s="7">
        <v>30.47</v>
      </c>
      <c r="BE344" s="7">
        <v>76.8</v>
      </c>
      <c r="BF344" s="7">
        <v>101.8</v>
      </c>
      <c r="BG344" s="7">
        <v>174.32</v>
      </c>
      <c r="BH344" s="7">
        <v>58.4</v>
      </c>
      <c r="BI344" s="7">
        <v>234.69</v>
      </c>
      <c r="BJ344" s="7">
        <v>317.57</v>
      </c>
      <c r="BK344" s="7">
        <v>219.62</v>
      </c>
      <c r="BL344" s="7">
        <v>23.93</v>
      </c>
      <c r="BM344" s="7">
        <v>11.68</v>
      </c>
    </row>
    <row r="345" spans="14:65" s="4" customFormat="1">
      <c r="N345" s="12"/>
      <c r="O345" s="12"/>
      <c r="P345" s="12"/>
      <c r="Q345" s="12"/>
      <c r="R345" s="12"/>
      <c r="S345" s="12"/>
      <c r="T345" s="12"/>
      <c r="AJ345" s="7">
        <v>36.18</v>
      </c>
      <c r="AK345" s="7">
        <v>79.88</v>
      </c>
      <c r="AL345" s="7">
        <v>19.899999999999999</v>
      </c>
      <c r="AM345" s="7">
        <v>31.43</v>
      </c>
      <c r="AN345" s="7">
        <v>63.31</v>
      </c>
      <c r="AO345" s="7">
        <v>22.3</v>
      </c>
      <c r="AP345" s="7">
        <v>31.45</v>
      </c>
      <c r="AQ345" s="7">
        <v>70.900000000000006</v>
      </c>
      <c r="AR345" s="7">
        <v>-4.2</v>
      </c>
      <c r="AS345" s="7">
        <v>-5.3</v>
      </c>
      <c r="AT345" s="7">
        <v>42.2</v>
      </c>
      <c r="AU345" s="7">
        <v>50.54</v>
      </c>
      <c r="AV345" s="7">
        <v>83.5</v>
      </c>
      <c r="AW345" s="7">
        <v>285.8</v>
      </c>
      <c r="AX345" s="7">
        <v>402.65</v>
      </c>
      <c r="AY345" s="7">
        <v>70.98</v>
      </c>
      <c r="AZ345" s="7">
        <v>30.22</v>
      </c>
      <c r="BA345" s="7">
        <v>39.200000000000003</v>
      </c>
      <c r="BB345" s="7">
        <v>77.099999999999994</v>
      </c>
      <c r="BC345" s="7">
        <v>22.3</v>
      </c>
      <c r="BD345" s="7">
        <v>29.3</v>
      </c>
      <c r="BE345" s="7">
        <v>76.099999999999994</v>
      </c>
      <c r="BF345" s="7">
        <v>102.7</v>
      </c>
      <c r="BG345" s="7">
        <v>175.56</v>
      </c>
      <c r="BH345" s="7">
        <v>58.5</v>
      </c>
      <c r="BI345" s="7">
        <v>235.69</v>
      </c>
      <c r="BJ345" s="7">
        <v>320.64</v>
      </c>
      <c r="BK345" s="7">
        <v>220.93</v>
      </c>
      <c r="BL345" s="7">
        <v>23.92</v>
      </c>
      <c r="BM345" s="7">
        <v>11.67</v>
      </c>
    </row>
    <row r="346" spans="14:65" s="4" customFormat="1">
      <c r="N346" s="12"/>
      <c r="O346" s="12"/>
      <c r="P346" s="12"/>
      <c r="Q346" s="12"/>
      <c r="R346" s="12"/>
      <c r="S346" s="12"/>
      <c r="T346" s="12"/>
      <c r="AJ346" s="7">
        <v>35.049999999999997</v>
      </c>
      <c r="AK346" s="7">
        <v>79.59</v>
      </c>
      <c r="AL346" s="7">
        <v>20</v>
      </c>
      <c r="AM346" s="7">
        <v>31.58</v>
      </c>
      <c r="AN346" s="7">
        <v>63.34</v>
      </c>
      <c r="AO346" s="7">
        <v>22.2</v>
      </c>
      <c r="AP346" s="7">
        <v>31.31</v>
      </c>
      <c r="AQ346" s="7">
        <v>70.900000000000006</v>
      </c>
      <c r="AR346" s="7">
        <v>-3.2</v>
      </c>
      <c r="AS346" s="7">
        <v>-4.0999999999999996</v>
      </c>
      <c r="AT346" s="7">
        <v>39.700000000000003</v>
      </c>
      <c r="AU346" s="7">
        <v>47.72</v>
      </c>
      <c r="AV346" s="7">
        <v>83.2</v>
      </c>
      <c r="AW346" s="7">
        <v>288.89999999999998</v>
      </c>
      <c r="AX346" s="7">
        <v>406.47</v>
      </c>
      <c r="AY346" s="7">
        <v>71.08</v>
      </c>
      <c r="AZ346" s="7">
        <v>30.8</v>
      </c>
      <c r="BA346" s="7">
        <v>39.9</v>
      </c>
      <c r="BB346" s="7">
        <v>77.2</v>
      </c>
      <c r="BC346" s="7">
        <v>22.3</v>
      </c>
      <c r="BD346" s="7">
        <v>29.3</v>
      </c>
      <c r="BE346" s="7">
        <v>76.099999999999994</v>
      </c>
      <c r="BF346" s="7">
        <v>105</v>
      </c>
      <c r="BG346" s="7">
        <v>179.49</v>
      </c>
      <c r="BH346" s="7">
        <v>58.5</v>
      </c>
      <c r="BI346" s="7">
        <v>236.38</v>
      </c>
      <c r="BJ346" s="7">
        <v>323.69</v>
      </c>
      <c r="BK346" s="7">
        <v>221.46</v>
      </c>
      <c r="BL346" s="7">
        <v>23.8</v>
      </c>
      <c r="BM346" s="7">
        <v>11.68</v>
      </c>
    </row>
    <row r="347" spans="14:65" s="4" customFormat="1">
      <c r="N347" s="12"/>
      <c r="O347" s="12"/>
      <c r="P347" s="12"/>
      <c r="Q347" s="12"/>
      <c r="R347" s="12"/>
      <c r="S347" s="12"/>
      <c r="T347" s="12"/>
      <c r="AJ347" s="7">
        <v>36.65</v>
      </c>
      <c r="AK347" s="7">
        <v>79.67</v>
      </c>
      <c r="AL347" s="7">
        <v>19.600000000000001</v>
      </c>
      <c r="AM347" s="7">
        <v>30.91</v>
      </c>
      <c r="AN347" s="7">
        <v>63.41</v>
      </c>
      <c r="AO347" s="7">
        <v>22.5</v>
      </c>
      <c r="AP347" s="7">
        <v>31.73</v>
      </c>
      <c r="AQ347" s="7">
        <v>70.900000000000006</v>
      </c>
      <c r="AR347" s="7">
        <v>1.6</v>
      </c>
      <c r="AS347" s="7">
        <v>1.8</v>
      </c>
      <c r="AT347" s="7">
        <v>40.700000000000003</v>
      </c>
      <c r="AU347" s="7">
        <v>48.34</v>
      </c>
      <c r="AV347" s="7">
        <v>84.2</v>
      </c>
      <c r="AW347" s="7">
        <v>292.3</v>
      </c>
      <c r="AX347" s="7">
        <v>411.63</v>
      </c>
      <c r="AY347" s="7">
        <v>71.010000000000005</v>
      </c>
      <c r="AZ347" s="7">
        <v>29.64</v>
      </c>
      <c r="BA347" s="7">
        <v>37.799999999999997</v>
      </c>
      <c r="BB347" s="7">
        <v>78.400000000000006</v>
      </c>
      <c r="BC347" s="7">
        <v>22.5</v>
      </c>
      <c r="BD347" s="7">
        <v>29.53</v>
      </c>
      <c r="BE347" s="7">
        <v>76.2</v>
      </c>
      <c r="BF347" s="7">
        <v>106.8</v>
      </c>
      <c r="BG347" s="7">
        <v>181.02</v>
      </c>
      <c r="BH347" s="7">
        <v>59</v>
      </c>
      <c r="BI347" s="7">
        <v>237.44</v>
      </c>
      <c r="BJ347" s="7">
        <v>326.54000000000002</v>
      </c>
      <c r="BK347" s="7">
        <v>222.13</v>
      </c>
      <c r="BL347" s="7">
        <v>23.78</v>
      </c>
      <c r="BM347" s="7">
        <v>11.73</v>
      </c>
    </row>
    <row r="348" spans="14:65" s="4" customFormat="1">
      <c r="N348" s="12"/>
      <c r="O348" s="12"/>
      <c r="P348" s="12"/>
      <c r="Q348" s="12"/>
      <c r="R348" s="12"/>
      <c r="S348" s="12"/>
      <c r="T348" s="12"/>
      <c r="AJ348" s="7">
        <v>37</v>
      </c>
      <c r="AK348" s="7">
        <v>79.47</v>
      </c>
      <c r="AL348" s="7">
        <v>19.600000000000001</v>
      </c>
      <c r="AM348" s="7">
        <v>30.88</v>
      </c>
      <c r="AN348" s="7">
        <v>63.47</v>
      </c>
      <c r="AO348" s="7">
        <v>23.9</v>
      </c>
      <c r="AP348" s="7">
        <v>33.71</v>
      </c>
      <c r="AQ348" s="7">
        <v>70.900000000000006</v>
      </c>
      <c r="AR348" s="7">
        <v>5.0999999999999996</v>
      </c>
      <c r="AS348" s="7">
        <v>6.5</v>
      </c>
      <c r="AT348" s="7">
        <v>41.9</v>
      </c>
      <c r="AU348" s="7">
        <v>49.41</v>
      </c>
      <c r="AV348" s="7">
        <v>84.8</v>
      </c>
      <c r="AW348" s="7">
        <v>293.8</v>
      </c>
      <c r="AX348" s="7">
        <v>412.02</v>
      </c>
      <c r="AY348" s="7">
        <v>71.31</v>
      </c>
      <c r="AZ348" s="7">
        <v>30.77</v>
      </c>
      <c r="BA348" s="7">
        <v>39.4</v>
      </c>
      <c r="BB348" s="7">
        <v>78.099999999999994</v>
      </c>
      <c r="BC348" s="7">
        <v>24</v>
      </c>
      <c r="BD348" s="7">
        <v>31.54</v>
      </c>
      <c r="BE348" s="7">
        <v>76.099999999999994</v>
      </c>
      <c r="BF348" s="7">
        <v>108.4</v>
      </c>
      <c r="BG348" s="7">
        <v>182.8</v>
      </c>
      <c r="BH348" s="7">
        <v>59.3</v>
      </c>
      <c r="BI348" s="7">
        <v>238.55</v>
      </c>
      <c r="BJ348" s="7">
        <v>329.33</v>
      </c>
      <c r="BK348" s="7">
        <v>223.02</v>
      </c>
      <c r="BL348" s="7">
        <v>23.66</v>
      </c>
      <c r="BM348" s="7">
        <v>11.76</v>
      </c>
    </row>
    <row r="349" spans="14:65" s="4" customFormat="1">
      <c r="N349" s="12"/>
      <c r="O349" s="12"/>
      <c r="P349" s="12"/>
      <c r="Q349" s="12"/>
      <c r="R349" s="12"/>
      <c r="S349" s="12"/>
      <c r="T349" s="12"/>
      <c r="AJ349" s="7">
        <v>39.19</v>
      </c>
      <c r="AK349" s="7">
        <v>79.349999999999994</v>
      </c>
      <c r="AL349" s="7">
        <v>20</v>
      </c>
      <c r="AM349" s="7">
        <v>31.34</v>
      </c>
      <c r="AN349" s="7">
        <v>63.83</v>
      </c>
      <c r="AO349" s="7">
        <v>24.4</v>
      </c>
      <c r="AP349" s="7">
        <v>34.409999999999997</v>
      </c>
      <c r="AQ349" s="7">
        <v>70.900000000000006</v>
      </c>
      <c r="AR349" s="7">
        <v>5.8</v>
      </c>
      <c r="AS349" s="7">
        <v>7.7</v>
      </c>
      <c r="AT349" s="7">
        <v>44</v>
      </c>
      <c r="AU349" s="7">
        <v>51.83</v>
      </c>
      <c r="AV349" s="7">
        <v>84.9</v>
      </c>
      <c r="AW349" s="7">
        <v>298.8</v>
      </c>
      <c r="AX349" s="7">
        <v>418.48</v>
      </c>
      <c r="AY349" s="7">
        <v>71.400000000000006</v>
      </c>
      <c r="AZ349" s="7">
        <v>31.51</v>
      </c>
      <c r="BA349" s="7">
        <v>40.299999999999997</v>
      </c>
      <c r="BB349" s="7">
        <v>78.2</v>
      </c>
      <c r="BC349" s="7">
        <v>24.5</v>
      </c>
      <c r="BD349" s="7">
        <v>32.24</v>
      </c>
      <c r="BE349" s="7">
        <v>76</v>
      </c>
      <c r="BF349" s="7">
        <v>112.3</v>
      </c>
      <c r="BG349" s="7">
        <v>188.42</v>
      </c>
      <c r="BH349" s="7">
        <v>59.6</v>
      </c>
      <c r="BI349" s="7">
        <v>240.17</v>
      </c>
      <c r="BJ349" s="7">
        <v>332.19</v>
      </c>
      <c r="BK349" s="7">
        <v>224.48</v>
      </c>
      <c r="BL349" s="7">
        <v>23.51</v>
      </c>
      <c r="BM349" s="7">
        <v>11.86</v>
      </c>
    </row>
    <row r="350" spans="14:65" s="4" customFormat="1">
      <c r="N350" s="12"/>
      <c r="O350" s="12"/>
      <c r="P350" s="12"/>
      <c r="Q350" s="12"/>
      <c r="R350" s="12"/>
      <c r="S350" s="12"/>
      <c r="T350" s="12"/>
      <c r="AJ350" s="7">
        <v>40.11</v>
      </c>
      <c r="AK350" s="7">
        <v>79.540000000000006</v>
      </c>
      <c r="AL350" s="7">
        <v>19.899999999999999</v>
      </c>
      <c r="AM350" s="7">
        <v>31.28</v>
      </c>
      <c r="AN350" s="7">
        <v>63.61</v>
      </c>
      <c r="AO350" s="7">
        <v>24.9</v>
      </c>
      <c r="AP350" s="7">
        <v>34.97</v>
      </c>
      <c r="AQ350" s="7">
        <v>71.2</v>
      </c>
      <c r="AR350" s="7">
        <v>8.1999999999999993</v>
      </c>
      <c r="AS350" s="7">
        <v>10.4</v>
      </c>
      <c r="AT350" s="7">
        <v>45</v>
      </c>
      <c r="AU350" s="7">
        <v>52.88</v>
      </c>
      <c r="AV350" s="7">
        <v>85.1</v>
      </c>
      <c r="AW350" s="7">
        <v>302.5</v>
      </c>
      <c r="AX350" s="7">
        <v>421.6</v>
      </c>
      <c r="AY350" s="7">
        <v>71.75</v>
      </c>
      <c r="AZ350" s="7">
        <v>31.08</v>
      </c>
      <c r="BA350" s="7">
        <v>40</v>
      </c>
      <c r="BB350" s="7">
        <v>77.7</v>
      </c>
      <c r="BC350" s="7">
        <v>24.8</v>
      </c>
      <c r="BD350" s="7">
        <v>33.159999999999997</v>
      </c>
      <c r="BE350" s="7">
        <v>74.8</v>
      </c>
      <c r="BF350" s="7">
        <v>116.1</v>
      </c>
      <c r="BG350" s="7">
        <v>191.27</v>
      </c>
      <c r="BH350" s="7">
        <v>60.7</v>
      </c>
      <c r="BI350" s="7">
        <v>242.25</v>
      </c>
      <c r="BJ350" s="7">
        <v>335</v>
      </c>
      <c r="BK350" s="7">
        <v>226.12</v>
      </c>
      <c r="BL350" s="7">
        <v>21.34</v>
      </c>
      <c r="BM350" s="7">
        <v>10.7</v>
      </c>
    </row>
    <row r="351" spans="14:65" s="4" customFormat="1">
      <c r="N351" s="12"/>
      <c r="O351" s="12"/>
      <c r="P351" s="12"/>
      <c r="Q351" s="12"/>
      <c r="R351" s="12"/>
      <c r="S351" s="12"/>
      <c r="T351" s="12"/>
      <c r="AJ351" s="7">
        <v>41.12</v>
      </c>
      <c r="AK351" s="7">
        <v>79.52</v>
      </c>
      <c r="AL351" s="7">
        <v>20.7</v>
      </c>
      <c r="AM351" s="7">
        <v>32.44</v>
      </c>
      <c r="AN351" s="7">
        <v>63.8</v>
      </c>
      <c r="AO351" s="7">
        <v>26.1</v>
      </c>
      <c r="AP351" s="7">
        <v>36.659999999999997</v>
      </c>
      <c r="AQ351" s="7">
        <v>71.2</v>
      </c>
      <c r="AR351" s="7">
        <v>6.4</v>
      </c>
      <c r="AS351" s="7">
        <v>8.1</v>
      </c>
      <c r="AT351" s="7">
        <v>46.3</v>
      </c>
      <c r="AU351" s="7">
        <v>54.22</v>
      </c>
      <c r="AV351" s="7">
        <v>85.4</v>
      </c>
      <c r="AW351" s="7">
        <v>306.7</v>
      </c>
      <c r="AX351" s="7">
        <v>425.44</v>
      </c>
      <c r="AY351" s="7">
        <v>72.09</v>
      </c>
      <c r="AZ351" s="7">
        <v>32.93</v>
      </c>
      <c r="BA351" s="7">
        <v>42.6</v>
      </c>
      <c r="BB351" s="7">
        <v>77.3</v>
      </c>
      <c r="BC351" s="7">
        <v>25.4</v>
      </c>
      <c r="BD351" s="7">
        <v>33.96</v>
      </c>
      <c r="BE351" s="7">
        <v>74.8</v>
      </c>
      <c r="BF351" s="7">
        <v>116.8</v>
      </c>
      <c r="BG351" s="7">
        <v>191.79</v>
      </c>
      <c r="BH351" s="7">
        <v>60.9</v>
      </c>
      <c r="BI351" s="7">
        <v>243.54</v>
      </c>
      <c r="BJ351" s="7">
        <v>338.06</v>
      </c>
      <c r="BK351" s="7">
        <v>228.01</v>
      </c>
      <c r="BL351" s="7">
        <v>21.51</v>
      </c>
      <c r="BM351" s="7">
        <v>10.75</v>
      </c>
    </row>
    <row r="352" spans="14:65" s="4" customFormat="1">
      <c r="N352" s="12"/>
      <c r="O352" s="12"/>
      <c r="P352" s="12"/>
      <c r="Q352" s="12"/>
      <c r="R352" s="12"/>
      <c r="S352" s="12"/>
      <c r="T352" s="12"/>
      <c r="AJ352" s="7">
        <v>41.25</v>
      </c>
      <c r="AK352" s="7">
        <v>79.75</v>
      </c>
      <c r="AL352" s="7">
        <v>21.5</v>
      </c>
      <c r="AM352" s="7">
        <v>33.69</v>
      </c>
      <c r="AN352" s="7">
        <v>63.82</v>
      </c>
      <c r="AO352" s="7">
        <v>26.2</v>
      </c>
      <c r="AP352" s="7">
        <v>36.85</v>
      </c>
      <c r="AQ352" s="7">
        <v>71.099999999999994</v>
      </c>
      <c r="AR352" s="7">
        <v>5.8</v>
      </c>
      <c r="AS352" s="7">
        <v>7.5</v>
      </c>
      <c r="AT352" s="7">
        <v>46.8</v>
      </c>
      <c r="AU352" s="7">
        <v>54.67</v>
      </c>
      <c r="AV352" s="7">
        <v>85.6</v>
      </c>
      <c r="AW352" s="7">
        <v>310.2</v>
      </c>
      <c r="AX352" s="7">
        <v>428.82</v>
      </c>
      <c r="AY352" s="7">
        <v>72.34</v>
      </c>
      <c r="AZ352" s="7">
        <v>32.840000000000003</v>
      </c>
      <c r="BA352" s="7">
        <v>42.6</v>
      </c>
      <c r="BB352" s="7">
        <v>77.099999999999994</v>
      </c>
      <c r="BC352" s="7">
        <v>25.6</v>
      </c>
      <c r="BD352" s="7">
        <v>34.450000000000003</v>
      </c>
      <c r="BE352" s="7">
        <v>74.3</v>
      </c>
      <c r="BF352" s="7">
        <v>118.8</v>
      </c>
      <c r="BG352" s="7">
        <v>194.75</v>
      </c>
      <c r="BH352" s="7">
        <v>61</v>
      </c>
      <c r="BI352" s="7">
        <v>244.82</v>
      </c>
      <c r="BJ352" s="7">
        <v>341.38</v>
      </c>
      <c r="BK352" s="7">
        <v>229.92</v>
      </c>
      <c r="BL352" s="7">
        <v>21.94</v>
      </c>
      <c r="BM352" s="7">
        <v>11.03</v>
      </c>
    </row>
    <row r="353" spans="14:65" s="4" customFormat="1">
      <c r="N353" s="12"/>
      <c r="O353" s="12"/>
      <c r="P353" s="12"/>
      <c r="Q353" s="12"/>
      <c r="R353" s="12"/>
      <c r="S353" s="12"/>
      <c r="T353" s="12"/>
      <c r="AJ353" s="7">
        <v>41.15</v>
      </c>
      <c r="AK353" s="7">
        <v>79.95</v>
      </c>
      <c r="AL353" s="7">
        <v>21.1</v>
      </c>
      <c r="AM353" s="7">
        <v>32.96</v>
      </c>
      <c r="AN353" s="7">
        <v>64.02</v>
      </c>
      <c r="AO353" s="7">
        <v>26.1</v>
      </c>
      <c r="AP353" s="7">
        <v>36.71</v>
      </c>
      <c r="AQ353" s="7">
        <v>71.099999999999994</v>
      </c>
      <c r="AR353" s="7">
        <v>4.4000000000000004</v>
      </c>
      <c r="AS353" s="7">
        <v>5.3</v>
      </c>
      <c r="AT353" s="7">
        <v>48.8</v>
      </c>
      <c r="AU353" s="7">
        <v>57.08</v>
      </c>
      <c r="AV353" s="7">
        <v>85.5</v>
      </c>
      <c r="AW353" s="7">
        <v>314.60000000000002</v>
      </c>
      <c r="AX353" s="7">
        <v>433.13</v>
      </c>
      <c r="AY353" s="7">
        <v>72.63</v>
      </c>
      <c r="AZ353" s="7">
        <v>32.49</v>
      </c>
      <c r="BA353" s="7">
        <v>42.2</v>
      </c>
      <c r="BB353" s="7">
        <v>77</v>
      </c>
      <c r="BC353" s="7">
        <v>26</v>
      </c>
      <c r="BD353" s="7">
        <v>35.04</v>
      </c>
      <c r="BE353" s="7">
        <v>74.2</v>
      </c>
      <c r="BF353" s="7">
        <v>120.4</v>
      </c>
      <c r="BG353" s="7">
        <v>194.82</v>
      </c>
      <c r="BH353" s="7">
        <v>61.8</v>
      </c>
      <c r="BI353" s="7">
        <v>246.02</v>
      </c>
      <c r="BJ353" s="7">
        <v>344.47</v>
      </c>
      <c r="BK353" s="7">
        <v>232.33</v>
      </c>
      <c r="BL353" s="7">
        <v>21.85</v>
      </c>
      <c r="BM353" s="7">
        <v>11.01</v>
      </c>
    </row>
    <row r="354" spans="14:65" s="4" customFormat="1">
      <c r="N354" s="12"/>
      <c r="O354" s="12"/>
      <c r="P354" s="12"/>
      <c r="Q354" s="12"/>
      <c r="R354" s="12"/>
      <c r="S354" s="12"/>
      <c r="T354" s="12"/>
      <c r="AJ354" s="7">
        <v>41.86</v>
      </c>
      <c r="AK354" s="7">
        <v>80.040000000000006</v>
      </c>
      <c r="AL354" s="7">
        <v>20.3</v>
      </c>
      <c r="AM354" s="7">
        <v>31.61</v>
      </c>
      <c r="AN354" s="7">
        <v>64.23</v>
      </c>
      <c r="AO354" s="7">
        <v>27</v>
      </c>
      <c r="AP354" s="7">
        <v>37.869999999999997</v>
      </c>
      <c r="AQ354" s="7">
        <v>71.3</v>
      </c>
      <c r="AR354" s="7">
        <v>5.6</v>
      </c>
      <c r="AS354" s="7">
        <v>7.4</v>
      </c>
      <c r="AT354" s="7">
        <v>49.8</v>
      </c>
      <c r="AU354" s="7">
        <v>58.11</v>
      </c>
      <c r="AV354" s="7">
        <v>85.7</v>
      </c>
      <c r="AW354" s="7">
        <v>317.3</v>
      </c>
      <c r="AX354" s="7">
        <v>434.77</v>
      </c>
      <c r="AY354" s="7">
        <v>72.98</v>
      </c>
      <c r="AZ354" s="7">
        <v>32.35</v>
      </c>
      <c r="BA354" s="7">
        <v>41.9</v>
      </c>
      <c r="BB354" s="7">
        <v>77.2</v>
      </c>
      <c r="BC354" s="7">
        <v>25.6</v>
      </c>
      <c r="BD354" s="7">
        <v>34.32</v>
      </c>
      <c r="BE354" s="7">
        <v>74.599999999999994</v>
      </c>
      <c r="BF354" s="7">
        <v>122.1</v>
      </c>
      <c r="BG354" s="7">
        <v>195.67</v>
      </c>
      <c r="BH354" s="7">
        <v>62.4</v>
      </c>
      <c r="BI354" s="7">
        <v>247.35</v>
      </c>
      <c r="BJ354" s="7">
        <v>347.17</v>
      </c>
      <c r="BK354" s="7">
        <v>234.88</v>
      </c>
      <c r="BL354" s="7">
        <v>21.2</v>
      </c>
      <c r="BM354" s="7">
        <v>10.64</v>
      </c>
    </row>
    <row r="355" spans="14:65" s="4" customFormat="1">
      <c r="N355" s="12"/>
      <c r="O355" s="12"/>
      <c r="P355" s="12"/>
      <c r="Q355" s="12"/>
      <c r="R355" s="12"/>
      <c r="S355" s="12"/>
      <c r="T355" s="12"/>
      <c r="AJ355" s="7">
        <v>42.72</v>
      </c>
      <c r="AK355" s="7">
        <v>79.83</v>
      </c>
      <c r="AL355" s="7">
        <v>21.2</v>
      </c>
      <c r="AM355" s="7">
        <v>32.97</v>
      </c>
      <c r="AN355" s="7">
        <v>64.3</v>
      </c>
      <c r="AO355" s="7">
        <v>28.9</v>
      </c>
      <c r="AP355" s="7">
        <v>40.82</v>
      </c>
      <c r="AQ355" s="7">
        <v>70.8</v>
      </c>
      <c r="AR355" s="7">
        <v>6.2</v>
      </c>
      <c r="AS355" s="7">
        <v>7.9</v>
      </c>
      <c r="AT355" s="7">
        <v>51.1</v>
      </c>
      <c r="AU355" s="7">
        <v>59.35</v>
      </c>
      <c r="AV355" s="7">
        <v>86.1</v>
      </c>
      <c r="AW355" s="7">
        <v>320</v>
      </c>
      <c r="AX355" s="7">
        <v>437.91</v>
      </c>
      <c r="AY355" s="7">
        <v>73.069999999999993</v>
      </c>
      <c r="AZ355" s="7">
        <v>34.72</v>
      </c>
      <c r="BA355" s="7">
        <v>44.8</v>
      </c>
      <c r="BB355" s="7">
        <v>77.5</v>
      </c>
      <c r="BC355" s="7">
        <v>26.4</v>
      </c>
      <c r="BD355" s="7">
        <v>35.11</v>
      </c>
      <c r="BE355" s="7">
        <v>75.2</v>
      </c>
      <c r="BF355" s="7">
        <v>121.3</v>
      </c>
      <c r="BG355" s="7">
        <v>195.02</v>
      </c>
      <c r="BH355" s="7">
        <v>62.2</v>
      </c>
      <c r="BI355" s="7">
        <v>248.85</v>
      </c>
      <c r="BJ355" s="7">
        <v>350.17</v>
      </c>
      <c r="BK355" s="7">
        <v>237.6</v>
      </c>
      <c r="BL355" s="7">
        <v>21.13</v>
      </c>
      <c r="BM355" s="7">
        <v>10.67</v>
      </c>
    </row>
    <row r="356" spans="14:65" s="4" customFormat="1">
      <c r="N356" s="12"/>
      <c r="O356" s="12"/>
      <c r="P356" s="12"/>
      <c r="Q356" s="12"/>
      <c r="R356" s="12"/>
      <c r="S356" s="12"/>
      <c r="T356" s="12"/>
      <c r="AJ356" s="7">
        <v>44.47</v>
      </c>
      <c r="AK356" s="7">
        <v>79.819999999999993</v>
      </c>
      <c r="AL356" s="7">
        <v>21.2</v>
      </c>
      <c r="AM356" s="7">
        <v>33.06</v>
      </c>
      <c r="AN356" s="7">
        <v>64.13</v>
      </c>
      <c r="AO356" s="7">
        <v>29.2</v>
      </c>
      <c r="AP356" s="7">
        <v>41.83</v>
      </c>
      <c r="AQ356" s="7">
        <v>69.8</v>
      </c>
      <c r="AR356" s="7">
        <v>6.4</v>
      </c>
      <c r="AS356" s="7">
        <v>8</v>
      </c>
      <c r="AT356" s="7">
        <v>51.9</v>
      </c>
      <c r="AU356" s="7">
        <v>60.14</v>
      </c>
      <c r="AV356" s="7">
        <v>86.3</v>
      </c>
      <c r="AW356" s="7">
        <v>326</v>
      </c>
      <c r="AX356" s="7">
        <v>443.74</v>
      </c>
      <c r="AY356" s="7">
        <v>73.47</v>
      </c>
      <c r="AZ356" s="7">
        <v>35.08</v>
      </c>
      <c r="BA356" s="7">
        <v>45.2</v>
      </c>
      <c r="BB356" s="7">
        <v>77.599999999999994</v>
      </c>
      <c r="BC356" s="7">
        <v>27.2</v>
      </c>
      <c r="BD356" s="7">
        <v>35.79</v>
      </c>
      <c r="BE356" s="7">
        <v>76</v>
      </c>
      <c r="BF356" s="7">
        <v>124.3</v>
      </c>
      <c r="BG356" s="7">
        <v>199.2</v>
      </c>
      <c r="BH356" s="7">
        <v>62.4</v>
      </c>
      <c r="BI356" s="7">
        <v>250.74</v>
      </c>
      <c r="BJ356" s="7">
        <v>353.15</v>
      </c>
      <c r="BK356" s="7">
        <v>240.38</v>
      </c>
      <c r="BL356" s="7">
        <v>21.21</v>
      </c>
      <c r="BM356" s="7">
        <v>10.69</v>
      </c>
    </row>
    <row r="357" spans="14:65" s="4" customFormat="1">
      <c r="N357" s="12"/>
      <c r="O357" s="12"/>
      <c r="P357" s="12"/>
      <c r="Q357" s="12"/>
      <c r="R357" s="12"/>
      <c r="S357" s="12"/>
      <c r="T357" s="12"/>
      <c r="AJ357" s="7">
        <v>46.05</v>
      </c>
      <c r="AK357" s="7">
        <v>79.91</v>
      </c>
      <c r="AL357" s="7">
        <v>21.8</v>
      </c>
      <c r="AM357" s="7">
        <v>33.76</v>
      </c>
      <c r="AN357" s="7">
        <v>64.569999999999993</v>
      </c>
      <c r="AO357" s="7">
        <v>30.3</v>
      </c>
      <c r="AP357" s="7">
        <v>43.1</v>
      </c>
      <c r="AQ357" s="7">
        <v>70.3</v>
      </c>
      <c r="AR357" s="7">
        <v>5.6</v>
      </c>
      <c r="AS357" s="7">
        <v>6.7</v>
      </c>
      <c r="AT357" s="7">
        <v>52.9</v>
      </c>
      <c r="AU357" s="7">
        <v>61.02</v>
      </c>
      <c r="AV357" s="7">
        <v>86.7</v>
      </c>
      <c r="AW357" s="7">
        <v>329.2</v>
      </c>
      <c r="AX357" s="7">
        <v>446.64</v>
      </c>
      <c r="AY357" s="7">
        <v>73.709999999999994</v>
      </c>
      <c r="AZ357" s="7">
        <v>36.700000000000003</v>
      </c>
      <c r="BA357" s="7">
        <v>47.3</v>
      </c>
      <c r="BB357" s="7">
        <v>77.599999999999994</v>
      </c>
      <c r="BC357" s="7">
        <v>27.3</v>
      </c>
      <c r="BD357" s="7">
        <v>35.78</v>
      </c>
      <c r="BE357" s="7">
        <v>76.3</v>
      </c>
      <c r="BF357" s="7">
        <v>127</v>
      </c>
      <c r="BG357" s="7">
        <v>200</v>
      </c>
      <c r="BH357" s="7">
        <v>63.5</v>
      </c>
      <c r="BI357" s="7">
        <v>252.94</v>
      </c>
      <c r="BJ357" s="7">
        <v>356.27</v>
      </c>
      <c r="BK357" s="7">
        <v>243.24</v>
      </c>
      <c r="BL357" s="7">
        <v>21.23</v>
      </c>
      <c r="BM357" s="7">
        <v>10.73</v>
      </c>
    </row>
    <row r="358" spans="14:65" s="4" customFormat="1">
      <c r="N358" s="12"/>
      <c r="O358" s="12"/>
      <c r="P358" s="12"/>
      <c r="Q358" s="12"/>
      <c r="R358" s="12"/>
      <c r="S358" s="12"/>
      <c r="T358" s="12"/>
      <c r="AJ358" s="7">
        <v>47.19</v>
      </c>
      <c r="AK358" s="7">
        <v>80.099999999999994</v>
      </c>
      <c r="AL358" s="7">
        <v>22</v>
      </c>
      <c r="AM358" s="7">
        <v>34.020000000000003</v>
      </c>
      <c r="AN358" s="7">
        <v>64.67</v>
      </c>
      <c r="AO358" s="7">
        <v>30.4</v>
      </c>
      <c r="AP358" s="7">
        <v>43.74</v>
      </c>
      <c r="AQ358" s="7">
        <v>69.5</v>
      </c>
      <c r="AR358" s="7">
        <v>5.4</v>
      </c>
      <c r="AS358" s="7">
        <v>6.9</v>
      </c>
      <c r="AT358" s="7">
        <v>55</v>
      </c>
      <c r="AU358" s="7">
        <v>63.15</v>
      </c>
      <c r="AV358" s="7">
        <v>87.1</v>
      </c>
      <c r="AW358" s="7">
        <v>335.6</v>
      </c>
      <c r="AX358" s="7">
        <v>453.45</v>
      </c>
      <c r="AY358" s="7">
        <v>74.010000000000005</v>
      </c>
      <c r="AZ358" s="7">
        <v>38.85</v>
      </c>
      <c r="BA358" s="7">
        <v>50</v>
      </c>
      <c r="BB358" s="7">
        <v>77.7</v>
      </c>
      <c r="BC358" s="7">
        <v>27.6</v>
      </c>
      <c r="BD358" s="7">
        <v>35.840000000000003</v>
      </c>
      <c r="BE358" s="7">
        <v>77</v>
      </c>
      <c r="BF358" s="7">
        <v>128.30000000000001</v>
      </c>
      <c r="BG358" s="7">
        <v>201.73</v>
      </c>
      <c r="BH358" s="7">
        <v>63.6</v>
      </c>
      <c r="BI358" s="7">
        <v>255.35</v>
      </c>
      <c r="BJ358" s="7">
        <v>359.39</v>
      </c>
      <c r="BK358" s="7">
        <v>246.48</v>
      </c>
      <c r="BL358" s="7">
        <v>22.14</v>
      </c>
      <c r="BM358" s="7">
        <v>10.56</v>
      </c>
    </row>
    <row r="359" spans="14:65" s="4" customFormat="1">
      <c r="N359" s="12"/>
      <c r="O359" s="12"/>
      <c r="P359" s="12"/>
      <c r="Q359" s="12"/>
      <c r="R359" s="12"/>
      <c r="S359" s="12"/>
      <c r="T359" s="12"/>
      <c r="AJ359" s="7">
        <v>48.02</v>
      </c>
      <c r="AK359" s="7">
        <v>80.39</v>
      </c>
      <c r="AL359" s="7">
        <v>22.8</v>
      </c>
      <c r="AM359" s="7">
        <v>35.159999999999997</v>
      </c>
      <c r="AN359" s="7">
        <v>64.849999999999994</v>
      </c>
      <c r="AO359" s="7">
        <v>29.5</v>
      </c>
      <c r="AP359" s="7">
        <v>41.84</v>
      </c>
      <c r="AQ359" s="7">
        <v>70.5</v>
      </c>
      <c r="AR359" s="7">
        <v>5.8</v>
      </c>
      <c r="AS359" s="7">
        <v>7.4</v>
      </c>
      <c r="AT359" s="7">
        <v>56.4</v>
      </c>
      <c r="AU359" s="7">
        <v>64.75</v>
      </c>
      <c r="AV359" s="7">
        <v>87.1</v>
      </c>
      <c r="AW359" s="7">
        <v>341.4</v>
      </c>
      <c r="AX359" s="7">
        <v>460.65</v>
      </c>
      <c r="AY359" s="7">
        <v>74.11</v>
      </c>
      <c r="AZ359" s="7">
        <v>38.380000000000003</v>
      </c>
      <c r="BA359" s="7">
        <v>49.2</v>
      </c>
      <c r="BB359" s="7">
        <v>78</v>
      </c>
      <c r="BC359" s="7">
        <v>28.4</v>
      </c>
      <c r="BD359" s="7">
        <v>36.74</v>
      </c>
      <c r="BE359" s="7">
        <v>77.3</v>
      </c>
      <c r="BF359" s="7">
        <v>130</v>
      </c>
      <c r="BG359" s="7">
        <v>203.44</v>
      </c>
      <c r="BH359" s="7">
        <v>63.9</v>
      </c>
      <c r="BI359" s="7">
        <v>257.88</v>
      </c>
      <c r="BJ359" s="7">
        <v>362.76</v>
      </c>
      <c r="BK359" s="7">
        <v>249.95</v>
      </c>
      <c r="BL359" s="7">
        <v>21.72</v>
      </c>
      <c r="BM359" s="7">
        <v>10.29</v>
      </c>
    </row>
    <row r="360" spans="14:65" s="4" customFormat="1">
      <c r="N360" s="12"/>
      <c r="O360" s="12"/>
      <c r="P360" s="12"/>
      <c r="Q360" s="12"/>
      <c r="R360" s="12"/>
      <c r="S360" s="12"/>
      <c r="T360" s="12"/>
      <c r="AJ360" s="7">
        <v>49.45</v>
      </c>
      <c r="AK360" s="7">
        <v>80.48</v>
      </c>
      <c r="AL360" s="7">
        <v>23.4</v>
      </c>
      <c r="AM360" s="7">
        <v>35.86</v>
      </c>
      <c r="AN360" s="7">
        <v>65.25</v>
      </c>
      <c r="AO360" s="7">
        <v>29</v>
      </c>
      <c r="AP360" s="7">
        <v>40.56</v>
      </c>
      <c r="AQ360" s="7">
        <v>71.5</v>
      </c>
      <c r="AR360" s="7">
        <v>4.5999999999999996</v>
      </c>
      <c r="AS360" s="7">
        <v>5.5</v>
      </c>
      <c r="AT360" s="7">
        <v>58.2</v>
      </c>
      <c r="AU360" s="7">
        <v>66.739999999999995</v>
      </c>
      <c r="AV360" s="7">
        <v>87.2</v>
      </c>
      <c r="AW360" s="7">
        <v>347.6</v>
      </c>
      <c r="AX360" s="7">
        <v>467.42</v>
      </c>
      <c r="AY360" s="7">
        <v>74.37</v>
      </c>
      <c r="AZ360" s="7">
        <v>39.72</v>
      </c>
      <c r="BA360" s="7">
        <v>50.6</v>
      </c>
      <c r="BB360" s="7">
        <v>78.5</v>
      </c>
      <c r="BC360" s="7">
        <v>29.1</v>
      </c>
      <c r="BD360" s="7">
        <v>37.74</v>
      </c>
      <c r="BE360" s="7">
        <v>77.099999999999994</v>
      </c>
      <c r="BF360" s="7">
        <v>130</v>
      </c>
      <c r="BG360" s="7">
        <v>202.18</v>
      </c>
      <c r="BH360" s="7">
        <v>64.3</v>
      </c>
      <c r="BI360" s="7">
        <v>260.68</v>
      </c>
      <c r="BJ360" s="7">
        <v>366.25</v>
      </c>
      <c r="BK360" s="7">
        <v>253.75</v>
      </c>
      <c r="BL360" s="7">
        <v>21.77</v>
      </c>
      <c r="BM360" s="7">
        <v>10.37</v>
      </c>
    </row>
    <row r="361" spans="14:65" s="4" customFormat="1">
      <c r="N361" s="12"/>
      <c r="O361" s="12"/>
      <c r="P361" s="12"/>
      <c r="Q361" s="12"/>
      <c r="R361" s="12"/>
      <c r="S361" s="12"/>
      <c r="T361" s="12"/>
      <c r="AJ361" s="7">
        <v>51.01</v>
      </c>
      <c r="AK361" s="7">
        <v>80.17</v>
      </c>
      <c r="AL361" s="7">
        <v>23.9</v>
      </c>
      <c r="AM361" s="7">
        <v>36.51</v>
      </c>
      <c r="AN361" s="7">
        <v>65.459999999999994</v>
      </c>
      <c r="AO361" s="7">
        <v>28.7</v>
      </c>
      <c r="AP361" s="7">
        <v>39.97</v>
      </c>
      <c r="AQ361" s="7">
        <v>71.8</v>
      </c>
      <c r="AR361" s="7">
        <v>6.7</v>
      </c>
      <c r="AS361" s="7">
        <v>8.6</v>
      </c>
      <c r="AT361" s="7">
        <v>56.1</v>
      </c>
      <c r="AU361" s="7">
        <v>64.56</v>
      </c>
      <c r="AV361" s="7">
        <v>86.9</v>
      </c>
      <c r="AW361" s="7">
        <v>351.5</v>
      </c>
      <c r="AX361" s="7">
        <v>470.82</v>
      </c>
      <c r="AY361" s="7">
        <v>74.66</v>
      </c>
      <c r="AZ361" s="7">
        <v>40.549999999999997</v>
      </c>
      <c r="BA361" s="7">
        <v>51.4</v>
      </c>
      <c r="BB361" s="7">
        <v>78.900000000000006</v>
      </c>
      <c r="BC361" s="7">
        <v>30</v>
      </c>
      <c r="BD361" s="7">
        <v>38.86</v>
      </c>
      <c r="BE361" s="7">
        <v>77.2</v>
      </c>
      <c r="BF361" s="7">
        <v>130.9</v>
      </c>
      <c r="BG361" s="7">
        <v>202.95</v>
      </c>
      <c r="BH361" s="7">
        <v>64.5</v>
      </c>
      <c r="BI361" s="7">
        <v>263.76</v>
      </c>
      <c r="BJ361" s="7">
        <v>369.85</v>
      </c>
      <c r="BK361" s="7">
        <v>256.8</v>
      </c>
      <c r="BL361" s="7">
        <v>21.26</v>
      </c>
      <c r="BM361" s="7">
        <v>10</v>
      </c>
    </row>
    <row r="362" spans="14:65" s="4" customFormat="1">
      <c r="N362" s="12"/>
      <c r="O362" s="12"/>
      <c r="P362" s="12"/>
      <c r="Q362" s="12"/>
      <c r="R362" s="12"/>
      <c r="S362" s="12"/>
      <c r="T362" s="12"/>
      <c r="AJ362" s="7">
        <v>54.85</v>
      </c>
      <c r="AK362" s="7">
        <v>80.58</v>
      </c>
      <c r="AL362" s="7">
        <v>25.5</v>
      </c>
      <c r="AM362" s="7">
        <v>38.770000000000003</v>
      </c>
      <c r="AN362" s="7">
        <v>65.78</v>
      </c>
      <c r="AO362" s="7">
        <v>29.5</v>
      </c>
      <c r="AP362" s="7">
        <v>41.03</v>
      </c>
      <c r="AQ362" s="7">
        <v>71.900000000000006</v>
      </c>
      <c r="AR362" s="7">
        <v>12.3</v>
      </c>
      <c r="AS362" s="7">
        <v>14.8</v>
      </c>
      <c r="AT362" s="7">
        <v>61.6</v>
      </c>
      <c r="AU362" s="7">
        <v>70.48</v>
      </c>
      <c r="AV362" s="7">
        <v>87.4</v>
      </c>
      <c r="AW362" s="7">
        <v>356.3</v>
      </c>
      <c r="AX362" s="7">
        <v>475.65</v>
      </c>
      <c r="AY362" s="7">
        <v>74.91</v>
      </c>
      <c r="AZ362" s="7">
        <v>37.590000000000003</v>
      </c>
      <c r="BA362" s="7">
        <v>46.7</v>
      </c>
      <c r="BB362" s="7">
        <v>80.5</v>
      </c>
      <c r="BC362" s="7">
        <v>29.1</v>
      </c>
      <c r="BD362" s="7">
        <v>37.5</v>
      </c>
      <c r="BE362" s="7">
        <v>77.599999999999994</v>
      </c>
      <c r="BF362" s="7">
        <v>131.6</v>
      </c>
      <c r="BG362" s="7">
        <v>202.15</v>
      </c>
      <c r="BH362" s="7">
        <v>65.099999999999994</v>
      </c>
      <c r="BI362" s="7">
        <v>267.68</v>
      </c>
      <c r="BJ362" s="7">
        <v>373.96</v>
      </c>
      <c r="BK362" s="7">
        <v>261.18</v>
      </c>
      <c r="BL362" s="7">
        <v>21.31</v>
      </c>
      <c r="BM362" s="7">
        <v>10.14</v>
      </c>
    </row>
    <row r="363" spans="14:65" s="4" customFormat="1">
      <c r="N363" s="12"/>
      <c r="O363" s="12"/>
      <c r="P363" s="12"/>
      <c r="Q363" s="12"/>
      <c r="R363" s="12"/>
      <c r="S363" s="12"/>
      <c r="T363" s="12"/>
      <c r="AJ363" s="7">
        <v>55.72</v>
      </c>
      <c r="AK363" s="7">
        <v>80.760000000000005</v>
      </c>
      <c r="AL363" s="7">
        <v>27.2</v>
      </c>
      <c r="AM363" s="7">
        <v>41.22</v>
      </c>
      <c r="AN363" s="7">
        <v>65.98</v>
      </c>
      <c r="AO363" s="7">
        <v>30.1</v>
      </c>
      <c r="AP363" s="7">
        <v>42.33</v>
      </c>
      <c r="AQ363" s="7">
        <v>71.099999999999994</v>
      </c>
      <c r="AR363" s="7">
        <v>9.5</v>
      </c>
      <c r="AS363" s="7">
        <v>11.3</v>
      </c>
      <c r="AT363" s="7">
        <v>61.5</v>
      </c>
      <c r="AU363" s="7">
        <v>70.69</v>
      </c>
      <c r="AV363" s="7">
        <v>87</v>
      </c>
      <c r="AW363" s="7">
        <v>362.9</v>
      </c>
      <c r="AX363" s="7">
        <v>480.31</v>
      </c>
      <c r="AY363" s="7">
        <v>75.56</v>
      </c>
      <c r="AZ363" s="7">
        <v>43.2</v>
      </c>
      <c r="BA363" s="7">
        <v>53.6</v>
      </c>
      <c r="BB363" s="7">
        <v>80.599999999999994</v>
      </c>
      <c r="BC363" s="7">
        <v>32.700000000000003</v>
      </c>
      <c r="BD363" s="7">
        <v>42.19</v>
      </c>
      <c r="BE363" s="7">
        <v>77.5</v>
      </c>
      <c r="BF363" s="7">
        <v>135.6</v>
      </c>
      <c r="BG363" s="7">
        <v>207.34</v>
      </c>
      <c r="BH363" s="7">
        <v>65.400000000000006</v>
      </c>
      <c r="BI363" s="7">
        <v>271.68</v>
      </c>
      <c r="BJ363" s="7">
        <v>378.63</v>
      </c>
      <c r="BK363" s="7">
        <v>265.38</v>
      </c>
      <c r="BL363" s="7">
        <v>21.3</v>
      </c>
      <c r="BM363" s="7">
        <v>10.11</v>
      </c>
    </row>
    <row r="364" spans="14:65" s="4" customFormat="1">
      <c r="N364" s="12"/>
      <c r="O364" s="12"/>
      <c r="P364" s="12"/>
      <c r="Q364" s="12"/>
      <c r="R364" s="12"/>
      <c r="S364" s="12"/>
      <c r="T364" s="12"/>
      <c r="AJ364" s="7">
        <v>58.83</v>
      </c>
      <c r="AK364" s="7">
        <v>80.739999999999995</v>
      </c>
      <c r="AL364" s="7">
        <v>28</v>
      </c>
      <c r="AM364" s="7">
        <v>41.9</v>
      </c>
      <c r="AN364" s="7">
        <v>66.83</v>
      </c>
      <c r="AO364" s="7">
        <v>29.6</v>
      </c>
      <c r="AP364" s="7">
        <v>40.880000000000003</v>
      </c>
      <c r="AQ364" s="7">
        <v>72.400000000000006</v>
      </c>
      <c r="AR364" s="7">
        <v>9.1</v>
      </c>
      <c r="AS364" s="7">
        <v>11</v>
      </c>
      <c r="AT364" s="7">
        <v>63.3</v>
      </c>
      <c r="AU364" s="7">
        <v>73.09</v>
      </c>
      <c r="AV364" s="7">
        <v>86.6</v>
      </c>
      <c r="AW364" s="7">
        <v>369.6</v>
      </c>
      <c r="AX364" s="7">
        <v>486.27</v>
      </c>
      <c r="AY364" s="7">
        <v>76.010000000000005</v>
      </c>
      <c r="AZ364" s="7">
        <v>42.85</v>
      </c>
      <c r="BA364" s="7">
        <v>53.1</v>
      </c>
      <c r="BB364" s="7">
        <v>80.7</v>
      </c>
      <c r="BC364" s="7">
        <v>33</v>
      </c>
      <c r="BD364" s="7">
        <v>42.25</v>
      </c>
      <c r="BE364" s="7">
        <v>78.099999999999994</v>
      </c>
      <c r="BF364" s="7">
        <v>140.1</v>
      </c>
      <c r="BG364" s="7">
        <v>211.63</v>
      </c>
      <c r="BH364" s="7">
        <v>66.2</v>
      </c>
      <c r="BI364" s="7">
        <v>276.3</v>
      </c>
      <c r="BJ364" s="7">
        <v>383.39</v>
      </c>
      <c r="BK364" s="7">
        <v>269.97000000000003</v>
      </c>
      <c r="BL364" s="7">
        <v>21.01</v>
      </c>
      <c r="BM364" s="7">
        <v>10.17</v>
      </c>
    </row>
    <row r="365" spans="14:65" s="4" customFormat="1">
      <c r="N365" s="12"/>
      <c r="O365" s="12"/>
      <c r="P365" s="12"/>
      <c r="Q365" s="12"/>
      <c r="R365" s="12"/>
      <c r="S365" s="12"/>
      <c r="T365" s="12"/>
      <c r="AJ365" s="7">
        <v>60.79</v>
      </c>
      <c r="AK365" s="7">
        <v>80.930000000000007</v>
      </c>
      <c r="AL365" s="7">
        <v>29.7</v>
      </c>
      <c r="AM365" s="7">
        <v>44.14</v>
      </c>
      <c r="AN365" s="7">
        <v>67.290000000000006</v>
      </c>
      <c r="AO365" s="7">
        <v>29.3</v>
      </c>
      <c r="AP365" s="7">
        <v>40.409999999999997</v>
      </c>
      <c r="AQ365" s="7">
        <v>72.5</v>
      </c>
      <c r="AR365" s="7">
        <v>8.5</v>
      </c>
      <c r="AS365" s="7">
        <v>10</v>
      </c>
      <c r="AT365" s="7">
        <v>65.599999999999994</v>
      </c>
      <c r="AU365" s="7">
        <v>76.099999999999994</v>
      </c>
      <c r="AV365" s="7">
        <v>86.2</v>
      </c>
      <c r="AW365" s="7">
        <v>380.8</v>
      </c>
      <c r="AX365" s="7">
        <v>497.98</v>
      </c>
      <c r="AY365" s="7">
        <v>76.47</v>
      </c>
      <c r="AZ365" s="7">
        <v>43.04</v>
      </c>
      <c r="BA365" s="7">
        <v>53.6</v>
      </c>
      <c r="BB365" s="7">
        <v>80.3</v>
      </c>
      <c r="BC365" s="7">
        <v>34.4</v>
      </c>
      <c r="BD365" s="7">
        <v>43.65</v>
      </c>
      <c r="BE365" s="7">
        <v>78.8</v>
      </c>
      <c r="BF365" s="7">
        <v>146.1</v>
      </c>
      <c r="BG365" s="7">
        <v>217.74</v>
      </c>
      <c r="BH365" s="7">
        <v>67.099999999999994</v>
      </c>
      <c r="BI365" s="7">
        <v>281.25</v>
      </c>
      <c r="BJ365" s="7">
        <v>388.64</v>
      </c>
      <c r="BK365" s="7">
        <v>275.07</v>
      </c>
      <c r="BL365" s="7">
        <v>21.1</v>
      </c>
      <c r="BM365" s="7">
        <v>10.210000000000001</v>
      </c>
    </row>
    <row r="366" spans="14:65" s="4" customFormat="1">
      <c r="N366" s="12"/>
      <c r="O366" s="12"/>
      <c r="P366" s="12"/>
      <c r="Q366" s="12"/>
      <c r="R366" s="12"/>
      <c r="S366" s="12"/>
      <c r="T366" s="12"/>
      <c r="AJ366" s="7">
        <v>63.7</v>
      </c>
      <c r="AK366" s="7">
        <v>81.319999999999993</v>
      </c>
      <c r="AL366" s="7">
        <v>30.5</v>
      </c>
      <c r="AM366" s="7">
        <v>44.84</v>
      </c>
      <c r="AN366" s="7">
        <v>68.010000000000005</v>
      </c>
      <c r="AO366" s="7">
        <v>29.4</v>
      </c>
      <c r="AP366" s="7">
        <v>40.5</v>
      </c>
      <c r="AQ366" s="7">
        <v>72.599999999999994</v>
      </c>
      <c r="AR366" s="7">
        <v>13.1</v>
      </c>
      <c r="AS366" s="7">
        <v>15.6</v>
      </c>
      <c r="AT366" s="7">
        <v>68.7</v>
      </c>
      <c r="AU366" s="7">
        <v>79.790000000000006</v>
      </c>
      <c r="AV366" s="7">
        <v>86.1</v>
      </c>
      <c r="AW366" s="7">
        <v>387.5</v>
      </c>
      <c r="AX366" s="7">
        <v>501.49</v>
      </c>
      <c r="AY366" s="7">
        <v>77.27</v>
      </c>
      <c r="AZ366" s="7">
        <v>43.93</v>
      </c>
      <c r="BA366" s="7">
        <v>54.1</v>
      </c>
      <c r="BB366" s="7">
        <v>81.2</v>
      </c>
      <c r="BC366" s="7">
        <v>36</v>
      </c>
      <c r="BD366" s="7">
        <v>45.69</v>
      </c>
      <c r="BE366" s="7">
        <v>78.8</v>
      </c>
      <c r="BF366" s="7">
        <v>150</v>
      </c>
      <c r="BG366" s="7">
        <v>221.24</v>
      </c>
      <c r="BH366" s="7">
        <v>67.8</v>
      </c>
      <c r="BI366" s="7">
        <v>286.74</v>
      </c>
      <c r="BJ366" s="7">
        <v>393.98</v>
      </c>
      <c r="BK366" s="7">
        <v>280.83</v>
      </c>
      <c r="BL366" s="7">
        <v>21.58</v>
      </c>
      <c r="BM366" s="7">
        <v>10.63</v>
      </c>
    </row>
    <row r="367" spans="14:65" s="4" customFormat="1">
      <c r="N367" s="12"/>
      <c r="O367" s="12"/>
      <c r="P367" s="12"/>
      <c r="Q367" s="12"/>
      <c r="R367" s="12"/>
      <c r="S367" s="12"/>
      <c r="T367" s="12"/>
      <c r="AJ367" s="7">
        <v>65.56</v>
      </c>
      <c r="AK367" s="7">
        <v>81.900000000000006</v>
      </c>
      <c r="AL367" s="7">
        <v>30.3</v>
      </c>
      <c r="AM367" s="7">
        <v>43.74</v>
      </c>
      <c r="AN367" s="7">
        <v>69.28</v>
      </c>
      <c r="AO367" s="7">
        <v>28.8</v>
      </c>
      <c r="AP367" s="7">
        <v>38.450000000000003</v>
      </c>
      <c r="AQ367" s="7">
        <v>74.900000000000006</v>
      </c>
      <c r="AR367" s="7">
        <v>14.6</v>
      </c>
      <c r="AS367" s="7">
        <v>17.100000000000001</v>
      </c>
      <c r="AT367" s="7">
        <v>66</v>
      </c>
      <c r="AU367" s="7">
        <v>76.3</v>
      </c>
      <c r="AV367" s="7">
        <v>86.5</v>
      </c>
      <c r="AW367" s="7">
        <v>394.5</v>
      </c>
      <c r="AX367" s="7">
        <v>505.65</v>
      </c>
      <c r="AY367" s="7">
        <v>78.02</v>
      </c>
      <c r="AZ367" s="7">
        <v>44.33</v>
      </c>
      <c r="BA367" s="7">
        <v>53.8</v>
      </c>
      <c r="BB367" s="7">
        <v>82.4</v>
      </c>
      <c r="BC367" s="7">
        <v>37</v>
      </c>
      <c r="BD367" s="7">
        <v>46.42</v>
      </c>
      <c r="BE367" s="7">
        <v>79.7</v>
      </c>
      <c r="BF367" s="7">
        <v>155.30000000000001</v>
      </c>
      <c r="BG367" s="7">
        <v>224.75</v>
      </c>
      <c r="BH367" s="7">
        <v>69.099999999999994</v>
      </c>
      <c r="BI367" s="7">
        <v>292.49</v>
      </c>
      <c r="BJ367" s="7">
        <v>398.97</v>
      </c>
      <c r="BK367" s="7">
        <v>285.42</v>
      </c>
      <c r="BL367" s="7">
        <v>21.73</v>
      </c>
      <c r="BM367" s="7">
        <v>10.96</v>
      </c>
    </row>
    <row r="368" spans="14:65" s="4" customFormat="1">
      <c r="N368" s="12"/>
      <c r="O368" s="12"/>
      <c r="P368" s="12"/>
      <c r="Q368" s="12"/>
      <c r="R368" s="12"/>
      <c r="S368" s="12"/>
      <c r="T368" s="12"/>
      <c r="AJ368" s="7">
        <v>65.650000000000006</v>
      </c>
      <c r="AK368" s="7">
        <v>82.4</v>
      </c>
      <c r="AL368" s="7">
        <v>31.4</v>
      </c>
      <c r="AM368" s="7">
        <v>45.05</v>
      </c>
      <c r="AN368" s="7">
        <v>69.7</v>
      </c>
      <c r="AO368" s="7">
        <v>26.8</v>
      </c>
      <c r="AP368" s="7">
        <v>36.07</v>
      </c>
      <c r="AQ368" s="7">
        <v>74.3</v>
      </c>
      <c r="AR368" s="7">
        <v>11.2</v>
      </c>
      <c r="AS368" s="7">
        <v>13.6</v>
      </c>
      <c r="AT368" s="7">
        <v>68.5</v>
      </c>
      <c r="AU368" s="7">
        <v>78.83</v>
      </c>
      <c r="AV368" s="7">
        <v>86.9</v>
      </c>
      <c r="AW368" s="7">
        <v>400.9</v>
      </c>
      <c r="AX368" s="7">
        <v>509.95</v>
      </c>
      <c r="AY368" s="7">
        <v>78.62</v>
      </c>
      <c r="AZ368" s="7">
        <v>45.54</v>
      </c>
      <c r="BA368" s="7">
        <v>54.6</v>
      </c>
      <c r="BB368" s="7">
        <v>83.4</v>
      </c>
      <c r="BC368" s="7">
        <v>39.4</v>
      </c>
      <c r="BD368" s="7">
        <v>49.31</v>
      </c>
      <c r="BE368" s="7">
        <v>79.900000000000006</v>
      </c>
      <c r="BF368" s="7">
        <v>162</v>
      </c>
      <c r="BG368" s="7">
        <v>233.77</v>
      </c>
      <c r="BH368" s="7">
        <v>69.3</v>
      </c>
      <c r="BI368" s="7">
        <v>298.05</v>
      </c>
      <c r="BJ368" s="7">
        <v>404.21</v>
      </c>
      <c r="BK368" s="7">
        <v>290.41000000000003</v>
      </c>
      <c r="BL368" s="7">
        <v>21.81</v>
      </c>
      <c r="BM368" s="7">
        <v>10.97</v>
      </c>
    </row>
    <row r="369" spans="14:65" s="4" customFormat="1">
      <c r="N369" s="12"/>
      <c r="O369" s="12"/>
      <c r="P369" s="12"/>
      <c r="Q369" s="12"/>
      <c r="R369" s="12"/>
      <c r="S369" s="12"/>
      <c r="T369" s="12"/>
      <c r="AJ369" s="7">
        <v>66.349999999999994</v>
      </c>
      <c r="AK369" s="7">
        <v>83.19</v>
      </c>
      <c r="AL369" s="7">
        <v>30.8</v>
      </c>
      <c r="AM369" s="7">
        <v>43.73</v>
      </c>
      <c r="AN369" s="7">
        <v>70.430000000000007</v>
      </c>
      <c r="AO369" s="7">
        <v>23.6</v>
      </c>
      <c r="AP369" s="7">
        <v>31.22</v>
      </c>
      <c r="AQ369" s="7">
        <v>75.599999999999994</v>
      </c>
      <c r="AR369" s="7">
        <v>17.5</v>
      </c>
      <c r="AS369" s="7">
        <v>20.8</v>
      </c>
      <c r="AT369" s="7">
        <v>68.8</v>
      </c>
      <c r="AU369" s="7">
        <v>78.72</v>
      </c>
      <c r="AV369" s="7">
        <v>87.4</v>
      </c>
      <c r="AW369" s="7">
        <v>405.4</v>
      </c>
      <c r="AX369" s="7">
        <v>511.55</v>
      </c>
      <c r="AY369" s="7">
        <v>79.25</v>
      </c>
      <c r="AZ369" s="7">
        <v>46.45</v>
      </c>
      <c r="BA369" s="7">
        <v>55.1</v>
      </c>
      <c r="BB369" s="7">
        <v>84.3</v>
      </c>
      <c r="BC369" s="7">
        <v>39.799999999999997</v>
      </c>
      <c r="BD369" s="7">
        <v>49.44</v>
      </c>
      <c r="BE369" s="7">
        <v>80.5</v>
      </c>
      <c r="BF369" s="7">
        <v>167.3</v>
      </c>
      <c r="BG369" s="7">
        <v>238.66</v>
      </c>
      <c r="BH369" s="7">
        <v>70.099999999999994</v>
      </c>
      <c r="BI369" s="7">
        <v>303.57</v>
      </c>
      <c r="BJ369" s="7">
        <v>409.05</v>
      </c>
      <c r="BK369" s="7">
        <v>295.11</v>
      </c>
      <c r="BL369" s="7">
        <v>22.03</v>
      </c>
      <c r="BM369" s="7">
        <v>11.31</v>
      </c>
    </row>
    <row r="370" spans="14:65" s="4" customFormat="1">
      <c r="N370" s="12"/>
      <c r="O370" s="12"/>
      <c r="P370" s="12"/>
      <c r="Q370" s="12"/>
      <c r="R370" s="12"/>
      <c r="S370" s="12"/>
      <c r="T370" s="12"/>
      <c r="AJ370" s="7">
        <v>63.69</v>
      </c>
      <c r="AK370" s="7">
        <v>83.68</v>
      </c>
      <c r="AL370" s="7">
        <v>31.2</v>
      </c>
      <c r="AM370" s="7">
        <v>43.87</v>
      </c>
      <c r="AN370" s="7">
        <v>71.12</v>
      </c>
      <c r="AO370" s="7">
        <v>23.3</v>
      </c>
      <c r="AP370" s="7">
        <v>30.54</v>
      </c>
      <c r="AQ370" s="7">
        <v>76.3</v>
      </c>
      <c r="AR370" s="7">
        <v>12.4</v>
      </c>
      <c r="AS370" s="7">
        <v>14.5</v>
      </c>
      <c r="AT370" s="7">
        <v>67.3</v>
      </c>
      <c r="AU370" s="7">
        <v>77.27</v>
      </c>
      <c r="AV370" s="7">
        <v>87.1</v>
      </c>
      <c r="AW370" s="7">
        <v>411.5</v>
      </c>
      <c r="AX370" s="7">
        <v>517.63</v>
      </c>
      <c r="AY370" s="7">
        <v>79.5</v>
      </c>
      <c r="AZ370" s="7">
        <v>47.8</v>
      </c>
      <c r="BA370" s="7">
        <v>56.9</v>
      </c>
      <c r="BB370" s="7">
        <v>84</v>
      </c>
      <c r="BC370" s="7">
        <v>40.6</v>
      </c>
      <c r="BD370" s="7">
        <v>50.5</v>
      </c>
      <c r="BE370" s="7">
        <v>80.400000000000006</v>
      </c>
      <c r="BF370" s="7">
        <v>174.9</v>
      </c>
      <c r="BG370" s="7">
        <v>244.27</v>
      </c>
      <c r="BH370" s="7">
        <v>71.599999999999994</v>
      </c>
      <c r="BI370" s="7">
        <v>308.23</v>
      </c>
      <c r="BJ370" s="7">
        <v>413.84</v>
      </c>
      <c r="BK370" s="7">
        <v>299.2</v>
      </c>
      <c r="BL370" s="7">
        <v>22.02</v>
      </c>
      <c r="BM370" s="7">
        <v>11.21</v>
      </c>
    </row>
    <row r="371" spans="14:65" s="4" customFormat="1">
      <c r="N371" s="12"/>
      <c r="O371" s="12"/>
      <c r="P371" s="12"/>
      <c r="Q371" s="12"/>
      <c r="R371" s="12"/>
      <c r="S371" s="12"/>
      <c r="T371" s="12"/>
      <c r="AJ371" s="7">
        <v>64.58</v>
      </c>
      <c r="AK371" s="7">
        <v>84.08</v>
      </c>
      <c r="AL371" s="7">
        <v>30.5</v>
      </c>
      <c r="AM371" s="7">
        <v>42.43</v>
      </c>
      <c r="AN371" s="7">
        <v>71.89</v>
      </c>
      <c r="AO371" s="7">
        <v>26.3</v>
      </c>
      <c r="AP371" s="7">
        <v>34.47</v>
      </c>
      <c r="AQ371" s="7">
        <v>76.3</v>
      </c>
      <c r="AR371" s="7">
        <v>6</v>
      </c>
      <c r="AS371" s="7">
        <v>7.3</v>
      </c>
      <c r="AT371" s="7">
        <v>70.599999999999994</v>
      </c>
      <c r="AU371" s="7">
        <v>80.69</v>
      </c>
      <c r="AV371" s="7">
        <v>87.5</v>
      </c>
      <c r="AW371" s="7">
        <v>416.9</v>
      </c>
      <c r="AX371" s="7">
        <v>521.83000000000004</v>
      </c>
      <c r="AY371" s="7">
        <v>79.89</v>
      </c>
      <c r="AZ371" s="7">
        <v>47.01</v>
      </c>
      <c r="BA371" s="7">
        <v>56.1</v>
      </c>
      <c r="BB371" s="7">
        <v>83.8</v>
      </c>
      <c r="BC371" s="7">
        <v>40.1</v>
      </c>
      <c r="BD371" s="7">
        <v>50.13</v>
      </c>
      <c r="BE371" s="7">
        <v>80</v>
      </c>
      <c r="BF371" s="7">
        <v>177.5</v>
      </c>
      <c r="BG371" s="7">
        <v>246.94</v>
      </c>
      <c r="BH371" s="7">
        <v>71.88</v>
      </c>
      <c r="BI371" s="7">
        <v>312.94</v>
      </c>
      <c r="BJ371" s="7">
        <v>418.2</v>
      </c>
      <c r="BK371" s="7">
        <v>303.94</v>
      </c>
      <c r="BL371" s="7">
        <v>21.85</v>
      </c>
      <c r="BM371" s="7">
        <v>11.05</v>
      </c>
    </row>
    <row r="372" spans="14:65" s="4" customFormat="1">
      <c r="N372" s="12"/>
      <c r="O372" s="12"/>
      <c r="P372" s="12"/>
      <c r="Q372" s="12"/>
      <c r="R372" s="12"/>
      <c r="S372" s="12"/>
      <c r="T372" s="12"/>
      <c r="AJ372" s="7">
        <v>63.73</v>
      </c>
      <c r="AK372" s="7">
        <v>84.58</v>
      </c>
      <c r="AL372" s="7">
        <v>31</v>
      </c>
      <c r="AM372" s="7">
        <v>42.71</v>
      </c>
      <c r="AN372" s="7">
        <v>72.59</v>
      </c>
      <c r="AO372" s="7">
        <v>28.4</v>
      </c>
      <c r="AP372" s="7">
        <v>36.840000000000003</v>
      </c>
      <c r="AQ372" s="7">
        <v>77.099999999999994</v>
      </c>
      <c r="AR372" s="7">
        <v>10.199999999999999</v>
      </c>
      <c r="AS372" s="7">
        <v>11.8</v>
      </c>
      <c r="AT372" s="7">
        <v>70.8</v>
      </c>
      <c r="AU372" s="7">
        <v>80</v>
      </c>
      <c r="AV372" s="7">
        <v>88.5</v>
      </c>
      <c r="AW372" s="7">
        <v>423.2</v>
      </c>
      <c r="AX372" s="7">
        <v>525.17999999999995</v>
      </c>
      <c r="AY372" s="7">
        <v>80.58</v>
      </c>
      <c r="AZ372" s="7">
        <v>47.29</v>
      </c>
      <c r="BA372" s="7">
        <v>56.3</v>
      </c>
      <c r="BB372" s="7">
        <v>84</v>
      </c>
      <c r="BC372" s="7">
        <v>40.6</v>
      </c>
      <c r="BD372" s="7">
        <v>50.56</v>
      </c>
      <c r="BE372" s="7">
        <v>80.3</v>
      </c>
      <c r="BF372" s="7">
        <v>182</v>
      </c>
      <c r="BG372" s="7">
        <v>250.69</v>
      </c>
      <c r="BH372" s="7">
        <v>72.599999999999994</v>
      </c>
      <c r="BI372" s="7">
        <v>317.26</v>
      </c>
      <c r="BJ372" s="7">
        <v>422.57</v>
      </c>
      <c r="BK372" s="7">
        <v>308.27</v>
      </c>
      <c r="BL372" s="7">
        <v>22.22</v>
      </c>
      <c r="BM372" s="7">
        <v>11.6</v>
      </c>
    </row>
    <row r="373" spans="14:65" s="4" customFormat="1">
      <c r="N373" s="12"/>
      <c r="O373" s="12"/>
      <c r="P373" s="12"/>
      <c r="Q373" s="12"/>
      <c r="R373" s="12"/>
      <c r="S373" s="12"/>
      <c r="T373" s="12"/>
      <c r="AJ373" s="7">
        <v>65.739999999999995</v>
      </c>
      <c r="AK373" s="7">
        <v>85.19</v>
      </c>
      <c r="AL373" s="7">
        <v>31.2</v>
      </c>
      <c r="AM373" s="7">
        <v>42.45</v>
      </c>
      <c r="AN373" s="7">
        <v>73.489999999999995</v>
      </c>
      <c r="AO373" s="7">
        <v>30.5</v>
      </c>
      <c r="AP373" s="7">
        <v>39.51</v>
      </c>
      <c r="AQ373" s="7">
        <v>77.2</v>
      </c>
      <c r="AR373" s="7">
        <v>12.9</v>
      </c>
      <c r="AS373" s="7">
        <v>15.2</v>
      </c>
      <c r="AT373" s="7">
        <v>71.599999999999994</v>
      </c>
      <c r="AU373" s="7">
        <v>80</v>
      </c>
      <c r="AV373" s="7">
        <v>89.5</v>
      </c>
      <c r="AW373" s="7">
        <v>429.2</v>
      </c>
      <c r="AX373" s="7">
        <v>528.04999999999995</v>
      </c>
      <c r="AY373" s="7">
        <v>81.28</v>
      </c>
      <c r="AZ373" s="7">
        <v>48.27</v>
      </c>
      <c r="BA373" s="7">
        <v>57.4</v>
      </c>
      <c r="BB373" s="7">
        <v>84.1</v>
      </c>
      <c r="BC373" s="7">
        <v>42.8</v>
      </c>
      <c r="BD373" s="7">
        <v>53.7</v>
      </c>
      <c r="BE373" s="7">
        <v>79.7</v>
      </c>
      <c r="BF373" s="7">
        <v>186.5</v>
      </c>
      <c r="BG373" s="7">
        <v>252.37</v>
      </c>
      <c r="BH373" s="7">
        <v>73.900000000000006</v>
      </c>
      <c r="BI373" s="7">
        <v>321.92</v>
      </c>
      <c r="BJ373" s="7">
        <v>426.81</v>
      </c>
      <c r="BK373" s="7">
        <v>312.37</v>
      </c>
      <c r="BL373" s="7">
        <v>22.35</v>
      </c>
      <c r="BM373" s="7">
        <v>11.85</v>
      </c>
    </row>
    <row r="374" spans="14:65" s="4" customFormat="1">
      <c r="N374" s="12"/>
      <c r="O374" s="12"/>
      <c r="P374" s="12"/>
      <c r="Q374" s="12"/>
      <c r="R374" s="12"/>
      <c r="S374" s="12"/>
      <c r="T374" s="12"/>
      <c r="AJ374" s="7">
        <v>67.69</v>
      </c>
      <c r="AK374" s="7">
        <v>85.98</v>
      </c>
      <c r="AL374" s="7">
        <v>32.700000000000003</v>
      </c>
      <c r="AM374" s="7">
        <v>43.78</v>
      </c>
      <c r="AN374" s="7">
        <v>74.680000000000007</v>
      </c>
      <c r="AO374" s="7">
        <v>31.5</v>
      </c>
      <c r="AP374" s="7">
        <v>40.08</v>
      </c>
      <c r="AQ374" s="7">
        <v>78.599999999999994</v>
      </c>
      <c r="AR374" s="7">
        <v>4.7</v>
      </c>
      <c r="AS374" s="7">
        <v>5.4</v>
      </c>
      <c r="AT374" s="7">
        <v>76.8</v>
      </c>
      <c r="AU374" s="7">
        <v>85.24</v>
      </c>
      <c r="AV374" s="7">
        <v>90.1</v>
      </c>
      <c r="AW374" s="7">
        <v>441</v>
      </c>
      <c r="AX374" s="7">
        <v>535.59</v>
      </c>
      <c r="AY374" s="7">
        <v>82.34</v>
      </c>
      <c r="AZ374" s="7">
        <v>49.44</v>
      </c>
      <c r="BA374" s="7">
        <v>59</v>
      </c>
      <c r="BB374" s="7">
        <v>83.8</v>
      </c>
      <c r="BC374" s="7">
        <v>45.7</v>
      </c>
      <c r="BD374" s="7">
        <v>56.98</v>
      </c>
      <c r="BE374" s="7">
        <v>80.2</v>
      </c>
      <c r="BF374" s="7">
        <v>192.4</v>
      </c>
      <c r="BG374" s="7">
        <v>256.52999999999997</v>
      </c>
      <c r="BH374" s="7">
        <v>75</v>
      </c>
      <c r="BI374" s="7">
        <v>326.89</v>
      </c>
      <c r="BJ374" s="7">
        <v>431.31</v>
      </c>
      <c r="BK374" s="7">
        <v>317.57</v>
      </c>
      <c r="BL374" s="7">
        <v>22.12</v>
      </c>
      <c r="BM374" s="7">
        <v>11.99</v>
      </c>
    </row>
    <row r="375" spans="14:65" s="4" customFormat="1">
      <c r="N375" s="12"/>
      <c r="O375" s="12"/>
      <c r="P375" s="12"/>
      <c r="Q375" s="12"/>
      <c r="R375" s="12"/>
      <c r="S375" s="12"/>
      <c r="T375" s="12"/>
      <c r="AJ375" s="7">
        <v>65.95</v>
      </c>
      <c r="AK375" s="7">
        <v>86.88</v>
      </c>
      <c r="AL375" s="7">
        <v>32.6</v>
      </c>
      <c r="AM375" s="7">
        <v>43.08</v>
      </c>
      <c r="AN375" s="7">
        <v>75.680000000000007</v>
      </c>
      <c r="AO375" s="7">
        <v>33</v>
      </c>
      <c r="AP375" s="7">
        <v>41.35</v>
      </c>
      <c r="AQ375" s="7">
        <v>79.8</v>
      </c>
      <c r="AR375" s="7">
        <v>10.7</v>
      </c>
      <c r="AS375" s="7">
        <v>12.2</v>
      </c>
      <c r="AT375" s="7">
        <v>78.7</v>
      </c>
      <c r="AU375" s="7">
        <v>86.87</v>
      </c>
      <c r="AV375" s="7">
        <v>90.6</v>
      </c>
      <c r="AW375" s="7">
        <v>451.4</v>
      </c>
      <c r="AX375" s="7">
        <v>542.97</v>
      </c>
      <c r="AY375" s="7">
        <v>83.14</v>
      </c>
      <c r="AZ375" s="7">
        <v>51.63</v>
      </c>
      <c r="BA375" s="7">
        <v>60.1</v>
      </c>
      <c r="BB375" s="7">
        <v>85.9</v>
      </c>
      <c r="BC375" s="7">
        <v>46.9</v>
      </c>
      <c r="BD375" s="7">
        <v>57.76</v>
      </c>
      <c r="BE375" s="7">
        <v>81.2</v>
      </c>
      <c r="BF375" s="7">
        <v>198.6</v>
      </c>
      <c r="BG375" s="7">
        <v>260.97000000000003</v>
      </c>
      <c r="BH375" s="7">
        <v>76.099999999999994</v>
      </c>
      <c r="BI375" s="7">
        <v>331.25</v>
      </c>
      <c r="BJ375" s="7">
        <v>435.57</v>
      </c>
      <c r="BK375" s="7">
        <v>322.91000000000003</v>
      </c>
      <c r="BL375" s="7">
        <v>22.33</v>
      </c>
      <c r="BM375" s="7">
        <v>12.19</v>
      </c>
    </row>
    <row r="376" spans="14:65" s="4" customFormat="1">
      <c r="N376" s="12"/>
      <c r="O376" s="12"/>
      <c r="P376" s="12"/>
      <c r="Q376" s="12"/>
      <c r="R376" s="12"/>
      <c r="S376" s="12"/>
      <c r="T376" s="12"/>
      <c r="AJ376" s="7">
        <v>67.319999999999993</v>
      </c>
      <c r="AK376" s="7">
        <v>87.79</v>
      </c>
      <c r="AL376" s="7">
        <v>32.700000000000003</v>
      </c>
      <c r="AM376" s="7">
        <v>42.92</v>
      </c>
      <c r="AN376" s="7">
        <v>76.180000000000007</v>
      </c>
      <c r="AO376" s="7">
        <v>33.5</v>
      </c>
      <c r="AP376" s="7">
        <v>41.56</v>
      </c>
      <c r="AQ376" s="7">
        <v>80.599999999999994</v>
      </c>
      <c r="AR376" s="7">
        <v>8.5</v>
      </c>
      <c r="AS376" s="7">
        <v>9.8000000000000007</v>
      </c>
      <c r="AT376" s="7">
        <v>83</v>
      </c>
      <c r="AU376" s="7">
        <v>90.81</v>
      </c>
      <c r="AV376" s="7">
        <v>91.4</v>
      </c>
      <c r="AW376" s="7">
        <v>462.6</v>
      </c>
      <c r="AX376" s="7">
        <v>551.46</v>
      </c>
      <c r="AY376" s="7">
        <v>83.89</v>
      </c>
      <c r="AZ376" s="7">
        <v>54.57</v>
      </c>
      <c r="BA376" s="7">
        <v>63.6</v>
      </c>
      <c r="BB376" s="7">
        <v>85.8</v>
      </c>
      <c r="BC376" s="7">
        <v>49.9</v>
      </c>
      <c r="BD376" s="7">
        <v>61.68</v>
      </c>
      <c r="BE376" s="7">
        <v>80.900000000000006</v>
      </c>
      <c r="BF376" s="7">
        <v>201</v>
      </c>
      <c r="BG376" s="7">
        <v>262.39999999999998</v>
      </c>
      <c r="BH376" s="7">
        <v>76.599999999999994</v>
      </c>
      <c r="BI376" s="7">
        <v>335.79</v>
      </c>
      <c r="BJ376" s="7">
        <v>439.73</v>
      </c>
      <c r="BK376" s="7">
        <v>328.96</v>
      </c>
      <c r="BL376" s="7">
        <v>21.95</v>
      </c>
      <c r="BM376" s="7">
        <v>11.86</v>
      </c>
    </row>
    <row r="377" spans="14:65" s="4" customFormat="1">
      <c r="N377" s="12"/>
      <c r="O377" s="12"/>
      <c r="P377" s="12"/>
      <c r="Q377" s="12"/>
      <c r="R377" s="12"/>
      <c r="S377" s="12"/>
      <c r="T377" s="12"/>
      <c r="AJ377" s="7">
        <v>69.650000000000006</v>
      </c>
      <c r="AK377" s="7">
        <v>88.58</v>
      </c>
      <c r="AL377" s="7">
        <v>34.200000000000003</v>
      </c>
      <c r="AM377" s="7">
        <v>44.35</v>
      </c>
      <c r="AN377" s="7">
        <v>77.11</v>
      </c>
      <c r="AO377" s="7">
        <v>35</v>
      </c>
      <c r="AP377" s="7">
        <v>42.27</v>
      </c>
      <c r="AQ377" s="7">
        <v>82.8</v>
      </c>
      <c r="AR377" s="7">
        <v>7.7</v>
      </c>
      <c r="AS377" s="7">
        <v>8.6</v>
      </c>
      <c r="AT377" s="7">
        <v>83.3</v>
      </c>
      <c r="AU377" s="7">
        <v>90.45</v>
      </c>
      <c r="AV377" s="7">
        <v>92.1</v>
      </c>
      <c r="AW377" s="7">
        <v>470.7</v>
      </c>
      <c r="AX377" s="7">
        <v>554.25</v>
      </c>
      <c r="AY377" s="7">
        <v>84.93</v>
      </c>
      <c r="AZ377" s="7">
        <v>53.52</v>
      </c>
      <c r="BA377" s="7">
        <v>62.3</v>
      </c>
      <c r="BB377" s="7">
        <v>85.9</v>
      </c>
      <c r="BC377" s="7">
        <v>49.8</v>
      </c>
      <c r="BD377" s="7">
        <v>61.18</v>
      </c>
      <c r="BE377" s="7">
        <v>81.400000000000006</v>
      </c>
      <c r="BF377" s="7">
        <v>204</v>
      </c>
      <c r="BG377" s="7">
        <v>261.2</v>
      </c>
      <c r="BH377" s="7">
        <v>78.099999999999994</v>
      </c>
      <c r="BI377" s="7">
        <v>340.74</v>
      </c>
      <c r="BJ377" s="7">
        <v>444.18</v>
      </c>
      <c r="BK377" s="7">
        <v>334.6</v>
      </c>
      <c r="BL377" s="7">
        <v>21.86</v>
      </c>
      <c r="BM377" s="7">
        <v>11.75</v>
      </c>
    </row>
    <row r="378" spans="14:65" s="4" customFormat="1">
      <c r="N378" s="12"/>
      <c r="O378" s="12"/>
      <c r="P378" s="12"/>
      <c r="Q378" s="12"/>
      <c r="R378" s="12"/>
      <c r="S378" s="12"/>
      <c r="T378" s="12"/>
      <c r="AJ378" s="7">
        <v>72.040000000000006</v>
      </c>
      <c r="AK378" s="7">
        <v>88.98</v>
      </c>
      <c r="AL378" s="7">
        <v>35.5</v>
      </c>
      <c r="AM378" s="7">
        <v>45.08</v>
      </c>
      <c r="AN378" s="7">
        <v>78.75</v>
      </c>
      <c r="AO378" s="7">
        <v>37.1</v>
      </c>
      <c r="AP378" s="7">
        <v>43.6</v>
      </c>
      <c r="AQ378" s="7">
        <v>85.1</v>
      </c>
      <c r="AR378" s="7">
        <v>10.4</v>
      </c>
      <c r="AS378" s="7">
        <v>11.7</v>
      </c>
      <c r="AT378" s="7">
        <v>85.3</v>
      </c>
      <c r="AU378" s="7">
        <v>92.32</v>
      </c>
      <c r="AV378" s="7">
        <v>92.4</v>
      </c>
      <c r="AW378" s="7">
        <v>480.5</v>
      </c>
      <c r="AX378" s="7">
        <v>559.52</v>
      </c>
      <c r="AY378" s="7">
        <v>85.88</v>
      </c>
      <c r="AZ378" s="7">
        <v>49.73</v>
      </c>
      <c r="BA378" s="7">
        <v>57.1</v>
      </c>
      <c r="BB378" s="7">
        <v>87.1</v>
      </c>
      <c r="BC378" s="7">
        <v>45.9</v>
      </c>
      <c r="BD378" s="7">
        <v>55.84</v>
      </c>
      <c r="BE378" s="7">
        <v>82.2</v>
      </c>
      <c r="BF378" s="7">
        <v>204.5</v>
      </c>
      <c r="BG378" s="7">
        <v>258.52999999999997</v>
      </c>
      <c r="BH378" s="7">
        <v>79.099999999999994</v>
      </c>
      <c r="BI378" s="7">
        <v>346.1</v>
      </c>
      <c r="BJ378" s="7">
        <v>448.75</v>
      </c>
      <c r="BK378" s="7">
        <v>340.42</v>
      </c>
      <c r="BL378" s="7">
        <v>22.05</v>
      </c>
      <c r="BM378" s="7">
        <v>12.22</v>
      </c>
    </row>
    <row r="379" spans="14:65" s="4" customFormat="1">
      <c r="N379" s="12"/>
      <c r="O379" s="12"/>
      <c r="P379" s="12"/>
      <c r="Q379" s="12"/>
      <c r="R379" s="12"/>
      <c r="S379" s="12"/>
      <c r="T379" s="12"/>
      <c r="AJ379" s="7">
        <v>72.78</v>
      </c>
      <c r="AK379" s="7">
        <v>89.59</v>
      </c>
      <c r="AL379" s="7">
        <v>36.299999999999997</v>
      </c>
      <c r="AM379" s="7">
        <v>45.05</v>
      </c>
      <c r="AN379" s="7">
        <v>80.59</v>
      </c>
      <c r="AO379" s="7">
        <v>37.5</v>
      </c>
      <c r="AP379" s="7">
        <v>43.3</v>
      </c>
      <c r="AQ379" s="7">
        <v>86.6</v>
      </c>
      <c r="AR379" s="7">
        <v>10.4</v>
      </c>
      <c r="AS379" s="7">
        <v>11.8</v>
      </c>
      <c r="AT379" s="7">
        <v>85.7</v>
      </c>
      <c r="AU379" s="7">
        <v>92.05</v>
      </c>
      <c r="AV379" s="7">
        <v>93.1</v>
      </c>
      <c r="AW379" s="7">
        <v>491.2</v>
      </c>
      <c r="AX379" s="7">
        <v>564.15</v>
      </c>
      <c r="AY379" s="7">
        <v>87.07</v>
      </c>
      <c r="AZ379" s="7">
        <v>58.98</v>
      </c>
      <c r="BA379" s="7">
        <v>67.400000000000006</v>
      </c>
      <c r="BB379" s="7">
        <v>87.5</v>
      </c>
      <c r="BC379" s="7">
        <v>55.3</v>
      </c>
      <c r="BD379" s="7">
        <v>67.03</v>
      </c>
      <c r="BE379" s="7">
        <v>82.5</v>
      </c>
      <c r="BF379" s="7">
        <v>207.4</v>
      </c>
      <c r="BG379" s="7">
        <v>259.25</v>
      </c>
      <c r="BH379" s="7">
        <v>80</v>
      </c>
      <c r="BI379" s="7">
        <v>351.45</v>
      </c>
      <c r="BJ379" s="7">
        <v>453.24</v>
      </c>
      <c r="BK379" s="7">
        <v>345.88</v>
      </c>
      <c r="BL379" s="7">
        <v>22.11</v>
      </c>
      <c r="BM379" s="7">
        <v>12.59</v>
      </c>
    </row>
    <row r="380" spans="14:65" s="4" customFormat="1">
      <c r="N380" s="12"/>
      <c r="O380" s="12"/>
      <c r="P380" s="12"/>
      <c r="Q380" s="12"/>
      <c r="R380" s="12"/>
      <c r="S380" s="12"/>
      <c r="T380" s="12"/>
      <c r="AJ380" s="7">
        <v>73.58</v>
      </c>
      <c r="AK380" s="7">
        <v>90.38</v>
      </c>
      <c r="AL380" s="7">
        <v>39</v>
      </c>
      <c r="AM380" s="7">
        <v>47.18</v>
      </c>
      <c r="AN380" s="7">
        <v>82.66</v>
      </c>
      <c r="AO380" s="7">
        <v>36.299999999999997</v>
      </c>
      <c r="AP380" s="7">
        <v>40.92</v>
      </c>
      <c r="AQ380" s="7">
        <v>88.7</v>
      </c>
      <c r="AR380" s="7">
        <v>12.3</v>
      </c>
      <c r="AS380" s="7">
        <v>13.7</v>
      </c>
      <c r="AT380" s="7">
        <v>85.9</v>
      </c>
      <c r="AU380" s="7">
        <v>91.77</v>
      </c>
      <c r="AV380" s="7">
        <v>93.6</v>
      </c>
      <c r="AW380" s="7">
        <v>500.8</v>
      </c>
      <c r="AX380" s="7">
        <v>567.72</v>
      </c>
      <c r="AY380" s="7">
        <v>88.21</v>
      </c>
      <c r="AZ380" s="7">
        <v>59.54</v>
      </c>
      <c r="BA380" s="7">
        <v>67.2</v>
      </c>
      <c r="BB380" s="7">
        <v>88.6</v>
      </c>
      <c r="BC380" s="7">
        <v>55.6</v>
      </c>
      <c r="BD380" s="7">
        <v>66.91</v>
      </c>
      <c r="BE380" s="7">
        <v>83.1</v>
      </c>
      <c r="BF380" s="7">
        <v>210.7</v>
      </c>
      <c r="BG380" s="7">
        <v>256.95</v>
      </c>
      <c r="BH380" s="7">
        <v>82</v>
      </c>
      <c r="BI380" s="7">
        <v>356.8</v>
      </c>
      <c r="BJ380" s="7">
        <v>458.2</v>
      </c>
      <c r="BK380" s="7">
        <v>350.98</v>
      </c>
      <c r="BL380" s="7">
        <v>22.47</v>
      </c>
      <c r="BM380" s="7">
        <v>13.09</v>
      </c>
    </row>
    <row r="381" spans="14:65" s="4" customFormat="1">
      <c r="N381" s="12"/>
      <c r="O381" s="12"/>
      <c r="P381" s="12"/>
      <c r="Q381" s="12"/>
      <c r="R381" s="12"/>
      <c r="S381" s="12"/>
      <c r="T381" s="12"/>
      <c r="AJ381" s="7">
        <v>73.12</v>
      </c>
      <c r="AK381" s="7">
        <v>91.08</v>
      </c>
      <c r="AL381" s="7">
        <v>38.799999999999997</v>
      </c>
      <c r="AM381" s="7">
        <v>45.99</v>
      </c>
      <c r="AN381" s="7">
        <v>84.37</v>
      </c>
      <c r="AO381" s="7">
        <v>34.9</v>
      </c>
      <c r="AP381" s="7">
        <v>38.86</v>
      </c>
      <c r="AQ381" s="7">
        <v>89.8</v>
      </c>
      <c r="AR381" s="7">
        <v>6.2</v>
      </c>
      <c r="AS381" s="7">
        <v>7</v>
      </c>
      <c r="AT381" s="7">
        <v>86</v>
      </c>
      <c r="AU381" s="7">
        <v>91.2</v>
      </c>
      <c r="AV381" s="7">
        <v>94.3</v>
      </c>
      <c r="AW381" s="7">
        <v>511.7</v>
      </c>
      <c r="AX381" s="7">
        <v>572.37</v>
      </c>
      <c r="AY381" s="7">
        <v>89.4</v>
      </c>
      <c r="AZ381" s="7">
        <v>61.81</v>
      </c>
      <c r="BA381" s="7">
        <v>68.3</v>
      </c>
      <c r="BB381" s="7">
        <v>90.5</v>
      </c>
      <c r="BC381" s="7">
        <v>56.6</v>
      </c>
      <c r="BD381" s="7">
        <v>66.510000000000005</v>
      </c>
      <c r="BE381" s="7">
        <v>85.1</v>
      </c>
      <c r="BF381" s="7">
        <v>212.4</v>
      </c>
      <c r="BG381" s="7">
        <v>254.98</v>
      </c>
      <c r="BH381" s="7">
        <v>83.3</v>
      </c>
      <c r="BI381" s="7">
        <v>361.84</v>
      </c>
      <c r="BJ381" s="7">
        <v>462.78</v>
      </c>
      <c r="BK381" s="7">
        <v>355.68</v>
      </c>
      <c r="BL381" s="7">
        <v>22.48</v>
      </c>
      <c r="BM381" s="7">
        <v>13.38</v>
      </c>
    </row>
    <row r="382" spans="14:65" s="4" customFormat="1">
      <c r="N382" s="12"/>
      <c r="O382" s="12"/>
      <c r="P382" s="12"/>
      <c r="Q382" s="12"/>
      <c r="R382" s="12"/>
      <c r="S382" s="12"/>
      <c r="T382" s="12"/>
      <c r="AJ382" s="7">
        <v>72.22</v>
      </c>
      <c r="AK382" s="7">
        <v>92.08</v>
      </c>
      <c r="AL382" s="7">
        <v>38.5</v>
      </c>
      <c r="AM382" s="7">
        <v>44.89</v>
      </c>
      <c r="AN382" s="7">
        <v>85.76</v>
      </c>
      <c r="AO382" s="7">
        <v>34.700000000000003</v>
      </c>
      <c r="AP382" s="7">
        <v>38.68</v>
      </c>
      <c r="AQ382" s="7">
        <v>89.7</v>
      </c>
      <c r="AR382" s="7">
        <v>1.6</v>
      </c>
      <c r="AS382" s="7">
        <v>2.1</v>
      </c>
      <c r="AT382" s="7">
        <v>84.9</v>
      </c>
      <c r="AU382" s="7">
        <v>89.75</v>
      </c>
      <c r="AV382" s="7">
        <v>94.6</v>
      </c>
      <c r="AW382" s="7">
        <v>523</v>
      </c>
      <c r="AX382" s="7">
        <v>577.58000000000004</v>
      </c>
      <c r="AY382" s="7">
        <v>90.55</v>
      </c>
      <c r="AZ382" s="7">
        <v>63.64</v>
      </c>
      <c r="BA382" s="7">
        <v>69.400000000000006</v>
      </c>
      <c r="BB382" s="7">
        <v>91.7</v>
      </c>
      <c r="BC382" s="7">
        <v>57.1</v>
      </c>
      <c r="BD382" s="7">
        <v>66.16</v>
      </c>
      <c r="BE382" s="7">
        <v>86.3</v>
      </c>
      <c r="BF382" s="7">
        <v>216.4</v>
      </c>
      <c r="BG382" s="7">
        <v>252.8</v>
      </c>
      <c r="BH382" s="7">
        <v>85.6</v>
      </c>
      <c r="BI382" s="7">
        <v>366.47</v>
      </c>
      <c r="BJ382" s="7">
        <v>467.02</v>
      </c>
      <c r="BK382" s="7">
        <v>359.77</v>
      </c>
      <c r="BL382" s="7">
        <v>23.19</v>
      </c>
      <c r="BM382" s="7">
        <v>14.21</v>
      </c>
    </row>
    <row r="383" spans="14:65" s="4" customFormat="1">
      <c r="N383" s="12"/>
      <c r="O383" s="12"/>
      <c r="P383" s="12"/>
      <c r="Q383" s="12"/>
      <c r="R383" s="12"/>
      <c r="S383" s="12"/>
      <c r="T383" s="12"/>
      <c r="AJ383" s="7">
        <v>71.81</v>
      </c>
      <c r="AK383" s="7">
        <v>92.88</v>
      </c>
      <c r="AL383" s="7">
        <v>39.1</v>
      </c>
      <c r="AM383" s="7">
        <v>44.72</v>
      </c>
      <c r="AN383" s="7">
        <v>87.44</v>
      </c>
      <c r="AO383" s="7">
        <v>33.4</v>
      </c>
      <c r="AP383" s="7">
        <v>36.78</v>
      </c>
      <c r="AQ383" s="7">
        <v>90.8</v>
      </c>
      <c r="AR383" s="7">
        <v>4.4000000000000004</v>
      </c>
      <c r="AS383" s="7">
        <v>5</v>
      </c>
      <c r="AT383" s="7">
        <v>86.3</v>
      </c>
      <c r="AU383" s="7">
        <v>90.75</v>
      </c>
      <c r="AV383" s="7">
        <v>95.1</v>
      </c>
      <c r="AW383" s="7">
        <v>530.6</v>
      </c>
      <c r="AX383" s="7">
        <v>579.86</v>
      </c>
      <c r="AY383" s="7">
        <v>91.5</v>
      </c>
      <c r="AZ383" s="7">
        <v>66.709999999999994</v>
      </c>
      <c r="BA383" s="7">
        <v>71.5</v>
      </c>
      <c r="BB383" s="7">
        <v>93.3</v>
      </c>
      <c r="BC383" s="7">
        <v>58.6</v>
      </c>
      <c r="BD383" s="7">
        <v>66.97</v>
      </c>
      <c r="BE383" s="7">
        <v>87.5</v>
      </c>
      <c r="BF383" s="7">
        <v>217.7</v>
      </c>
      <c r="BG383" s="7">
        <v>249.66</v>
      </c>
      <c r="BH383" s="7">
        <v>87.2</v>
      </c>
      <c r="BI383" s="7">
        <v>370.82</v>
      </c>
      <c r="BJ383" s="7">
        <v>471.15</v>
      </c>
      <c r="BK383" s="7">
        <v>363.9</v>
      </c>
      <c r="BL383" s="7">
        <v>22.53</v>
      </c>
      <c r="BM383" s="7">
        <v>13.71</v>
      </c>
    </row>
    <row r="384" spans="14:65" s="4" customFormat="1">
      <c r="N384" s="12"/>
      <c r="O384" s="12"/>
      <c r="P384" s="12"/>
      <c r="Q384" s="12"/>
      <c r="R384" s="12"/>
      <c r="S384" s="12"/>
      <c r="T384" s="12"/>
      <c r="AJ384" s="7">
        <v>71.92</v>
      </c>
      <c r="AK384" s="7">
        <v>93.57</v>
      </c>
      <c r="AL384" s="7">
        <v>39.6</v>
      </c>
      <c r="AM384" s="7">
        <v>44.48</v>
      </c>
      <c r="AN384" s="7">
        <v>89.02</v>
      </c>
      <c r="AO384" s="7">
        <v>34.9</v>
      </c>
      <c r="AP384" s="7">
        <v>38.69</v>
      </c>
      <c r="AQ384" s="7">
        <v>90.2</v>
      </c>
      <c r="AR384" s="7">
        <v>6</v>
      </c>
      <c r="AS384" s="7">
        <v>6.5</v>
      </c>
      <c r="AT384" s="7">
        <v>87.3</v>
      </c>
      <c r="AU384" s="7">
        <v>91.13</v>
      </c>
      <c r="AV384" s="7">
        <v>95.8</v>
      </c>
      <c r="AW384" s="7">
        <v>540.9</v>
      </c>
      <c r="AX384" s="7">
        <v>585.32000000000005</v>
      </c>
      <c r="AY384" s="7">
        <v>92.41</v>
      </c>
      <c r="AZ384" s="7">
        <v>66.08</v>
      </c>
      <c r="BA384" s="7">
        <v>70.599999999999994</v>
      </c>
      <c r="BB384" s="7">
        <v>93.6</v>
      </c>
      <c r="BC384" s="7">
        <v>59.6</v>
      </c>
      <c r="BD384" s="7">
        <v>66.37</v>
      </c>
      <c r="BE384" s="7">
        <v>89.8</v>
      </c>
      <c r="BF384" s="7">
        <v>221.1</v>
      </c>
      <c r="BG384" s="7">
        <v>250.97</v>
      </c>
      <c r="BH384" s="7">
        <v>88.1</v>
      </c>
      <c r="BI384" s="7">
        <v>375.04</v>
      </c>
      <c r="BJ384" s="7">
        <v>475.16</v>
      </c>
      <c r="BK384" s="7">
        <v>367.92</v>
      </c>
      <c r="BL384" s="7">
        <v>22.81</v>
      </c>
      <c r="BM384" s="7">
        <v>14.31</v>
      </c>
    </row>
    <row r="385" spans="14:65" s="4" customFormat="1">
      <c r="N385" s="12"/>
      <c r="O385" s="12"/>
      <c r="P385" s="12"/>
      <c r="Q385" s="12"/>
      <c r="R385" s="12"/>
      <c r="S385" s="12"/>
      <c r="T385" s="12"/>
      <c r="AJ385" s="7">
        <v>68.17</v>
      </c>
      <c r="AK385" s="7">
        <v>94.76</v>
      </c>
      <c r="AL385" s="7">
        <v>40.1</v>
      </c>
      <c r="AM385" s="7">
        <v>44.16</v>
      </c>
      <c r="AN385" s="7">
        <v>90.8</v>
      </c>
      <c r="AO385" s="7">
        <v>38.5</v>
      </c>
      <c r="AP385" s="7">
        <v>42.45</v>
      </c>
      <c r="AQ385" s="7">
        <v>90.7</v>
      </c>
      <c r="AR385" s="7">
        <v>0.9</v>
      </c>
      <c r="AS385" s="7">
        <v>1.4</v>
      </c>
      <c r="AT385" s="7">
        <v>82.4</v>
      </c>
      <c r="AU385" s="7">
        <v>84.77</v>
      </c>
      <c r="AV385" s="7">
        <v>97.2</v>
      </c>
      <c r="AW385" s="7">
        <v>551.6</v>
      </c>
      <c r="AX385" s="7">
        <v>588.89</v>
      </c>
      <c r="AY385" s="7">
        <v>93.67</v>
      </c>
      <c r="AZ385" s="7">
        <v>66.319999999999993</v>
      </c>
      <c r="BA385" s="7">
        <v>70.400000000000006</v>
      </c>
      <c r="BB385" s="7">
        <v>94.2</v>
      </c>
      <c r="BC385" s="7">
        <v>60.7</v>
      </c>
      <c r="BD385" s="7">
        <v>66.78</v>
      </c>
      <c r="BE385" s="7">
        <v>90.9</v>
      </c>
      <c r="BF385" s="7">
        <v>225.3</v>
      </c>
      <c r="BG385" s="7">
        <v>250.89</v>
      </c>
      <c r="BH385" s="7">
        <v>89.8</v>
      </c>
      <c r="BI385" s="7">
        <v>378.17</v>
      </c>
      <c r="BJ385" s="7">
        <v>479.03</v>
      </c>
      <c r="BK385" s="7">
        <v>370.14</v>
      </c>
      <c r="BL385" s="7">
        <v>22.72</v>
      </c>
      <c r="BM385" s="7">
        <v>14.45</v>
      </c>
    </row>
    <row r="386" spans="14:65" s="4" customFormat="1">
      <c r="N386" s="12"/>
      <c r="O386" s="12"/>
      <c r="P386" s="12"/>
      <c r="Q386" s="12"/>
      <c r="R386" s="12"/>
      <c r="S386" s="12"/>
      <c r="T386" s="12"/>
      <c r="AJ386" s="7">
        <v>68.849999999999994</v>
      </c>
      <c r="AK386" s="7">
        <v>96.15</v>
      </c>
      <c r="AL386" s="7">
        <v>40.299999999999997</v>
      </c>
      <c r="AM386" s="7">
        <v>43.75</v>
      </c>
      <c r="AN386" s="7">
        <v>92.11</v>
      </c>
      <c r="AO386" s="7">
        <v>42.3</v>
      </c>
      <c r="AP386" s="7">
        <v>45.98</v>
      </c>
      <c r="AQ386" s="7">
        <v>92</v>
      </c>
      <c r="AR386" s="7">
        <v>10.6</v>
      </c>
      <c r="AS386" s="7">
        <v>11.2</v>
      </c>
      <c r="AT386" s="7">
        <v>93</v>
      </c>
      <c r="AU386" s="7">
        <v>93.94</v>
      </c>
      <c r="AV386" s="7">
        <v>99</v>
      </c>
      <c r="AW386" s="7">
        <v>559.79999999999995</v>
      </c>
      <c r="AX386" s="7">
        <v>592.83000000000004</v>
      </c>
      <c r="AY386" s="7">
        <v>94.43</v>
      </c>
      <c r="AZ386" s="7">
        <v>68.37</v>
      </c>
      <c r="BA386" s="7">
        <v>70.7</v>
      </c>
      <c r="BB386" s="7">
        <v>96.7</v>
      </c>
      <c r="BC386" s="7">
        <v>61</v>
      </c>
      <c r="BD386" s="7">
        <v>66.02</v>
      </c>
      <c r="BE386" s="7">
        <v>92.4</v>
      </c>
      <c r="BF386" s="7">
        <v>229.7</v>
      </c>
      <c r="BG386" s="7">
        <v>249.95</v>
      </c>
      <c r="BH386" s="7">
        <v>91.9</v>
      </c>
      <c r="BI386" s="7">
        <v>381.35</v>
      </c>
      <c r="BJ386" s="7">
        <v>482.74</v>
      </c>
      <c r="BK386" s="7">
        <v>374.53</v>
      </c>
      <c r="BL386" s="7">
        <v>21.26</v>
      </c>
      <c r="BM386" s="7">
        <v>13.3</v>
      </c>
    </row>
    <row r="387" spans="14:65" s="4" customFormat="1">
      <c r="N387" s="12"/>
      <c r="O387" s="12"/>
      <c r="P387" s="12"/>
      <c r="Q387" s="12"/>
      <c r="R387" s="12"/>
      <c r="S387" s="12"/>
      <c r="T387" s="12"/>
      <c r="AJ387" s="7">
        <v>70.48</v>
      </c>
      <c r="AK387" s="7">
        <v>97.04</v>
      </c>
      <c r="AL387" s="7">
        <v>40.799999999999997</v>
      </c>
      <c r="AM387" s="7">
        <v>43.49</v>
      </c>
      <c r="AN387" s="7">
        <v>93.81</v>
      </c>
      <c r="AO387" s="7">
        <v>47.8</v>
      </c>
      <c r="AP387" s="7">
        <v>50.69</v>
      </c>
      <c r="AQ387" s="7">
        <v>94.3</v>
      </c>
      <c r="AR387" s="7">
        <v>9.9</v>
      </c>
      <c r="AS387" s="7">
        <v>10.4</v>
      </c>
      <c r="AT387" s="7">
        <v>95.9</v>
      </c>
      <c r="AU387" s="7">
        <v>96.38</v>
      </c>
      <c r="AV387" s="7">
        <v>99.5</v>
      </c>
      <c r="AW387" s="7">
        <v>570.1</v>
      </c>
      <c r="AX387" s="7">
        <v>596.79</v>
      </c>
      <c r="AY387" s="7">
        <v>95.53</v>
      </c>
      <c r="AZ387" s="7">
        <v>69.14</v>
      </c>
      <c r="BA387" s="7">
        <v>71.2</v>
      </c>
      <c r="BB387" s="7">
        <v>97.1</v>
      </c>
      <c r="BC387" s="7">
        <v>65.599999999999994</v>
      </c>
      <c r="BD387" s="7">
        <v>70.92</v>
      </c>
      <c r="BE387" s="7">
        <v>92.5</v>
      </c>
      <c r="BF387" s="7">
        <v>232.4</v>
      </c>
      <c r="BG387" s="7">
        <v>248.29</v>
      </c>
      <c r="BH387" s="7">
        <v>93.6</v>
      </c>
      <c r="BI387" s="7">
        <v>384.82</v>
      </c>
      <c r="BJ387" s="7">
        <v>486.33</v>
      </c>
      <c r="BK387" s="7">
        <v>379.31</v>
      </c>
      <c r="BL387" s="7">
        <v>20.420000000000002</v>
      </c>
      <c r="BM387" s="7">
        <v>12.8</v>
      </c>
    </row>
    <row r="388" spans="14:65" s="4" customFormat="1">
      <c r="N388" s="12"/>
      <c r="O388" s="12"/>
      <c r="P388" s="12"/>
      <c r="Q388" s="12"/>
      <c r="R388" s="12"/>
      <c r="S388" s="12"/>
      <c r="T388" s="12"/>
      <c r="AJ388" s="7">
        <v>70.569999999999993</v>
      </c>
      <c r="AK388" s="7">
        <v>97.64</v>
      </c>
      <c r="AL388" s="7">
        <v>41.7</v>
      </c>
      <c r="AM388" s="7">
        <v>43.8</v>
      </c>
      <c r="AN388" s="7">
        <v>95.2</v>
      </c>
      <c r="AO388" s="7">
        <v>51.3</v>
      </c>
      <c r="AP388" s="7">
        <v>53.83</v>
      </c>
      <c r="AQ388" s="7">
        <v>95.3</v>
      </c>
      <c r="AR388" s="7">
        <v>6.8</v>
      </c>
      <c r="AS388" s="7">
        <v>7</v>
      </c>
      <c r="AT388" s="7">
        <v>98.2</v>
      </c>
      <c r="AU388" s="7">
        <v>99.09</v>
      </c>
      <c r="AV388" s="7">
        <v>99.1</v>
      </c>
      <c r="AW388" s="7">
        <v>579.4</v>
      </c>
      <c r="AX388" s="7">
        <v>598.94000000000005</v>
      </c>
      <c r="AY388" s="7">
        <v>96.74</v>
      </c>
      <c r="AZ388" s="7">
        <v>71.75</v>
      </c>
      <c r="BA388" s="7">
        <v>74.2</v>
      </c>
      <c r="BB388" s="7">
        <v>96.7</v>
      </c>
      <c r="BC388" s="7">
        <v>67.900000000000006</v>
      </c>
      <c r="BD388" s="7">
        <v>72.540000000000006</v>
      </c>
      <c r="BE388" s="7">
        <v>93.6</v>
      </c>
      <c r="BF388" s="7">
        <v>236.4</v>
      </c>
      <c r="BG388" s="7">
        <v>250.42</v>
      </c>
      <c r="BH388" s="7">
        <v>94.4</v>
      </c>
      <c r="BI388" s="7">
        <v>388.18</v>
      </c>
      <c r="BJ388" s="7">
        <v>489.94</v>
      </c>
      <c r="BK388" s="7">
        <v>384.52</v>
      </c>
      <c r="BL388" s="7">
        <v>20.420000000000002</v>
      </c>
      <c r="BM388" s="7">
        <v>13.14</v>
      </c>
    </row>
    <row r="389" spans="14:65" s="4" customFormat="1">
      <c r="N389" s="12"/>
      <c r="O389" s="12"/>
      <c r="P389" s="12"/>
      <c r="Q389" s="12"/>
      <c r="R389" s="12"/>
      <c r="S389" s="12"/>
      <c r="T389" s="12"/>
      <c r="AJ389" s="7">
        <v>72.66</v>
      </c>
      <c r="AK389" s="7">
        <v>98.13</v>
      </c>
      <c r="AL389" s="7">
        <v>41.8</v>
      </c>
      <c r="AM389" s="7">
        <v>43.05</v>
      </c>
      <c r="AN389" s="7">
        <v>97.1</v>
      </c>
      <c r="AO389" s="7">
        <v>54.3</v>
      </c>
      <c r="AP389" s="7">
        <v>56.1</v>
      </c>
      <c r="AQ389" s="7">
        <v>96.8</v>
      </c>
      <c r="AR389" s="7">
        <v>3.2</v>
      </c>
      <c r="AS389" s="7">
        <v>3.6</v>
      </c>
      <c r="AT389" s="7">
        <v>102</v>
      </c>
      <c r="AU389" s="7">
        <v>103.55</v>
      </c>
      <c r="AV389" s="7">
        <v>98.5</v>
      </c>
      <c r="AW389" s="7">
        <v>590.6</v>
      </c>
      <c r="AX389" s="7">
        <v>604.88</v>
      </c>
      <c r="AY389" s="7">
        <v>97.64</v>
      </c>
      <c r="AZ389" s="7">
        <v>66.010000000000005</v>
      </c>
      <c r="BA389" s="7">
        <v>67.7</v>
      </c>
      <c r="BB389" s="7">
        <v>97.5</v>
      </c>
      <c r="BC389" s="7">
        <v>64.3</v>
      </c>
      <c r="BD389" s="7">
        <v>67.900000000000006</v>
      </c>
      <c r="BE389" s="7">
        <v>94.7</v>
      </c>
      <c r="BF389" s="7">
        <v>240.9</v>
      </c>
      <c r="BG389" s="7">
        <v>251.46</v>
      </c>
      <c r="BH389" s="7">
        <v>95.8</v>
      </c>
      <c r="BI389" s="7">
        <v>391.94</v>
      </c>
      <c r="BJ389" s="7">
        <v>493.31</v>
      </c>
      <c r="BK389" s="7">
        <v>390.58</v>
      </c>
      <c r="BL389" s="7">
        <v>19.88</v>
      </c>
      <c r="BM389" s="7">
        <v>12.83</v>
      </c>
    </row>
    <row r="390" spans="14:65" s="4" customFormat="1">
      <c r="N390" s="12"/>
      <c r="O390" s="12"/>
      <c r="P390" s="12"/>
      <c r="Q390" s="12"/>
      <c r="R390" s="12"/>
      <c r="S390" s="12"/>
      <c r="T390" s="12"/>
      <c r="AJ390" s="7">
        <v>75.36</v>
      </c>
      <c r="AK390" s="7">
        <v>99.12</v>
      </c>
      <c r="AL390" s="7">
        <v>43.5</v>
      </c>
      <c r="AM390" s="7">
        <v>44.17</v>
      </c>
      <c r="AN390" s="7">
        <v>98.49</v>
      </c>
      <c r="AO390" s="7">
        <v>58.9</v>
      </c>
      <c r="AP390" s="7">
        <v>60.29</v>
      </c>
      <c r="AQ390" s="7">
        <v>97.7</v>
      </c>
      <c r="AR390" s="7">
        <v>6.2</v>
      </c>
      <c r="AS390" s="7">
        <v>6.3</v>
      </c>
      <c r="AT390" s="7">
        <v>105.6</v>
      </c>
      <c r="AU390" s="7">
        <v>106.24</v>
      </c>
      <c r="AV390" s="7">
        <v>99.4</v>
      </c>
      <c r="AW390" s="7">
        <v>604</v>
      </c>
      <c r="AX390" s="7">
        <v>612.30999999999995</v>
      </c>
      <c r="AY390" s="7">
        <v>98.64</v>
      </c>
      <c r="AZ390" s="7">
        <v>74</v>
      </c>
      <c r="BA390" s="7">
        <v>74.900000000000006</v>
      </c>
      <c r="BB390" s="7">
        <v>98.8</v>
      </c>
      <c r="BC390" s="7">
        <v>74.3</v>
      </c>
      <c r="BD390" s="7">
        <v>76.92</v>
      </c>
      <c r="BE390" s="7">
        <v>96.6</v>
      </c>
      <c r="BF390" s="7">
        <v>249.7</v>
      </c>
      <c r="BG390" s="7">
        <v>254.54</v>
      </c>
      <c r="BH390" s="7">
        <v>98.1</v>
      </c>
      <c r="BI390" s="7">
        <v>396.23</v>
      </c>
      <c r="BJ390" s="7">
        <v>496.91</v>
      </c>
      <c r="BK390" s="7">
        <v>396.99</v>
      </c>
      <c r="BL390" s="7">
        <v>19.940000000000001</v>
      </c>
      <c r="BM390" s="7">
        <v>12.88</v>
      </c>
    </row>
    <row r="391" spans="14:65" s="4" customFormat="1">
      <c r="N391" s="12"/>
      <c r="O391" s="12"/>
      <c r="P391" s="12"/>
      <c r="Q391" s="12"/>
      <c r="R391" s="12"/>
      <c r="S391" s="12"/>
      <c r="T391" s="12"/>
      <c r="AJ391" s="7">
        <v>76.599999999999994</v>
      </c>
      <c r="AK391" s="7">
        <v>100</v>
      </c>
      <c r="AL391" s="7">
        <v>44.3</v>
      </c>
      <c r="AM391" s="7">
        <v>44.66</v>
      </c>
      <c r="AN391" s="7">
        <v>99.2</v>
      </c>
      <c r="AO391" s="7">
        <v>60.3</v>
      </c>
      <c r="AP391" s="7">
        <v>61.22</v>
      </c>
      <c r="AQ391" s="7">
        <v>98.5</v>
      </c>
      <c r="AR391" s="7">
        <v>12</v>
      </c>
      <c r="AS391" s="7">
        <v>12.1</v>
      </c>
      <c r="AT391" s="7">
        <v>109</v>
      </c>
      <c r="AU391" s="7">
        <v>109</v>
      </c>
      <c r="AV391" s="7">
        <v>100</v>
      </c>
      <c r="AW391" s="7">
        <v>618.4</v>
      </c>
      <c r="AX391" s="7">
        <v>622.11</v>
      </c>
      <c r="AY391" s="7">
        <v>99.4</v>
      </c>
      <c r="AZ391" s="7">
        <v>73.75</v>
      </c>
      <c r="BA391" s="7">
        <v>74.2</v>
      </c>
      <c r="BB391" s="7">
        <v>99.4</v>
      </c>
      <c r="BC391" s="7">
        <v>74</v>
      </c>
      <c r="BD391" s="7">
        <v>74.599999999999994</v>
      </c>
      <c r="BE391" s="7">
        <v>99.2</v>
      </c>
      <c r="BF391" s="7">
        <v>251.5</v>
      </c>
      <c r="BG391" s="7">
        <v>253.27</v>
      </c>
      <c r="BH391" s="7">
        <v>99.3</v>
      </c>
      <c r="BI391" s="7">
        <v>400.68</v>
      </c>
      <c r="BJ391" s="7">
        <v>500.58</v>
      </c>
      <c r="BK391" s="7">
        <v>403.77</v>
      </c>
      <c r="BL391" s="7">
        <v>19.850000000000001</v>
      </c>
      <c r="BM391" s="7">
        <v>12.75</v>
      </c>
    </row>
    <row r="392" spans="14:65" s="4" customFormat="1">
      <c r="N392" s="12"/>
      <c r="O392" s="12"/>
      <c r="P392" s="12"/>
      <c r="Q392" s="12"/>
      <c r="R392" s="12"/>
      <c r="S392" s="12"/>
      <c r="T392" s="12"/>
      <c r="AJ392" s="7">
        <v>77.92</v>
      </c>
      <c r="AK392" s="7">
        <v>100.49</v>
      </c>
      <c r="AL392" s="7">
        <v>45</v>
      </c>
      <c r="AM392" s="7">
        <v>44.87</v>
      </c>
      <c r="AN392" s="7">
        <v>100.3</v>
      </c>
      <c r="AO392" s="7">
        <v>61.4</v>
      </c>
      <c r="AP392" s="7">
        <v>61.28</v>
      </c>
      <c r="AQ392" s="7">
        <v>100.2</v>
      </c>
      <c r="AR392" s="7">
        <v>12.8</v>
      </c>
      <c r="AS392" s="7">
        <v>12.8</v>
      </c>
      <c r="AT392" s="7">
        <v>112.2</v>
      </c>
      <c r="AU392" s="7">
        <v>111.64</v>
      </c>
      <c r="AV392" s="7">
        <v>100.5</v>
      </c>
      <c r="AW392" s="7">
        <v>632</v>
      </c>
      <c r="AX392" s="7">
        <v>629.76</v>
      </c>
      <c r="AY392" s="7">
        <v>100.36</v>
      </c>
      <c r="AZ392" s="7">
        <v>77.97</v>
      </c>
      <c r="BA392" s="7">
        <v>78.2</v>
      </c>
      <c r="BB392" s="7">
        <v>99.7</v>
      </c>
      <c r="BC392" s="7">
        <v>76.5</v>
      </c>
      <c r="BD392" s="7">
        <v>75.739999999999995</v>
      </c>
      <c r="BE392" s="7">
        <v>101</v>
      </c>
      <c r="BF392" s="7">
        <v>252.9</v>
      </c>
      <c r="BG392" s="7">
        <v>252.4</v>
      </c>
      <c r="BH392" s="7">
        <v>100.2</v>
      </c>
      <c r="BI392" s="7">
        <v>405.29</v>
      </c>
      <c r="BJ392" s="7">
        <v>504.24</v>
      </c>
      <c r="BK392" s="7">
        <v>410.85</v>
      </c>
      <c r="BL392" s="7">
        <v>19.940000000000001</v>
      </c>
      <c r="BM392" s="7">
        <v>13</v>
      </c>
    </row>
    <row r="393" spans="14:65" s="4" customFormat="1">
      <c r="N393" s="12"/>
      <c r="O393" s="12"/>
      <c r="P393" s="12"/>
      <c r="Q393" s="12"/>
      <c r="R393" s="12"/>
      <c r="S393" s="12"/>
      <c r="T393" s="12"/>
      <c r="AJ393" s="7">
        <v>83.75</v>
      </c>
      <c r="AK393" s="7">
        <v>100.29</v>
      </c>
      <c r="AL393" s="7">
        <v>46.7</v>
      </c>
      <c r="AM393" s="7">
        <v>45.82</v>
      </c>
      <c r="AN393" s="7">
        <v>101.92</v>
      </c>
      <c r="AO393" s="7">
        <v>65.599999999999994</v>
      </c>
      <c r="AP393" s="7">
        <v>63.38</v>
      </c>
      <c r="AQ393" s="7">
        <v>103.5</v>
      </c>
      <c r="AR393" s="7">
        <v>9.8000000000000007</v>
      </c>
      <c r="AS393" s="7">
        <v>9.6999999999999993</v>
      </c>
      <c r="AT393" s="7">
        <v>117.6</v>
      </c>
      <c r="AU393" s="7">
        <v>117.6</v>
      </c>
      <c r="AV393" s="7">
        <v>100</v>
      </c>
      <c r="AW393" s="7">
        <v>649.4</v>
      </c>
      <c r="AX393" s="7">
        <v>639.5</v>
      </c>
      <c r="AY393" s="7">
        <v>101.55</v>
      </c>
      <c r="AZ393" s="7">
        <v>84.07</v>
      </c>
      <c r="BA393" s="7">
        <v>82.5</v>
      </c>
      <c r="BB393" s="7">
        <v>101.9</v>
      </c>
      <c r="BC393" s="7">
        <v>82.1</v>
      </c>
      <c r="BD393" s="7">
        <v>79.63</v>
      </c>
      <c r="BE393" s="7">
        <v>103.1</v>
      </c>
      <c r="BF393" s="7">
        <v>258.3</v>
      </c>
      <c r="BG393" s="7">
        <v>252</v>
      </c>
      <c r="BH393" s="7">
        <v>102.5</v>
      </c>
      <c r="BI393" s="7">
        <v>411.19</v>
      </c>
      <c r="BJ393" s="7">
        <v>508.09</v>
      </c>
      <c r="BK393" s="7">
        <v>419.06</v>
      </c>
      <c r="BL393" s="7">
        <v>19.75</v>
      </c>
      <c r="BM393" s="7">
        <v>13.12</v>
      </c>
    </row>
    <row r="394" spans="14:65" s="4" customFormat="1">
      <c r="N394" s="12"/>
      <c r="O394" s="12"/>
      <c r="P394" s="12"/>
      <c r="Q394" s="12"/>
      <c r="R394" s="12"/>
      <c r="S394" s="12"/>
      <c r="T394" s="12"/>
      <c r="AJ394" s="7">
        <v>88.55</v>
      </c>
      <c r="AK394" s="7">
        <v>100.39</v>
      </c>
      <c r="AL394" s="7">
        <v>48.3</v>
      </c>
      <c r="AM394" s="7">
        <v>46.57</v>
      </c>
      <c r="AN394" s="7">
        <v>103.71</v>
      </c>
      <c r="AO394" s="7">
        <v>68.099999999999994</v>
      </c>
      <c r="AP394" s="7">
        <v>64.55</v>
      </c>
      <c r="AQ394" s="7">
        <v>105.5</v>
      </c>
      <c r="AR394" s="7">
        <v>16.3</v>
      </c>
      <c r="AS394" s="7">
        <v>16</v>
      </c>
      <c r="AT394" s="7">
        <v>125.5</v>
      </c>
      <c r="AU394" s="7">
        <v>124.75</v>
      </c>
      <c r="AV394" s="7">
        <v>100.6</v>
      </c>
      <c r="AW394" s="7">
        <v>664.6</v>
      </c>
      <c r="AX394" s="7">
        <v>644.42999999999995</v>
      </c>
      <c r="AY394" s="7">
        <v>103.13</v>
      </c>
      <c r="AZ394" s="7">
        <v>95.82</v>
      </c>
      <c r="BA394" s="7">
        <v>91</v>
      </c>
      <c r="BB394" s="7">
        <v>105.3</v>
      </c>
      <c r="BC394" s="7">
        <v>88.8</v>
      </c>
      <c r="BD394" s="7">
        <v>83.38</v>
      </c>
      <c r="BE394" s="7">
        <v>106.5</v>
      </c>
      <c r="BF394" s="7">
        <v>264.89999999999998</v>
      </c>
      <c r="BG394" s="7">
        <v>254.71</v>
      </c>
      <c r="BH394" s="7">
        <v>104</v>
      </c>
      <c r="BI394" s="7">
        <v>418.06</v>
      </c>
      <c r="BJ394" s="7">
        <v>512.05999999999995</v>
      </c>
      <c r="BK394" s="7">
        <v>428.64</v>
      </c>
      <c r="BL394" s="7">
        <v>19.43</v>
      </c>
      <c r="BM394" s="7">
        <v>12.88</v>
      </c>
    </row>
    <row r="395" spans="14:65" s="4" customFormat="1">
      <c r="N395" s="12"/>
      <c r="O395" s="12"/>
      <c r="P395" s="12"/>
      <c r="Q395" s="12"/>
      <c r="R395" s="12"/>
      <c r="S395" s="12"/>
      <c r="T395" s="12"/>
      <c r="AJ395" s="7">
        <v>92.62</v>
      </c>
      <c r="AK395" s="7">
        <v>101.38</v>
      </c>
      <c r="AL395" s="7">
        <v>50.8</v>
      </c>
      <c r="AM395" s="7">
        <v>47.74</v>
      </c>
      <c r="AN395" s="7">
        <v>106.42</v>
      </c>
      <c r="AO395" s="7">
        <v>66.900000000000006</v>
      </c>
      <c r="AP395" s="7">
        <v>61.6</v>
      </c>
      <c r="AQ395" s="7">
        <v>108.6</v>
      </c>
      <c r="AR395" s="7">
        <v>15.4</v>
      </c>
      <c r="AS395" s="7">
        <v>15.2</v>
      </c>
      <c r="AT395" s="7">
        <v>124.3</v>
      </c>
      <c r="AU395" s="7">
        <v>122.46</v>
      </c>
      <c r="AV395" s="7">
        <v>101.5</v>
      </c>
      <c r="AW395" s="7">
        <v>678.6</v>
      </c>
      <c r="AX395" s="7">
        <v>644.24</v>
      </c>
      <c r="AY395" s="7">
        <v>105.33</v>
      </c>
      <c r="AZ395" s="7">
        <v>105.01</v>
      </c>
      <c r="BA395" s="7">
        <v>95.9</v>
      </c>
      <c r="BB395" s="7">
        <v>109.5</v>
      </c>
      <c r="BC395" s="7">
        <v>93.5</v>
      </c>
      <c r="BD395" s="7">
        <v>82.09</v>
      </c>
      <c r="BE395" s="7">
        <v>113.9</v>
      </c>
      <c r="BF395" s="7">
        <v>266.3</v>
      </c>
      <c r="BG395" s="7">
        <v>251.23</v>
      </c>
      <c r="BH395" s="7">
        <v>106</v>
      </c>
      <c r="BI395" s="7">
        <v>425.7</v>
      </c>
      <c r="BJ395" s="7">
        <v>516.27</v>
      </c>
      <c r="BK395" s="7">
        <v>437.15</v>
      </c>
      <c r="BL395" s="7">
        <v>19.54</v>
      </c>
      <c r="BM395" s="7">
        <v>13.24</v>
      </c>
    </row>
    <row r="396" spans="14:65" s="4" customFormat="1">
      <c r="N396" s="12"/>
      <c r="O396" s="12"/>
      <c r="P396" s="12"/>
      <c r="Q396" s="12"/>
      <c r="R396" s="12"/>
      <c r="S396" s="12"/>
      <c r="T396" s="12"/>
      <c r="AJ396" s="7">
        <v>93.78</v>
      </c>
      <c r="AK396" s="7">
        <v>102.37</v>
      </c>
      <c r="AL396" s="7">
        <v>53.2</v>
      </c>
      <c r="AM396" s="7">
        <v>48.89</v>
      </c>
      <c r="AN396" s="7">
        <v>108.83</v>
      </c>
      <c r="AO396" s="7">
        <v>65.2</v>
      </c>
      <c r="AP396" s="7">
        <v>58.84</v>
      </c>
      <c r="AQ396" s="7">
        <v>110.8</v>
      </c>
      <c r="AR396" s="7">
        <v>15.2</v>
      </c>
      <c r="AS396" s="7">
        <v>13.8</v>
      </c>
      <c r="AT396" s="7">
        <v>123.4</v>
      </c>
      <c r="AU396" s="7">
        <v>120.86</v>
      </c>
      <c r="AV396" s="7">
        <v>102.1</v>
      </c>
      <c r="AW396" s="7">
        <v>697.3</v>
      </c>
      <c r="AX396" s="7">
        <v>649.91</v>
      </c>
      <c r="AY396" s="7">
        <v>107.29</v>
      </c>
      <c r="AZ396" s="7">
        <v>114.07</v>
      </c>
      <c r="BA396" s="7">
        <v>99.8</v>
      </c>
      <c r="BB396" s="7">
        <v>114.3</v>
      </c>
      <c r="BC396" s="7">
        <v>95.6</v>
      </c>
      <c r="BD396" s="7">
        <v>80.47</v>
      </c>
      <c r="BE396" s="7">
        <v>118.8</v>
      </c>
      <c r="BF396" s="7">
        <v>268.89999999999998</v>
      </c>
      <c r="BG396" s="7">
        <v>251.31</v>
      </c>
      <c r="BH396" s="7">
        <v>107</v>
      </c>
      <c r="BI396" s="7">
        <v>433.35</v>
      </c>
      <c r="BJ396" s="7">
        <v>520.70000000000005</v>
      </c>
      <c r="BK396" s="7">
        <v>444.82</v>
      </c>
      <c r="BL396" s="7">
        <v>19.420000000000002</v>
      </c>
      <c r="BM396" s="7">
        <v>13.32</v>
      </c>
    </row>
    <row r="397" spans="14:65" s="4" customFormat="1">
      <c r="N397" s="12"/>
      <c r="O397" s="12"/>
      <c r="P397" s="12"/>
      <c r="Q397" s="12"/>
      <c r="R397" s="12"/>
      <c r="S397" s="12"/>
      <c r="T397" s="12"/>
      <c r="AJ397" s="7">
        <v>94.15</v>
      </c>
      <c r="AK397" s="7">
        <v>103.56</v>
      </c>
      <c r="AL397" s="7">
        <v>54.3</v>
      </c>
      <c r="AM397" s="7">
        <v>48.65</v>
      </c>
      <c r="AN397" s="7">
        <v>111.62</v>
      </c>
      <c r="AO397" s="7">
        <v>62.1</v>
      </c>
      <c r="AP397" s="7">
        <v>54.86</v>
      </c>
      <c r="AQ397" s="7">
        <v>113.2</v>
      </c>
      <c r="AR397" s="7">
        <v>27</v>
      </c>
      <c r="AS397" s="7">
        <v>23.7</v>
      </c>
      <c r="AT397" s="7">
        <v>120.2</v>
      </c>
      <c r="AU397" s="7">
        <v>117.15</v>
      </c>
      <c r="AV397" s="7">
        <v>102.6</v>
      </c>
      <c r="AW397" s="7">
        <v>714.1</v>
      </c>
      <c r="AX397" s="7">
        <v>650.22</v>
      </c>
      <c r="AY397" s="7">
        <v>109.82</v>
      </c>
      <c r="AZ397" s="7">
        <v>123.49</v>
      </c>
      <c r="BA397" s="7">
        <v>102.4</v>
      </c>
      <c r="BB397" s="7">
        <v>120.6</v>
      </c>
      <c r="BC397" s="7">
        <v>103.6</v>
      </c>
      <c r="BD397" s="7">
        <v>81.13</v>
      </c>
      <c r="BE397" s="7">
        <v>127.7</v>
      </c>
      <c r="BF397" s="7">
        <v>281.60000000000002</v>
      </c>
      <c r="BG397" s="7">
        <v>256.47000000000003</v>
      </c>
      <c r="BH397" s="7">
        <v>109.8</v>
      </c>
      <c r="BI397" s="7">
        <v>440.81</v>
      </c>
      <c r="BJ397" s="7">
        <v>525.01</v>
      </c>
      <c r="BK397" s="7">
        <v>451.16</v>
      </c>
      <c r="BL397" s="7">
        <v>19.16</v>
      </c>
      <c r="BM397" s="7">
        <v>13.25</v>
      </c>
    </row>
    <row r="398" spans="14:65" s="4" customFormat="1">
      <c r="N398" s="12"/>
      <c r="O398" s="12"/>
      <c r="P398" s="12"/>
      <c r="Q398" s="12"/>
      <c r="R398" s="12"/>
      <c r="S398" s="12"/>
      <c r="T398" s="12"/>
      <c r="AJ398" s="7">
        <v>95.43</v>
      </c>
      <c r="AK398" s="7">
        <v>104.26</v>
      </c>
      <c r="AL398" s="7">
        <v>55.5</v>
      </c>
      <c r="AM398" s="7">
        <v>47.69</v>
      </c>
      <c r="AN398" s="7">
        <v>116.38</v>
      </c>
      <c r="AO398" s="7">
        <v>58.2</v>
      </c>
      <c r="AP398" s="7">
        <v>50</v>
      </c>
      <c r="AQ398" s="7">
        <v>116.4</v>
      </c>
      <c r="AR398" s="7">
        <v>12.6</v>
      </c>
      <c r="AS398" s="7">
        <v>13.2</v>
      </c>
      <c r="AT398" s="7">
        <v>118.5</v>
      </c>
      <c r="AU398" s="7">
        <v>114.49</v>
      </c>
      <c r="AV398" s="7">
        <v>103.5</v>
      </c>
      <c r="AW398" s="7">
        <v>735</v>
      </c>
      <c r="AX398" s="7">
        <v>647.99</v>
      </c>
      <c r="AY398" s="7">
        <v>113.43</v>
      </c>
      <c r="AZ398" s="7">
        <v>136.85</v>
      </c>
      <c r="BA398" s="7">
        <v>108.1</v>
      </c>
      <c r="BB398" s="7">
        <v>126.6</v>
      </c>
      <c r="BC398" s="7">
        <v>114.7</v>
      </c>
      <c r="BD398" s="7">
        <v>79.819999999999993</v>
      </c>
      <c r="BE398" s="7">
        <v>143.69999999999999</v>
      </c>
      <c r="BF398" s="7">
        <v>286.8</v>
      </c>
      <c r="BG398" s="7">
        <v>258.14999999999998</v>
      </c>
      <c r="BH398" s="7">
        <v>111.1</v>
      </c>
      <c r="BI398" s="7">
        <v>448.31</v>
      </c>
      <c r="BJ398" s="7">
        <v>529.01</v>
      </c>
      <c r="BK398" s="7">
        <v>456.52</v>
      </c>
      <c r="BL398" s="7">
        <v>18.989999999999998</v>
      </c>
      <c r="BM398" s="7">
        <v>13.58</v>
      </c>
    </row>
    <row r="399" spans="14:65" s="4" customFormat="1">
      <c r="N399" s="12"/>
      <c r="O399" s="12"/>
      <c r="P399" s="12"/>
      <c r="Q399" s="12"/>
      <c r="R399" s="12"/>
      <c r="S399" s="12"/>
      <c r="T399" s="12"/>
      <c r="AJ399" s="7">
        <v>94.78</v>
      </c>
      <c r="AK399" s="7">
        <v>106.66</v>
      </c>
      <c r="AL399" s="7">
        <v>57.8</v>
      </c>
      <c r="AM399" s="7">
        <v>46.37</v>
      </c>
      <c r="AN399" s="7">
        <v>124.65</v>
      </c>
      <c r="AO399" s="7">
        <v>56.2</v>
      </c>
      <c r="AP399" s="7">
        <v>46.99</v>
      </c>
      <c r="AQ399" s="7">
        <v>119.6</v>
      </c>
      <c r="AR399" s="7">
        <v>17.8</v>
      </c>
      <c r="AS399" s="7">
        <v>12.6</v>
      </c>
      <c r="AT399" s="7">
        <v>121.7</v>
      </c>
      <c r="AU399" s="7">
        <v>114.7</v>
      </c>
      <c r="AV399" s="7">
        <v>106.1</v>
      </c>
      <c r="AW399" s="7">
        <v>756.9</v>
      </c>
      <c r="AX399" s="7">
        <v>650.20000000000005</v>
      </c>
      <c r="AY399" s="7">
        <v>116.41</v>
      </c>
      <c r="AZ399" s="7">
        <v>146.4</v>
      </c>
      <c r="BA399" s="7">
        <v>111.5</v>
      </c>
      <c r="BB399" s="7">
        <v>131.30000000000001</v>
      </c>
      <c r="BC399" s="7">
        <v>134.6</v>
      </c>
      <c r="BD399" s="7">
        <v>93.6</v>
      </c>
      <c r="BE399" s="7">
        <v>143.80000000000001</v>
      </c>
      <c r="BF399" s="7">
        <v>300.60000000000002</v>
      </c>
      <c r="BG399" s="7">
        <v>261.62</v>
      </c>
      <c r="BH399" s="7">
        <v>114.9</v>
      </c>
      <c r="BI399" s="7">
        <v>455.37</v>
      </c>
      <c r="BJ399" s="7">
        <v>532.62</v>
      </c>
      <c r="BK399" s="7">
        <v>461.65</v>
      </c>
      <c r="BL399" s="7">
        <v>19</v>
      </c>
      <c r="BM399" s="7">
        <v>14.33</v>
      </c>
    </row>
    <row r="400" spans="14:65" s="4" customFormat="1">
      <c r="N400" s="12"/>
      <c r="O400" s="12"/>
      <c r="P400" s="12"/>
      <c r="Q400" s="12"/>
      <c r="R400" s="12"/>
      <c r="S400" s="12"/>
      <c r="T400" s="12"/>
      <c r="AJ400" s="7">
        <v>95.23</v>
      </c>
      <c r="AK400" s="7">
        <v>110.47</v>
      </c>
      <c r="AL400" s="7">
        <v>57.2</v>
      </c>
      <c r="AM400" s="7">
        <v>42.87</v>
      </c>
      <c r="AN400" s="7">
        <v>133.41999999999999</v>
      </c>
      <c r="AO400" s="7">
        <v>54.8</v>
      </c>
      <c r="AP400" s="7">
        <v>44.59</v>
      </c>
      <c r="AQ400" s="7">
        <v>122.9</v>
      </c>
      <c r="AR400" s="7">
        <v>10.7</v>
      </c>
      <c r="AS400" s="7">
        <v>7.7</v>
      </c>
      <c r="AT400" s="7">
        <v>127.4</v>
      </c>
      <c r="AU400" s="7">
        <v>115.82</v>
      </c>
      <c r="AV400" s="7">
        <v>110</v>
      </c>
      <c r="AW400" s="7">
        <v>779.3</v>
      </c>
      <c r="AX400" s="7">
        <v>654.04999999999995</v>
      </c>
      <c r="AY400" s="7">
        <v>119.15</v>
      </c>
      <c r="AZ400" s="7">
        <v>147.49</v>
      </c>
      <c r="BA400" s="7">
        <v>107.5</v>
      </c>
      <c r="BB400" s="7">
        <v>137.19999999999999</v>
      </c>
      <c r="BC400" s="7">
        <v>139.80000000000001</v>
      </c>
      <c r="BD400" s="7">
        <v>81.37</v>
      </c>
      <c r="BE400" s="7">
        <v>171.8</v>
      </c>
      <c r="BF400" s="7">
        <v>309.2</v>
      </c>
      <c r="BG400" s="7">
        <v>262.02999999999997</v>
      </c>
      <c r="BH400" s="7">
        <v>118</v>
      </c>
      <c r="BI400" s="7">
        <v>462.28</v>
      </c>
      <c r="BJ400" s="7">
        <v>535.29999999999995</v>
      </c>
      <c r="BK400" s="7">
        <v>466.79</v>
      </c>
      <c r="BL400" s="7">
        <v>19.3</v>
      </c>
      <c r="BM400" s="7">
        <v>15.22</v>
      </c>
    </row>
    <row r="401" spans="14:65" s="4" customFormat="1">
      <c r="N401" s="12"/>
      <c r="O401" s="12"/>
      <c r="P401" s="12"/>
      <c r="Q401" s="12"/>
      <c r="R401" s="12"/>
      <c r="S401" s="12"/>
      <c r="T401" s="12"/>
      <c r="AJ401" s="7">
        <v>89.8</v>
      </c>
      <c r="AK401" s="7">
        <v>116.04</v>
      </c>
      <c r="AL401" s="7">
        <v>58.5</v>
      </c>
      <c r="AM401" s="7">
        <v>41.99</v>
      </c>
      <c r="AN401" s="7">
        <v>139.33000000000001</v>
      </c>
      <c r="AO401" s="7">
        <v>49.9</v>
      </c>
      <c r="AP401" s="7">
        <v>39.700000000000003</v>
      </c>
      <c r="AQ401" s="7">
        <v>125.7</v>
      </c>
      <c r="AR401" s="7">
        <v>15.4</v>
      </c>
      <c r="AS401" s="7">
        <v>12.9</v>
      </c>
      <c r="AT401" s="7">
        <v>118.5</v>
      </c>
      <c r="AU401" s="7">
        <v>104.5</v>
      </c>
      <c r="AV401" s="7">
        <v>113.4</v>
      </c>
      <c r="AW401" s="7">
        <v>795.6</v>
      </c>
      <c r="AX401" s="7">
        <v>652.85</v>
      </c>
      <c r="AY401" s="7">
        <v>121.87</v>
      </c>
      <c r="AZ401" s="7">
        <v>154.15</v>
      </c>
      <c r="BA401" s="7">
        <v>106.9</v>
      </c>
      <c r="BB401" s="7">
        <v>144.19999999999999</v>
      </c>
      <c r="BC401" s="7">
        <v>142.1</v>
      </c>
      <c r="BD401" s="7">
        <v>80.33</v>
      </c>
      <c r="BE401" s="7">
        <v>176.9</v>
      </c>
      <c r="BF401" s="7">
        <v>319.7</v>
      </c>
      <c r="BG401" s="7">
        <v>262.91000000000003</v>
      </c>
      <c r="BH401" s="7">
        <v>121.6</v>
      </c>
      <c r="BI401" s="7">
        <v>467.57</v>
      </c>
      <c r="BJ401" s="7">
        <v>537.72</v>
      </c>
      <c r="BK401" s="7">
        <v>468.84</v>
      </c>
      <c r="BL401" s="7">
        <v>19.600000000000001</v>
      </c>
      <c r="BM401" s="7">
        <v>15.45</v>
      </c>
    </row>
    <row r="402" spans="14:65" s="4" customFormat="1">
      <c r="N402" s="12"/>
      <c r="O402" s="12"/>
      <c r="P402" s="12"/>
      <c r="Q402" s="12"/>
      <c r="R402" s="12"/>
      <c r="S402" s="12"/>
      <c r="T402" s="12"/>
      <c r="AJ402" s="7">
        <v>83.71</v>
      </c>
      <c r="AK402" s="7">
        <v>121.38</v>
      </c>
      <c r="AL402" s="7">
        <v>55.8</v>
      </c>
      <c r="AM402" s="7">
        <v>39.01</v>
      </c>
      <c r="AN402" s="7">
        <v>143.03</v>
      </c>
      <c r="AO402" s="7">
        <v>48.2</v>
      </c>
      <c r="AP402" s="7">
        <v>37.36</v>
      </c>
      <c r="AQ402" s="7">
        <v>129</v>
      </c>
      <c r="AR402" s="7">
        <v>-14.2</v>
      </c>
      <c r="AS402" s="7">
        <v>-14.3</v>
      </c>
      <c r="AT402" s="7">
        <v>122.4</v>
      </c>
      <c r="AU402" s="7">
        <v>106.53</v>
      </c>
      <c r="AV402" s="7">
        <v>114.9</v>
      </c>
      <c r="AW402" s="7">
        <v>812.7</v>
      </c>
      <c r="AX402" s="7">
        <v>657.52</v>
      </c>
      <c r="AY402" s="7">
        <v>123.6</v>
      </c>
      <c r="AZ402" s="7">
        <v>156</v>
      </c>
      <c r="BA402" s="7">
        <v>104</v>
      </c>
      <c r="BB402" s="7">
        <v>150</v>
      </c>
      <c r="BC402" s="7">
        <v>130.30000000000001</v>
      </c>
      <c r="BD402" s="7">
        <v>71.83</v>
      </c>
      <c r="BE402" s="7">
        <v>181.4</v>
      </c>
      <c r="BF402" s="7">
        <v>327.7</v>
      </c>
      <c r="BG402" s="7">
        <v>264.27</v>
      </c>
      <c r="BH402" s="7">
        <v>124</v>
      </c>
      <c r="BI402" s="7">
        <v>471.14</v>
      </c>
      <c r="BJ402" s="7">
        <v>539.36</v>
      </c>
      <c r="BK402" s="7">
        <v>471.29</v>
      </c>
      <c r="BL402" s="7">
        <v>18.78</v>
      </c>
      <c r="BM402" s="7">
        <v>13.97</v>
      </c>
    </row>
    <row r="403" spans="14:65" s="4" customFormat="1">
      <c r="N403" s="12"/>
      <c r="O403" s="12"/>
      <c r="P403" s="12"/>
      <c r="Q403" s="12"/>
      <c r="R403" s="12"/>
      <c r="S403" s="12"/>
      <c r="T403" s="12"/>
      <c r="AJ403" s="7">
        <v>81.680000000000007</v>
      </c>
      <c r="AK403" s="7">
        <v>125.62</v>
      </c>
      <c r="AL403" s="7">
        <v>55.1</v>
      </c>
      <c r="AM403" s="7">
        <v>38.21</v>
      </c>
      <c r="AN403" s="7">
        <v>144.19999999999999</v>
      </c>
      <c r="AO403" s="7">
        <v>49.9</v>
      </c>
      <c r="AP403" s="7">
        <v>38.15</v>
      </c>
      <c r="AQ403" s="7">
        <v>130.80000000000001</v>
      </c>
      <c r="AR403" s="7">
        <v>-14.6</v>
      </c>
      <c r="AS403" s="7">
        <v>-11.3</v>
      </c>
      <c r="AT403" s="7">
        <v>127.1</v>
      </c>
      <c r="AU403" s="7">
        <v>109.01</v>
      </c>
      <c r="AV403" s="7">
        <v>116.6</v>
      </c>
      <c r="AW403" s="7">
        <v>834.5</v>
      </c>
      <c r="AX403" s="7">
        <v>667.23</v>
      </c>
      <c r="AY403" s="7">
        <v>125.07</v>
      </c>
      <c r="AZ403" s="7">
        <v>149.15</v>
      </c>
      <c r="BA403" s="7">
        <v>100.3</v>
      </c>
      <c r="BB403" s="7">
        <v>148.69999999999999</v>
      </c>
      <c r="BC403" s="7">
        <v>120.7</v>
      </c>
      <c r="BD403" s="7">
        <v>66.8</v>
      </c>
      <c r="BE403" s="7">
        <v>180.7</v>
      </c>
      <c r="BF403" s="7">
        <v>333.6</v>
      </c>
      <c r="BG403" s="7">
        <v>264.33999999999997</v>
      </c>
      <c r="BH403" s="7">
        <v>126.2</v>
      </c>
      <c r="BI403" s="7">
        <v>474.08</v>
      </c>
      <c r="BJ403" s="7">
        <v>540.77</v>
      </c>
      <c r="BK403" s="7">
        <v>474.24</v>
      </c>
      <c r="BL403" s="7">
        <v>18.21</v>
      </c>
      <c r="BM403" s="7">
        <v>12.67</v>
      </c>
    </row>
    <row r="404" spans="14:65" s="4" customFormat="1">
      <c r="N404" s="12"/>
      <c r="O404" s="12"/>
      <c r="P404" s="12"/>
      <c r="Q404" s="12"/>
      <c r="R404" s="12"/>
      <c r="S404" s="12"/>
      <c r="T404" s="12"/>
      <c r="AJ404" s="7">
        <v>82.51</v>
      </c>
      <c r="AK404" s="7">
        <v>127.5</v>
      </c>
      <c r="AL404" s="7">
        <v>56.7</v>
      </c>
      <c r="AM404" s="7">
        <v>39.130000000000003</v>
      </c>
      <c r="AN404" s="7">
        <v>144.91</v>
      </c>
      <c r="AO404" s="7">
        <v>53.5</v>
      </c>
      <c r="AP404" s="7">
        <v>40.619999999999997</v>
      </c>
      <c r="AQ404" s="7">
        <v>131.69999999999999</v>
      </c>
      <c r="AR404" s="7">
        <v>2.1</v>
      </c>
      <c r="AS404" s="7">
        <v>1</v>
      </c>
      <c r="AT404" s="7">
        <v>136.69999999999999</v>
      </c>
      <c r="AU404" s="7">
        <v>115.95</v>
      </c>
      <c r="AV404" s="7">
        <v>117.9</v>
      </c>
      <c r="AW404" s="7">
        <v>855.4</v>
      </c>
      <c r="AX404" s="7">
        <v>670.49</v>
      </c>
      <c r="AY404" s="7">
        <v>127.58</v>
      </c>
      <c r="AZ404" s="7">
        <v>152.72999999999999</v>
      </c>
      <c r="BA404" s="7">
        <v>102.5</v>
      </c>
      <c r="BB404" s="7">
        <v>149</v>
      </c>
      <c r="BC404" s="7">
        <v>127.8</v>
      </c>
      <c r="BD404" s="7">
        <v>71.72</v>
      </c>
      <c r="BE404" s="7">
        <v>178.2</v>
      </c>
      <c r="BF404" s="7">
        <v>344</v>
      </c>
      <c r="BG404" s="7">
        <v>268.12</v>
      </c>
      <c r="BH404" s="7">
        <v>128.30000000000001</v>
      </c>
      <c r="BI404" s="7">
        <v>477.11</v>
      </c>
      <c r="BJ404" s="7">
        <v>542.39</v>
      </c>
      <c r="BK404" s="7">
        <v>478.77</v>
      </c>
      <c r="BL404" s="7">
        <v>17.829999999999998</v>
      </c>
      <c r="BM404" s="7">
        <v>12.14</v>
      </c>
    </row>
    <row r="405" spans="14:65" s="4" customFormat="1">
      <c r="N405" s="12"/>
      <c r="O405" s="12"/>
      <c r="P405" s="12"/>
      <c r="Q405" s="12"/>
      <c r="R405" s="12"/>
      <c r="S405" s="12"/>
      <c r="T405" s="12"/>
      <c r="AJ405" s="7">
        <v>82.67</v>
      </c>
      <c r="AK405" s="7">
        <v>129.79</v>
      </c>
      <c r="AL405" s="7">
        <v>58</v>
      </c>
      <c r="AM405" s="7">
        <v>39.74</v>
      </c>
      <c r="AN405" s="7">
        <v>145.93</v>
      </c>
      <c r="AO405" s="7">
        <v>57.9</v>
      </c>
      <c r="AP405" s="7">
        <v>43.08</v>
      </c>
      <c r="AQ405" s="7">
        <v>134.4</v>
      </c>
      <c r="AR405" s="7">
        <v>-0.8</v>
      </c>
      <c r="AS405" s="7">
        <v>-2.2999999999999998</v>
      </c>
      <c r="AT405" s="7">
        <v>142.6</v>
      </c>
      <c r="AU405" s="7">
        <v>119.23</v>
      </c>
      <c r="AV405" s="7">
        <v>119.6</v>
      </c>
      <c r="AW405" s="7">
        <v>874.3</v>
      </c>
      <c r="AX405" s="7">
        <v>675.17</v>
      </c>
      <c r="AY405" s="7">
        <v>129.49</v>
      </c>
      <c r="AZ405" s="7">
        <v>161.96</v>
      </c>
      <c r="BA405" s="7">
        <v>107.4</v>
      </c>
      <c r="BB405" s="7">
        <v>150.80000000000001</v>
      </c>
      <c r="BC405" s="7">
        <v>133.80000000000001</v>
      </c>
      <c r="BD405" s="7">
        <v>75.08</v>
      </c>
      <c r="BE405" s="7">
        <v>178.2</v>
      </c>
      <c r="BF405" s="7">
        <v>354.3</v>
      </c>
      <c r="BG405" s="7">
        <v>269.83999999999997</v>
      </c>
      <c r="BH405" s="7">
        <v>131.30000000000001</v>
      </c>
      <c r="BI405" s="7">
        <v>480.08</v>
      </c>
      <c r="BJ405" s="7">
        <v>544.14</v>
      </c>
      <c r="BK405" s="7">
        <v>483.88</v>
      </c>
      <c r="BL405" s="7">
        <v>17.64</v>
      </c>
      <c r="BM405" s="7">
        <v>11.85</v>
      </c>
    </row>
    <row r="406" spans="14:65" s="4" customFormat="1">
      <c r="N406" s="12"/>
      <c r="O406" s="12"/>
      <c r="P406" s="12"/>
      <c r="Q406" s="12"/>
      <c r="R406" s="12"/>
      <c r="S406" s="12"/>
      <c r="T406" s="12"/>
      <c r="AJ406" s="7">
        <v>84.43</v>
      </c>
      <c r="AK406" s="7">
        <v>131.58000000000001</v>
      </c>
      <c r="AL406" s="7">
        <v>58.8</v>
      </c>
      <c r="AM406" s="7">
        <v>40.15</v>
      </c>
      <c r="AN406" s="7">
        <v>146.44</v>
      </c>
      <c r="AO406" s="7">
        <v>63.6</v>
      </c>
      <c r="AP406" s="7">
        <v>46.76</v>
      </c>
      <c r="AQ406" s="7">
        <v>136</v>
      </c>
      <c r="AR406" s="7">
        <v>15.3</v>
      </c>
      <c r="AS406" s="7">
        <v>10</v>
      </c>
      <c r="AT406" s="7">
        <v>152</v>
      </c>
      <c r="AU406" s="7">
        <v>125.1</v>
      </c>
      <c r="AV406" s="7">
        <v>121.5</v>
      </c>
      <c r="AW406" s="7">
        <v>895.8</v>
      </c>
      <c r="AX406" s="7">
        <v>685.59</v>
      </c>
      <c r="AY406" s="7">
        <v>130.66</v>
      </c>
      <c r="AZ406" s="7">
        <v>163.98</v>
      </c>
      <c r="BA406" s="7">
        <v>107.6</v>
      </c>
      <c r="BB406" s="7">
        <v>152.4</v>
      </c>
      <c r="BC406" s="7">
        <v>145.6</v>
      </c>
      <c r="BD406" s="7">
        <v>80.89</v>
      </c>
      <c r="BE406" s="7">
        <v>180</v>
      </c>
      <c r="BF406" s="7">
        <v>357</v>
      </c>
      <c r="BG406" s="7">
        <v>268.42</v>
      </c>
      <c r="BH406" s="7">
        <v>133</v>
      </c>
      <c r="BI406" s="7">
        <v>483.37</v>
      </c>
      <c r="BJ406" s="7">
        <v>545.97</v>
      </c>
      <c r="BK406" s="7">
        <v>490.2</v>
      </c>
      <c r="BL406" s="7">
        <v>17.77</v>
      </c>
      <c r="BM406" s="7">
        <v>11.95</v>
      </c>
    </row>
    <row r="407" spans="14:65" s="4" customFormat="1">
      <c r="N407" s="12"/>
      <c r="O407" s="12"/>
      <c r="P407" s="12"/>
      <c r="Q407" s="12"/>
      <c r="R407" s="12"/>
      <c r="S407" s="12"/>
      <c r="T407" s="12"/>
      <c r="AJ407" s="7">
        <v>86.27</v>
      </c>
      <c r="AK407" s="7">
        <v>132.61000000000001</v>
      </c>
      <c r="AL407" s="7">
        <v>59.3</v>
      </c>
      <c r="AM407" s="7">
        <v>40.020000000000003</v>
      </c>
      <c r="AN407" s="7">
        <v>148.18</v>
      </c>
      <c r="AO407" s="7">
        <v>67.3</v>
      </c>
      <c r="AP407" s="7">
        <v>48.14</v>
      </c>
      <c r="AQ407" s="7">
        <v>139.80000000000001</v>
      </c>
      <c r="AR407" s="7">
        <v>17.3</v>
      </c>
      <c r="AS407" s="7">
        <v>11.3</v>
      </c>
      <c r="AT407" s="7">
        <v>154.6</v>
      </c>
      <c r="AU407" s="7">
        <v>125.59</v>
      </c>
      <c r="AV407" s="7">
        <v>123.1</v>
      </c>
      <c r="AW407" s="7">
        <v>912.6</v>
      </c>
      <c r="AX407" s="7">
        <v>692.05</v>
      </c>
      <c r="AY407" s="7">
        <v>131.87</v>
      </c>
      <c r="AZ407" s="7">
        <v>170.18</v>
      </c>
      <c r="BA407" s="7">
        <v>109.3</v>
      </c>
      <c r="BB407" s="7">
        <v>155.69999999999999</v>
      </c>
      <c r="BC407" s="7">
        <v>153.4</v>
      </c>
      <c r="BD407" s="7">
        <v>83.32</v>
      </c>
      <c r="BE407" s="7">
        <v>184.1</v>
      </c>
      <c r="BF407" s="7">
        <v>358.1</v>
      </c>
      <c r="BG407" s="7">
        <v>266.44</v>
      </c>
      <c r="BH407" s="7">
        <v>134.4</v>
      </c>
      <c r="BI407" s="7">
        <v>487</v>
      </c>
      <c r="BJ407" s="7">
        <v>547.74</v>
      </c>
      <c r="BK407" s="7">
        <v>496.32</v>
      </c>
      <c r="BL407" s="7">
        <v>17.64</v>
      </c>
      <c r="BM407" s="7">
        <v>11.87</v>
      </c>
    </row>
    <row r="408" spans="14:65" s="4" customFormat="1">
      <c r="N408" s="12"/>
      <c r="O408" s="12"/>
      <c r="P408" s="12"/>
      <c r="Q408" s="12"/>
      <c r="R408" s="12"/>
      <c r="S408" s="12"/>
      <c r="T408" s="12"/>
      <c r="AJ408" s="7">
        <v>89.37</v>
      </c>
      <c r="AK408" s="7">
        <v>134.38999999999999</v>
      </c>
      <c r="AL408" s="7">
        <v>60.3</v>
      </c>
      <c r="AM408" s="7">
        <v>40.340000000000003</v>
      </c>
      <c r="AN408" s="7">
        <v>149.47</v>
      </c>
      <c r="AO408" s="7">
        <v>67.8</v>
      </c>
      <c r="AP408" s="7">
        <v>47.61</v>
      </c>
      <c r="AQ408" s="7">
        <v>142.4</v>
      </c>
      <c r="AR408" s="7">
        <v>11.4</v>
      </c>
      <c r="AS408" s="7">
        <v>7.3</v>
      </c>
      <c r="AT408" s="7">
        <v>158.1</v>
      </c>
      <c r="AU408" s="7">
        <v>126.89</v>
      </c>
      <c r="AV408" s="7">
        <v>124.6</v>
      </c>
      <c r="AW408" s="7">
        <v>936.1</v>
      </c>
      <c r="AX408" s="7">
        <v>700.22</v>
      </c>
      <c r="AY408" s="7">
        <v>133.69</v>
      </c>
      <c r="AZ408" s="7">
        <v>173.65</v>
      </c>
      <c r="BA408" s="7">
        <v>111.6</v>
      </c>
      <c r="BB408" s="7">
        <v>155.6</v>
      </c>
      <c r="BC408" s="7">
        <v>161.4</v>
      </c>
      <c r="BD408" s="7">
        <v>85.94</v>
      </c>
      <c r="BE408" s="7">
        <v>187.8</v>
      </c>
      <c r="BF408" s="7">
        <v>362.8</v>
      </c>
      <c r="BG408" s="7">
        <v>265.98</v>
      </c>
      <c r="BH408" s="7">
        <v>136.4</v>
      </c>
      <c r="BI408" s="7">
        <v>491.27</v>
      </c>
      <c r="BJ408" s="7">
        <v>549.55999999999995</v>
      </c>
      <c r="BK408" s="7">
        <v>502.44</v>
      </c>
      <c r="BL408" s="7">
        <v>17.89</v>
      </c>
      <c r="BM408" s="7">
        <v>12.11</v>
      </c>
    </row>
    <row r="409" spans="14:65" s="4" customFormat="1">
      <c r="N409" s="12"/>
      <c r="O409" s="12"/>
      <c r="P409" s="12"/>
      <c r="Q409" s="12"/>
      <c r="R409" s="12"/>
      <c r="S409" s="12"/>
      <c r="T409" s="12"/>
      <c r="AJ409" s="7">
        <v>91.1</v>
      </c>
      <c r="AK409" s="7">
        <v>135.78</v>
      </c>
      <c r="AL409" s="7">
        <v>61.1</v>
      </c>
      <c r="AM409" s="7">
        <v>40.42</v>
      </c>
      <c r="AN409" s="7">
        <v>151.18</v>
      </c>
      <c r="AO409" s="7">
        <v>76.599999999999994</v>
      </c>
      <c r="AP409" s="7">
        <v>52.29</v>
      </c>
      <c r="AQ409" s="7">
        <v>146.5</v>
      </c>
      <c r="AR409" s="7">
        <v>3.3</v>
      </c>
      <c r="AS409" s="7">
        <v>2.4</v>
      </c>
      <c r="AT409" s="7">
        <v>162.6</v>
      </c>
      <c r="AU409" s="7">
        <v>128.54</v>
      </c>
      <c r="AV409" s="7">
        <v>126.5</v>
      </c>
      <c r="AW409" s="7">
        <v>965.3</v>
      </c>
      <c r="AX409" s="7">
        <v>710.67</v>
      </c>
      <c r="AY409" s="7">
        <v>135.83000000000001</v>
      </c>
      <c r="AZ409" s="7">
        <v>177.47</v>
      </c>
      <c r="BA409" s="7">
        <v>111.9</v>
      </c>
      <c r="BB409" s="7">
        <v>158.6</v>
      </c>
      <c r="BC409" s="7">
        <v>168.1</v>
      </c>
      <c r="BD409" s="7">
        <v>88.52</v>
      </c>
      <c r="BE409" s="7">
        <v>189.9</v>
      </c>
      <c r="BF409" s="7">
        <v>370.4</v>
      </c>
      <c r="BG409" s="7">
        <v>266.08999999999997</v>
      </c>
      <c r="BH409" s="7">
        <v>139.19999999999999</v>
      </c>
      <c r="BI409" s="7">
        <v>495.81</v>
      </c>
      <c r="BJ409" s="7">
        <v>551.37</v>
      </c>
      <c r="BK409" s="7">
        <v>508.66</v>
      </c>
      <c r="BL409" s="7">
        <v>17.37</v>
      </c>
      <c r="BM409" s="7">
        <v>11.59</v>
      </c>
    </row>
    <row r="410" spans="14:65" s="4" customFormat="1">
      <c r="N410" s="12"/>
      <c r="O410" s="12"/>
      <c r="P410" s="12"/>
      <c r="Q410" s="12"/>
      <c r="R410" s="12"/>
      <c r="S410" s="12"/>
      <c r="T410" s="12"/>
      <c r="AJ410" s="7">
        <v>97.4</v>
      </c>
      <c r="AK410" s="7">
        <v>137.37</v>
      </c>
      <c r="AL410" s="7">
        <v>61.6</v>
      </c>
      <c r="AM410" s="7">
        <v>39.97</v>
      </c>
      <c r="AN410" s="7">
        <v>154.11000000000001</v>
      </c>
      <c r="AO410" s="7">
        <v>81</v>
      </c>
      <c r="AP410" s="7">
        <v>53.57</v>
      </c>
      <c r="AQ410" s="7">
        <v>151.19999999999999</v>
      </c>
      <c r="AR410" s="7">
        <v>22.4</v>
      </c>
      <c r="AS410" s="7">
        <v>10.5</v>
      </c>
      <c r="AT410" s="7">
        <v>173.7</v>
      </c>
      <c r="AU410" s="7">
        <v>135.69999999999999</v>
      </c>
      <c r="AV410" s="7">
        <v>128</v>
      </c>
      <c r="AW410" s="7">
        <v>990.1</v>
      </c>
      <c r="AX410" s="7">
        <v>715.89</v>
      </c>
      <c r="AY410" s="7">
        <v>138.30000000000001</v>
      </c>
      <c r="AZ410" s="7">
        <v>177.82</v>
      </c>
      <c r="BA410" s="7">
        <v>111</v>
      </c>
      <c r="BB410" s="7">
        <v>160.19999999999999</v>
      </c>
      <c r="BC410" s="7">
        <v>180</v>
      </c>
      <c r="BD410" s="7">
        <v>88.76</v>
      </c>
      <c r="BE410" s="7">
        <v>202.8</v>
      </c>
      <c r="BF410" s="7">
        <v>377.9</v>
      </c>
      <c r="BG410" s="7">
        <v>268.51</v>
      </c>
      <c r="BH410" s="7">
        <v>140.74</v>
      </c>
      <c r="BI410" s="7">
        <v>501.76</v>
      </c>
      <c r="BJ410" s="7">
        <v>553.04</v>
      </c>
      <c r="BK410" s="7">
        <v>516.35</v>
      </c>
      <c r="BL410" s="7">
        <v>17.37</v>
      </c>
      <c r="BM410" s="7">
        <v>11.49</v>
      </c>
    </row>
    <row r="411" spans="14:65" s="4" customFormat="1">
      <c r="N411" s="12"/>
      <c r="O411" s="12"/>
      <c r="P411" s="12"/>
      <c r="Q411" s="12"/>
      <c r="R411" s="12"/>
      <c r="S411" s="12"/>
      <c r="T411" s="12"/>
      <c r="AJ411" s="7">
        <v>101.25</v>
      </c>
      <c r="AK411" s="7">
        <v>138.96</v>
      </c>
      <c r="AL411" s="7">
        <v>65.3</v>
      </c>
      <c r="AM411" s="7">
        <v>41.32</v>
      </c>
      <c r="AN411" s="7">
        <v>158.05000000000001</v>
      </c>
      <c r="AO411" s="7">
        <v>91.9</v>
      </c>
      <c r="AP411" s="7">
        <v>58.61</v>
      </c>
      <c r="AQ411" s="7">
        <v>156.80000000000001</v>
      </c>
      <c r="AR411" s="7">
        <v>20.8</v>
      </c>
      <c r="AS411" s="7">
        <v>13.8</v>
      </c>
      <c r="AT411" s="7">
        <v>175.7</v>
      </c>
      <c r="AU411" s="7">
        <v>136.84</v>
      </c>
      <c r="AV411" s="7">
        <v>128.4</v>
      </c>
      <c r="AW411" s="7">
        <v>1010.5</v>
      </c>
      <c r="AX411" s="7">
        <v>719.02</v>
      </c>
      <c r="AY411" s="7">
        <v>140.54</v>
      </c>
      <c r="AZ411" s="7">
        <v>184.97</v>
      </c>
      <c r="BA411" s="7">
        <v>113.9</v>
      </c>
      <c r="BB411" s="7">
        <v>162.4</v>
      </c>
      <c r="BC411" s="7">
        <v>186.8</v>
      </c>
      <c r="BD411" s="7">
        <v>91.3</v>
      </c>
      <c r="BE411" s="7">
        <v>204.6</v>
      </c>
      <c r="BF411" s="7">
        <v>390.7</v>
      </c>
      <c r="BG411" s="7">
        <v>271.33999999999997</v>
      </c>
      <c r="BH411" s="7">
        <v>143.99</v>
      </c>
      <c r="BI411" s="7">
        <v>508.45</v>
      </c>
      <c r="BJ411" s="7">
        <v>555.02</v>
      </c>
      <c r="BK411" s="7">
        <v>523.92999999999995</v>
      </c>
      <c r="BL411" s="7">
        <v>17.57</v>
      </c>
      <c r="BM411" s="7">
        <v>11.83</v>
      </c>
    </row>
    <row r="412" spans="14:65" s="4" customFormat="1">
      <c r="N412" s="12"/>
      <c r="O412" s="12"/>
      <c r="P412" s="12"/>
      <c r="Q412" s="12"/>
      <c r="R412" s="12"/>
      <c r="S412" s="12"/>
      <c r="T412" s="12"/>
      <c r="AJ412" s="7">
        <v>101.81</v>
      </c>
      <c r="AK412" s="7">
        <v>141.63999999999999</v>
      </c>
      <c r="AL412" s="7">
        <v>68.2</v>
      </c>
      <c r="AM412" s="7">
        <v>42.61</v>
      </c>
      <c r="AN412" s="7">
        <v>160.06</v>
      </c>
      <c r="AO412" s="7">
        <v>95.3</v>
      </c>
      <c r="AP412" s="7">
        <v>59.9</v>
      </c>
      <c r="AQ412" s="7">
        <v>159.1</v>
      </c>
      <c r="AR412" s="7">
        <v>27.6</v>
      </c>
      <c r="AS412" s="7">
        <v>18.7</v>
      </c>
      <c r="AT412" s="7">
        <v>179.4</v>
      </c>
      <c r="AU412" s="7">
        <v>138.63999999999999</v>
      </c>
      <c r="AV412" s="7">
        <v>129.4</v>
      </c>
      <c r="AW412" s="7">
        <v>1038</v>
      </c>
      <c r="AX412" s="7">
        <v>727.99</v>
      </c>
      <c r="AY412" s="7">
        <v>142.59</v>
      </c>
      <c r="AZ412" s="7">
        <v>186.85</v>
      </c>
      <c r="BA412" s="7">
        <v>115.2</v>
      </c>
      <c r="BB412" s="7">
        <v>162.19999999999999</v>
      </c>
      <c r="BC412" s="7">
        <v>187.2</v>
      </c>
      <c r="BD412" s="7">
        <v>90.26</v>
      </c>
      <c r="BE412" s="7">
        <v>207.4</v>
      </c>
      <c r="BF412" s="7">
        <v>398.7</v>
      </c>
      <c r="BG412" s="7">
        <v>273.66000000000003</v>
      </c>
      <c r="BH412" s="7">
        <v>145.69</v>
      </c>
      <c r="BI412" s="7">
        <v>515.04</v>
      </c>
      <c r="BJ412" s="7">
        <v>557.29999999999995</v>
      </c>
      <c r="BK412" s="7">
        <v>531.57000000000005</v>
      </c>
      <c r="BL412" s="7">
        <v>17.8</v>
      </c>
      <c r="BM412" s="7">
        <v>11.93</v>
      </c>
    </row>
    <row r="413" spans="14:65" s="4" customFormat="1">
      <c r="N413" s="12"/>
      <c r="O413" s="12"/>
      <c r="P413" s="12"/>
      <c r="Q413" s="12"/>
      <c r="R413" s="12"/>
      <c r="S413" s="12"/>
      <c r="T413" s="12"/>
      <c r="AJ413" s="7">
        <v>106.86</v>
      </c>
      <c r="AK413" s="7">
        <v>144.21</v>
      </c>
      <c r="AL413" s="7">
        <v>69.5</v>
      </c>
      <c r="AM413" s="7">
        <v>42.14</v>
      </c>
      <c r="AN413" s="7">
        <v>164.93</v>
      </c>
      <c r="AO413" s="7">
        <v>99.6</v>
      </c>
      <c r="AP413" s="7">
        <v>59.29</v>
      </c>
      <c r="AQ413" s="7">
        <v>168</v>
      </c>
      <c r="AR413" s="7">
        <v>13</v>
      </c>
      <c r="AS413" s="7">
        <v>10.1</v>
      </c>
      <c r="AT413" s="7">
        <v>186.4</v>
      </c>
      <c r="AU413" s="7">
        <v>142.29</v>
      </c>
      <c r="AV413" s="7">
        <v>131</v>
      </c>
      <c r="AW413" s="7">
        <v>1068</v>
      </c>
      <c r="AX413" s="7">
        <v>738.8</v>
      </c>
      <c r="AY413" s="7">
        <v>144.56</v>
      </c>
      <c r="AZ413" s="7">
        <v>181.25</v>
      </c>
      <c r="BA413" s="7">
        <v>111.4</v>
      </c>
      <c r="BB413" s="7">
        <v>162.69999999999999</v>
      </c>
      <c r="BC413" s="7">
        <v>192.9</v>
      </c>
      <c r="BD413" s="7">
        <v>93.19</v>
      </c>
      <c r="BE413" s="7">
        <v>207</v>
      </c>
      <c r="BF413" s="7">
        <v>408</v>
      </c>
      <c r="BG413" s="7">
        <v>275.81</v>
      </c>
      <c r="BH413" s="7">
        <v>147.93</v>
      </c>
      <c r="BI413" s="7">
        <v>522.64</v>
      </c>
      <c r="BJ413" s="7">
        <v>559.42999999999995</v>
      </c>
      <c r="BK413" s="7">
        <v>539.73</v>
      </c>
      <c r="BL413" s="7">
        <v>18.5</v>
      </c>
      <c r="BM413" s="7">
        <v>12.87</v>
      </c>
    </row>
    <row r="414" spans="14:65" s="4" customFormat="1">
      <c r="N414" s="12"/>
      <c r="O414" s="12"/>
      <c r="P414" s="12"/>
      <c r="Q414" s="12"/>
      <c r="R414" s="12"/>
      <c r="S414" s="12"/>
      <c r="T414" s="12"/>
      <c r="AJ414" s="7">
        <v>105.39</v>
      </c>
      <c r="AK414" s="7">
        <v>146.79</v>
      </c>
      <c r="AL414" s="7">
        <v>72.099999999999994</v>
      </c>
      <c r="AM414" s="7">
        <v>43.21</v>
      </c>
      <c r="AN414" s="7">
        <v>166.85</v>
      </c>
      <c r="AO414" s="7">
        <v>98.9</v>
      </c>
      <c r="AP414" s="7">
        <v>58.52</v>
      </c>
      <c r="AQ414" s="7">
        <v>169</v>
      </c>
      <c r="AR414" s="7">
        <v>25</v>
      </c>
      <c r="AS414" s="7">
        <v>17.3</v>
      </c>
      <c r="AT414" s="7">
        <v>185</v>
      </c>
      <c r="AU414" s="7">
        <v>139.52000000000001</v>
      </c>
      <c r="AV414" s="7">
        <v>132.6</v>
      </c>
      <c r="AW414" s="7">
        <v>1093.3</v>
      </c>
      <c r="AX414" s="7">
        <v>744.59</v>
      </c>
      <c r="AY414" s="7">
        <v>146.83000000000001</v>
      </c>
      <c r="AZ414" s="7">
        <v>195.46</v>
      </c>
      <c r="BA414" s="7">
        <v>118.1</v>
      </c>
      <c r="BB414" s="7">
        <v>165.5</v>
      </c>
      <c r="BC414" s="7">
        <v>207.2</v>
      </c>
      <c r="BD414" s="7">
        <v>99.04</v>
      </c>
      <c r="BE414" s="7">
        <v>209.2</v>
      </c>
      <c r="BF414" s="7">
        <v>412.8</v>
      </c>
      <c r="BG414" s="7">
        <v>274.57</v>
      </c>
      <c r="BH414" s="7">
        <v>150.34</v>
      </c>
      <c r="BI414" s="7">
        <v>529.59</v>
      </c>
      <c r="BJ414" s="7">
        <v>561.79</v>
      </c>
      <c r="BK414" s="7">
        <v>546.77</v>
      </c>
      <c r="BL414" s="7">
        <v>19.36</v>
      </c>
      <c r="BM414" s="7">
        <v>14</v>
      </c>
    </row>
    <row r="415" spans="14:65" s="4" customFormat="1">
      <c r="N415" s="12"/>
      <c r="O415" s="12"/>
      <c r="P415" s="12"/>
      <c r="Q415" s="12"/>
      <c r="R415" s="12"/>
      <c r="S415" s="12"/>
      <c r="T415" s="12"/>
      <c r="AJ415" s="7">
        <v>110.77</v>
      </c>
      <c r="AK415" s="7">
        <v>148.6</v>
      </c>
      <c r="AL415" s="7">
        <v>78.7</v>
      </c>
      <c r="AM415" s="7">
        <v>45.43</v>
      </c>
      <c r="AN415" s="7">
        <v>173.25</v>
      </c>
      <c r="AO415" s="7">
        <v>107.4</v>
      </c>
      <c r="AP415" s="7">
        <v>60.64</v>
      </c>
      <c r="AQ415" s="7">
        <v>177.1</v>
      </c>
      <c r="AR415" s="7">
        <v>27</v>
      </c>
      <c r="AS415" s="7">
        <v>18.399999999999999</v>
      </c>
      <c r="AT415" s="7">
        <v>200.1</v>
      </c>
      <c r="AU415" s="7">
        <v>148.11000000000001</v>
      </c>
      <c r="AV415" s="7">
        <v>135.1</v>
      </c>
      <c r="AW415" s="7">
        <v>1129.9000000000001</v>
      </c>
      <c r="AX415" s="7">
        <v>752.53</v>
      </c>
      <c r="AY415" s="7">
        <v>150.15</v>
      </c>
      <c r="AZ415" s="7">
        <v>213.17</v>
      </c>
      <c r="BA415" s="7">
        <v>124.3</v>
      </c>
      <c r="BB415" s="7">
        <v>171.5</v>
      </c>
      <c r="BC415" s="7">
        <v>217.2</v>
      </c>
      <c r="BD415" s="7">
        <v>101.92</v>
      </c>
      <c r="BE415" s="7">
        <v>213.1</v>
      </c>
      <c r="BF415" s="7">
        <v>424.4</v>
      </c>
      <c r="BG415" s="7">
        <v>276.39999999999998</v>
      </c>
      <c r="BH415" s="7">
        <v>153.55000000000001</v>
      </c>
      <c r="BI415" s="7">
        <v>537.63</v>
      </c>
      <c r="BJ415" s="7">
        <v>564.66999999999996</v>
      </c>
      <c r="BK415" s="7">
        <v>555.6</v>
      </c>
      <c r="BL415" s="7">
        <v>19.989999999999998</v>
      </c>
      <c r="BM415" s="7">
        <v>15.29</v>
      </c>
    </row>
    <row r="416" spans="14:65" s="4" customFormat="1">
      <c r="N416" s="12"/>
      <c r="O416" s="12"/>
      <c r="P416" s="12"/>
      <c r="Q416" s="12"/>
      <c r="R416" s="12"/>
      <c r="S416" s="12"/>
      <c r="T416" s="12"/>
      <c r="AJ416" s="7">
        <v>111.6</v>
      </c>
      <c r="AK416" s="7">
        <v>150.9</v>
      </c>
      <c r="AL416" s="7">
        <v>83.3</v>
      </c>
      <c r="AM416" s="7">
        <v>46.39</v>
      </c>
      <c r="AN416" s="7">
        <v>179.57</v>
      </c>
      <c r="AO416" s="7">
        <v>109.6</v>
      </c>
      <c r="AP416" s="7">
        <v>59.79</v>
      </c>
      <c r="AQ416" s="7">
        <v>183.3</v>
      </c>
      <c r="AR416" s="7">
        <v>19.100000000000001</v>
      </c>
      <c r="AS416" s="7">
        <v>13.3</v>
      </c>
      <c r="AT416" s="7">
        <v>202</v>
      </c>
      <c r="AU416" s="7">
        <v>147.02000000000001</v>
      </c>
      <c r="AV416" s="7">
        <v>137.4</v>
      </c>
      <c r="AW416" s="7">
        <v>1167.9000000000001</v>
      </c>
      <c r="AX416" s="7">
        <v>764.29</v>
      </c>
      <c r="AY416" s="7">
        <v>152.81</v>
      </c>
      <c r="AZ416" s="7">
        <v>223.98</v>
      </c>
      <c r="BA416" s="7">
        <v>128.80000000000001</v>
      </c>
      <c r="BB416" s="7">
        <v>173.9</v>
      </c>
      <c r="BC416" s="7">
        <v>222.9</v>
      </c>
      <c r="BD416" s="7">
        <v>103.53</v>
      </c>
      <c r="BE416" s="7">
        <v>215.3</v>
      </c>
      <c r="BF416" s="7">
        <v>439.3</v>
      </c>
      <c r="BG416" s="7">
        <v>280.06</v>
      </c>
      <c r="BH416" s="7">
        <v>156.86000000000001</v>
      </c>
      <c r="BI416" s="7">
        <v>545.58000000000004</v>
      </c>
      <c r="BJ416" s="7">
        <v>567.74</v>
      </c>
      <c r="BK416" s="7">
        <v>563.70000000000005</v>
      </c>
      <c r="BL416" s="7">
        <v>19.8</v>
      </c>
      <c r="BM416" s="7">
        <v>15.31</v>
      </c>
    </row>
    <row r="417" spans="14:65" s="4" customFormat="1">
      <c r="N417" s="12"/>
      <c r="O417" s="12"/>
      <c r="P417" s="12"/>
      <c r="Q417" s="12"/>
      <c r="R417" s="12"/>
      <c r="S417" s="12"/>
      <c r="T417" s="12"/>
      <c r="AJ417" s="7">
        <v>115.06</v>
      </c>
      <c r="AK417" s="7">
        <v>152.71</v>
      </c>
      <c r="AL417" s="7">
        <v>87.6</v>
      </c>
      <c r="AM417" s="7">
        <v>47.31</v>
      </c>
      <c r="AN417" s="7">
        <v>185.17</v>
      </c>
      <c r="AO417" s="7">
        <v>111.6</v>
      </c>
      <c r="AP417" s="7">
        <v>58.86</v>
      </c>
      <c r="AQ417" s="7">
        <v>189.6</v>
      </c>
      <c r="AR417" s="7">
        <v>17.7</v>
      </c>
      <c r="AS417" s="7">
        <v>15.2</v>
      </c>
      <c r="AT417" s="7">
        <v>210.2</v>
      </c>
      <c r="AU417" s="7">
        <v>150.79</v>
      </c>
      <c r="AV417" s="7">
        <v>139.4</v>
      </c>
      <c r="AW417" s="7">
        <v>1206.4000000000001</v>
      </c>
      <c r="AX417" s="7">
        <v>772.79</v>
      </c>
      <c r="AY417" s="7">
        <v>156.11000000000001</v>
      </c>
      <c r="AZ417" s="7">
        <v>242.18</v>
      </c>
      <c r="BA417" s="7">
        <v>135.6</v>
      </c>
      <c r="BB417" s="7">
        <v>178.6</v>
      </c>
      <c r="BC417" s="7">
        <v>232</v>
      </c>
      <c r="BD417" s="7">
        <v>106.23</v>
      </c>
      <c r="BE417" s="7">
        <v>218.4</v>
      </c>
      <c r="BF417" s="7">
        <v>451.1</v>
      </c>
      <c r="BG417" s="7">
        <v>280.14</v>
      </c>
      <c r="BH417" s="7">
        <v>161.03</v>
      </c>
      <c r="BI417" s="7">
        <v>554.1</v>
      </c>
      <c r="BJ417" s="7">
        <v>571</v>
      </c>
      <c r="BK417" s="7">
        <v>572.32000000000005</v>
      </c>
      <c r="BL417" s="7">
        <v>19.399999999999999</v>
      </c>
      <c r="BM417" s="7">
        <v>15.23</v>
      </c>
    </row>
    <row r="418" spans="14:65" s="4" customFormat="1">
      <c r="N418" s="12"/>
      <c r="O418" s="12"/>
      <c r="P418" s="12"/>
      <c r="Q418" s="12"/>
      <c r="R418" s="12"/>
      <c r="S418" s="12"/>
      <c r="T418" s="12"/>
      <c r="AJ418" s="7">
        <v>117.57</v>
      </c>
      <c r="AK418" s="7">
        <v>155.32</v>
      </c>
      <c r="AL418" s="7">
        <v>88.9</v>
      </c>
      <c r="AM418" s="7">
        <v>46.64</v>
      </c>
      <c r="AN418" s="7">
        <v>190.63</v>
      </c>
      <c r="AO418" s="7">
        <v>112.5</v>
      </c>
      <c r="AP418" s="7">
        <v>58.08</v>
      </c>
      <c r="AQ418" s="7">
        <v>193.7</v>
      </c>
      <c r="AR418" s="7">
        <v>24.3</v>
      </c>
      <c r="AS418" s="7">
        <v>12.9</v>
      </c>
      <c r="AT418" s="7">
        <v>212.5</v>
      </c>
      <c r="AU418" s="7">
        <v>149.65</v>
      </c>
      <c r="AV418" s="7">
        <v>142</v>
      </c>
      <c r="AW418" s="7">
        <v>1241.7</v>
      </c>
      <c r="AX418" s="7">
        <v>775.81</v>
      </c>
      <c r="AY418" s="7">
        <v>160.05000000000001</v>
      </c>
      <c r="AZ418" s="7">
        <v>256.22000000000003</v>
      </c>
      <c r="BA418" s="7">
        <v>138.80000000000001</v>
      </c>
      <c r="BB418" s="7">
        <v>184.6</v>
      </c>
      <c r="BC418" s="7">
        <v>238.9</v>
      </c>
      <c r="BD418" s="7">
        <v>105.38</v>
      </c>
      <c r="BE418" s="7">
        <v>226.7</v>
      </c>
      <c r="BF418" s="7">
        <v>456.9</v>
      </c>
      <c r="BG418" s="7">
        <v>280.58999999999997</v>
      </c>
      <c r="BH418" s="7">
        <v>162.84</v>
      </c>
      <c r="BI418" s="7">
        <v>562.92999999999995</v>
      </c>
      <c r="BJ418" s="7">
        <v>574.04999999999995</v>
      </c>
      <c r="BK418" s="7">
        <v>580.22</v>
      </c>
      <c r="BL418" s="7">
        <v>19.78</v>
      </c>
      <c r="BM418" s="7">
        <v>15.94</v>
      </c>
    </row>
    <row r="419" spans="14:65" s="4" customFormat="1">
      <c r="N419" s="12"/>
      <c r="O419" s="12"/>
      <c r="P419" s="12"/>
      <c r="Q419" s="12"/>
      <c r="R419" s="12"/>
      <c r="S419" s="12"/>
      <c r="T419" s="12"/>
      <c r="AJ419" s="7">
        <v>115.24</v>
      </c>
      <c r="AK419" s="7">
        <v>158.37</v>
      </c>
      <c r="AL419" s="7">
        <v>94.8</v>
      </c>
      <c r="AM419" s="7">
        <v>48.84</v>
      </c>
      <c r="AN419" s="7">
        <v>194.09</v>
      </c>
      <c r="AO419" s="7">
        <v>112.9</v>
      </c>
      <c r="AP419" s="7">
        <v>56.34</v>
      </c>
      <c r="AQ419" s="7">
        <v>200.4</v>
      </c>
      <c r="AR419" s="7">
        <v>33</v>
      </c>
      <c r="AS419" s="7">
        <v>13.7</v>
      </c>
      <c r="AT419" s="7">
        <v>207.4</v>
      </c>
      <c r="AU419" s="7">
        <v>144.13</v>
      </c>
      <c r="AV419" s="7">
        <v>143.9</v>
      </c>
      <c r="AW419" s="7">
        <v>1270.5999999999999</v>
      </c>
      <c r="AX419" s="7">
        <v>778.4</v>
      </c>
      <c r="AY419" s="7">
        <v>163.22999999999999</v>
      </c>
      <c r="AZ419" s="7">
        <v>268.16000000000003</v>
      </c>
      <c r="BA419" s="7">
        <v>140.4</v>
      </c>
      <c r="BB419" s="7">
        <v>191</v>
      </c>
      <c r="BC419" s="7">
        <v>259.10000000000002</v>
      </c>
      <c r="BD419" s="7">
        <v>108.96</v>
      </c>
      <c r="BE419" s="7">
        <v>237.8</v>
      </c>
      <c r="BF419" s="7">
        <v>464.5</v>
      </c>
      <c r="BG419" s="7">
        <v>280.18</v>
      </c>
      <c r="BH419" s="7">
        <v>165.79</v>
      </c>
      <c r="BI419" s="7">
        <v>570.84</v>
      </c>
      <c r="BJ419" s="7">
        <v>577.59</v>
      </c>
      <c r="BK419" s="7">
        <v>586.32000000000005</v>
      </c>
      <c r="BL419" s="7">
        <v>19.34</v>
      </c>
      <c r="BM419" s="7">
        <v>15.4</v>
      </c>
    </row>
    <row r="420" spans="14:65" s="4" customFormat="1">
      <c r="N420" s="12"/>
      <c r="O420" s="12"/>
      <c r="P420" s="12"/>
      <c r="Q420" s="12"/>
      <c r="R420" s="12"/>
      <c r="S420" s="12"/>
      <c r="T420" s="12"/>
      <c r="AJ420" s="7">
        <v>119.09</v>
      </c>
      <c r="AK420" s="7">
        <v>161.13999999999999</v>
      </c>
      <c r="AL420" s="7">
        <v>101.6</v>
      </c>
      <c r="AM420" s="7">
        <v>50.43</v>
      </c>
      <c r="AN420" s="7">
        <v>201.48</v>
      </c>
      <c r="AO420" s="7">
        <v>114.9</v>
      </c>
      <c r="AP420" s="7">
        <v>55.51</v>
      </c>
      <c r="AQ420" s="7">
        <v>207</v>
      </c>
      <c r="AR420" s="7">
        <v>13.3</v>
      </c>
      <c r="AS420" s="7">
        <v>4.8</v>
      </c>
      <c r="AT420" s="7">
        <v>213.3</v>
      </c>
      <c r="AU420" s="7">
        <v>146.69999999999999</v>
      </c>
      <c r="AV420" s="7">
        <v>145.4</v>
      </c>
      <c r="AW420" s="7">
        <v>1315.8</v>
      </c>
      <c r="AX420" s="7">
        <v>786.61</v>
      </c>
      <c r="AY420" s="7">
        <v>167.28</v>
      </c>
      <c r="AZ420" s="7">
        <v>290.64</v>
      </c>
      <c r="BA420" s="7">
        <v>149.19999999999999</v>
      </c>
      <c r="BB420" s="7">
        <v>194.8</v>
      </c>
      <c r="BC420" s="7">
        <v>274.5</v>
      </c>
      <c r="BD420" s="7">
        <v>109.36</v>
      </c>
      <c r="BE420" s="7">
        <v>251</v>
      </c>
      <c r="BF420" s="7">
        <v>478.5</v>
      </c>
      <c r="BG420" s="7">
        <v>280.97000000000003</v>
      </c>
      <c r="BH420" s="7">
        <v>170.3</v>
      </c>
      <c r="BI420" s="7">
        <v>579.42999999999995</v>
      </c>
      <c r="BJ420" s="7">
        <v>581.49</v>
      </c>
      <c r="BK420" s="7">
        <v>592.76</v>
      </c>
      <c r="BL420" s="7">
        <v>19.02</v>
      </c>
      <c r="BM420" s="7">
        <v>15.12</v>
      </c>
    </row>
    <row r="421" spans="14:65" s="4" customFormat="1">
      <c r="N421" s="12"/>
      <c r="O421" s="12"/>
      <c r="P421" s="12"/>
      <c r="Q421" s="12"/>
      <c r="R421" s="12"/>
      <c r="S421" s="12"/>
      <c r="T421" s="12"/>
      <c r="AJ421" s="7">
        <v>115.53</v>
      </c>
      <c r="AK421" s="7">
        <v>162.82</v>
      </c>
      <c r="AL421" s="7">
        <v>107.4</v>
      </c>
      <c r="AM421" s="7">
        <v>51.78</v>
      </c>
      <c r="AN421" s="7">
        <v>207.41</v>
      </c>
      <c r="AO421" s="7">
        <v>115.4</v>
      </c>
      <c r="AP421" s="7">
        <v>54.93</v>
      </c>
      <c r="AQ421" s="7">
        <v>210.1</v>
      </c>
      <c r="AR421" s="7">
        <v>-0.9</v>
      </c>
      <c r="AS421" s="7">
        <v>-2.2999999999999998</v>
      </c>
      <c r="AT421" s="7">
        <v>216.1</v>
      </c>
      <c r="AU421" s="7">
        <v>146.01</v>
      </c>
      <c r="AV421" s="7">
        <v>148</v>
      </c>
      <c r="AW421" s="7">
        <v>1366.2</v>
      </c>
      <c r="AX421" s="7">
        <v>795.62</v>
      </c>
      <c r="AY421" s="7">
        <v>171.71</v>
      </c>
      <c r="AZ421" s="7">
        <v>310.61</v>
      </c>
      <c r="BA421" s="7">
        <v>156.4</v>
      </c>
      <c r="BB421" s="7">
        <v>198.6</v>
      </c>
      <c r="BC421" s="7">
        <v>300</v>
      </c>
      <c r="BD421" s="7">
        <v>112.15</v>
      </c>
      <c r="BE421" s="7">
        <v>267.5</v>
      </c>
      <c r="BF421" s="7">
        <v>497.6</v>
      </c>
      <c r="BG421" s="7">
        <v>285.29000000000002</v>
      </c>
      <c r="BH421" s="7">
        <v>174.42</v>
      </c>
      <c r="BI421" s="7">
        <v>586.80999999999995</v>
      </c>
      <c r="BJ421" s="7">
        <v>585.66</v>
      </c>
      <c r="BK421" s="7">
        <v>598.69000000000005</v>
      </c>
      <c r="BL421" s="7">
        <v>19.82</v>
      </c>
      <c r="BM421" s="7">
        <v>16.68</v>
      </c>
    </row>
    <row r="422" spans="14:65" s="4" customFormat="1">
      <c r="N422" s="12"/>
      <c r="O422" s="12"/>
      <c r="P422" s="12"/>
      <c r="Q422" s="12"/>
      <c r="R422" s="12"/>
      <c r="S422" s="12"/>
      <c r="T422" s="12"/>
      <c r="AJ422" s="7">
        <v>123</v>
      </c>
      <c r="AK422" s="7">
        <v>165.53</v>
      </c>
      <c r="AL422" s="7">
        <v>113.6</v>
      </c>
      <c r="AM422" s="7">
        <v>52.3</v>
      </c>
      <c r="AN422" s="7">
        <v>217.21</v>
      </c>
      <c r="AO422" s="7">
        <v>106.4</v>
      </c>
      <c r="AP422" s="7">
        <v>49.47</v>
      </c>
      <c r="AQ422" s="7">
        <v>215.1</v>
      </c>
      <c r="AR422" s="7">
        <v>-1.6</v>
      </c>
      <c r="AS422" s="7">
        <v>-0.5</v>
      </c>
      <c r="AT422" s="7">
        <v>220.7</v>
      </c>
      <c r="AU422" s="7">
        <v>145.19999999999999</v>
      </c>
      <c r="AV422" s="7">
        <v>152</v>
      </c>
      <c r="AW422" s="7">
        <v>1399.7</v>
      </c>
      <c r="AX422" s="7">
        <v>793</v>
      </c>
      <c r="AY422" s="7">
        <v>176.51</v>
      </c>
      <c r="AZ422" s="7">
        <v>335.38</v>
      </c>
      <c r="BA422" s="7">
        <v>164.4</v>
      </c>
      <c r="BB422" s="7">
        <v>204</v>
      </c>
      <c r="BC422" s="7">
        <v>322.5</v>
      </c>
      <c r="BD422" s="7">
        <v>114.52</v>
      </c>
      <c r="BE422" s="7">
        <v>281.60000000000002</v>
      </c>
      <c r="BF422" s="7">
        <v>517.6</v>
      </c>
      <c r="BG422" s="7">
        <v>283.93</v>
      </c>
      <c r="BH422" s="7">
        <v>182.3</v>
      </c>
      <c r="BI422" s="7">
        <v>595.78</v>
      </c>
      <c r="BJ422" s="7">
        <v>589.89</v>
      </c>
      <c r="BK422" s="7">
        <v>604.11</v>
      </c>
      <c r="BL422" s="7">
        <v>20.57</v>
      </c>
      <c r="BM422" s="7">
        <v>18.64</v>
      </c>
    </row>
    <row r="423" spans="14:65" s="4" customFormat="1">
      <c r="N423" s="12"/>
      <c r="O423" s="12"/>
      <c r="P423" s="12"/>
      <c r="Q423" s="12"/>
      <c r="R423" s="12"/>
      <c r="S423" s="12"/>
      <c r="T423" s="12"/>
      <c r="AJ423" s="7">
        <v>115.7</v>
      </c>
      <c r="AK423" s="7">
        <v>167.59</v>
      </c>
      <c r="AL423" s="7">
        <v>110</v>
      </c>
      <c r="AM423" s="7">
        <v>49.1</v>
      </c>
      <c r="AN423" s="7">
        <v>224.03</v>
      </c>
      <c r="AO423" s="7">
        <v>87.4</v>
      </c>
      <c r="AP423" s="7">
        <v>39.619999999999997</v>
      </c>
      <c r="AQ423" s="7">
        <v>220.6</v>
      </c>
      <c r="AR423" s="7">
        <v>3</v>
      </c>
      <c r="AS423" s="7">
        <v>-2.1</v>
      </c>
      <c r="AT423" s="7">
        <v>200.8</v>
      </c>
      <c r="AU423" s="7">
        <v>129.97</v>
      </c>
      <c r="AV423" s="7">
        <v>154.5</v>
      </c>
      <c r="AW423" s="7">
        <v>1425.7</v>
      </c>
      <c r="AX423" s="7">
        <v>789.6</v>
      </c>
      <c r="AY423" s="7">
        <v>180.56</v>
      </c>
      <c r="AZ423" s="7">
        <v>336.65</v>
      </c>
      <c r="BA423" s="7">
        <v>161</v>
      </c>
      <c r="BB423" s="7">
        <v>209.1</v>
      </c>
      <c r="BC423" s="7">
        <v>314.2</v>
      </c>
      <c r="BD423" s="7">
        <v>108.42</v>
      </c>
      <c r="BE423" s="7">
        <v>289.8</v>
      </c>
      <c r="BF423" s="7">
        <v>535.5</v>
      </c>
      <c r="BG423" s="7">
        <v>286.82</v>
      </c>
      <c r="BH423" s="7">
        <v>186.7</v>
      </c>
      <c r="BI423" s="7">
        <v>602.6</v>
      </c>
      <c r="BJ423" s="7">
        <v>593.27</v>
      </c>
      <c r="BK423" s="7">
        <v>605.45000000000005</v>
      </c>
      <c r="BL423" s="7">
        <v>21.85</v>
      </c>
      <c r="BM423" s="7">
        <v>21.22</v>
      </c>
    </row>
    <row r="424" spans="14:65" s="4" customFormat="1">
      <c r="N424" s="12"/>
      <c r="O424" s="12"/>
      <c r="P424" s="12"/>
      <c r="Q424" s="12"/>
      <c r="R424" s="12"/>
      <c r="S424" s="12"/>
      <c r="T424" s="12"/>
      <c r="AJ424" s="7">
        <v>118.1</v>
      </c>
      <c r="AK424" s="7">
        <v>169.52</v>
      </c>
      <c r="AL424" s="7">
        <v>111.2</v>
      </c>
      <c r="AM424" s="7">
        <v>47.9</v>
      </c>
      <c r="AN424" s="7">
        <v>232.15</v>
      </c>
      <c r="AO424" s="7">
        <v>93.5</v>
      </c>
      <c r="AP424" s="7">
        <v>41.52</v>
      </c>
      <c r="AQ424" s="7">
        <v>225.2</v>
      </c>
      <c r="AR424" s="7">
        <v>-25.4</v>
      </c>
      <c r="AS424" s="7">
        <v>-10.1</v>
      </c>
      <c r="AT424" s="7">
        <v>213.8</v>
      </c>
      <c r="AU424" s="7">
        <v>135.57</v>
      </c>
      <c r="AV424" s="7">
        <v>157.69999999999999</v>
      </c>
      <c r="AW424" s="7">
        <v>1469.5</v>
      </c>
      <c r="AX424" s="7">
        <v>793.8</v>
      </c>
      <c r="AY424" s="7">
        <v>185.12</v>
      </c>
      <c r="AZ424" s="7">
        <v>337.67</v>
      </c>
      <c r="BA424" s="7">
        <v>156.4</v>
      </c>
      <c r="BB424" s="7">
        <v>215.9</v>
      </c>
      <c r="BC424" s="7">
        <v>300.5</v>
      </c>
      <c r="BD424" s="7">
        <v>102.91</v>
      </c>
      <c r="BE424" s="7">
        <v>292</v>
      </c>
      <c r="BF424" s="7">
        <v>539.1</v>
      </c>
      <c r="BG424" s="7">
        <v>284.04000000000002</v>
      </c>
      <c r="BH424" s="7">
        <v>189.8</v>
      </c>
      <c r="BI424" s="7">
        <v>609.76</v>
      </c>
      <c r="BJ424" s="7">
        <v>596.29</v>
      </c>
      <c r="BK424" s="7">
        <v>608.11</v>
      </c>
      <c r="BL424" s="7">
        <v>19.59</v>
      </c>
      <c r="BM424" s="7">
        <v>18.21</v>
      </c>
    </row>
    <row r="425" spans="14:65" s="4" customFormat="1">
      <c r="N425" s="12"/>
      <c r="O425" s="12"/>
      <c r="P425" s="12"/>
      <c r="Q425" s="12"/>
      <c r="R425" s="12"/>
      <c r="S425" s="12"/>
      <c r="T425" s="12"/>
      <c r="AJ425" s="7">
        <v>119.4</v>
      </c>
      <c r="AK425" s="7">
        <v>172.36</v>
      </c>
      <c r="AL425" s="7">
        <v>116</v>
      </c>
      <c r="AM425" s="7">
        <v>48.9</v>
      </c>
      <c r="AN425" s="7">
        <v>237.22</v>
      </c>
      <c r="AO425" s="7">
        <v>105</v>
      </c>
      <c r="AP425" s="7">
        <v>46.4</v>
      </c>
      <c r="AQ425" s="7">
        <v>226.29</v>
      </c>
      <c r="AR425" s="7">
        <v>-15.1</v>
      </c>
      <c r="AS425" s="7">
        <v>-4.7</v>
      </c>
      <c r="AT425" s="7">
        <v>223.6</v>
      </c>
      <c r="AU425" s="7">
        <v>139</v>
      </c>
      <c r="AV425" s="7">
        <v>160.86000000000001</v>
      </c>
      <c r="AW425" s="7">
        <v>1518.3</v>
      </c>
      <c r="AX425" s="7">
        <v>800.9</v>
      </c>
      <c r="AY425" s="7">
        <v>189.57</v>
      </c>
      <c r="AZ425" s="7">
        <v>345.4</v>
      </c>
      <c r="BA425" s="7">
        <v>154.69999999999999</v>
      </c>
      <c r="BB425" s="7">
        <v>223.27</v>
      </c>
      <c r="BC425" s="7">
        <v>322</v>
      </c>
      <c r="BD425" s="7">
        <v>109.3</v>
      </c>
      <c r="BE425" s="7">
        <v>294.60000000000002</v>
      </c>
      <c r="BF425" s="7">
        <v>559</v>
      </c>
      <c r="BG425" s="7">
        <v>282.5</v>
      </c>
      <c r="BH425" s="7">
        <v>197.88</v>
      </c>
      <c r="BI425" s="7">
        <v>616.98</v>
      </c>
      <c r="BJ425" s="7">
        <v>599.52</v>
      </c>
      <c r="BK425" s="7">
        <v>611.51</v>
      </c>
      <c r="BL425" s="7">
        <v>20.98</v>
      </c>
      <c r="BM425" s="7">
        <v>20.64</v>
      </c>
    </row>
    <row r="426" spans="14:65" s="4" customFormat="1">
      <c r="N426" s="12"/>
      <c r="O426" s="12"/>
      <c r="P426" s="12"/>
      <c r="Q426" s="12"/>
      <c r="R426" s="12"/>
      <c r="S426" s="12"/>
      <c r="T426" s="12"/>
      <c r="AJ426" s="7">
        <v>123.3</v>
      </c>
      <c r="AK426" s="7">
        <v>174.62</v>
      </c>
      <c r="AL426" s="7">
        <v>123.4</v>
      </c>
      <c r="AM426" s="7">
        <v>50.8</v>
      </c>
      <c r="AN426" s="7">
        <v>242.91</v>
      </c>
      <c r="AO426" s="7">
        <v>107.6</v>
      </c>
      <c r="AP426" s="7">
        <v>46.4</v>
      </c>
      <c r="AQ426" s="7">
        <v>231.9</v>
      </c>
      <c r="AR426" s="7">
        <v>21.9</v>
      </c>
      <c r="AS426" s="7">
        <v>8.1</v>
      </c>
      <c r="AT426" s="7">
        <v>237.8</v>
      </c>
      <c r="AU426" s="7">
        <v>146.1</v>
      </c>
      <c r="AV426" s="7">
        <v>162.77000000000001</v>
      </c>
      <c r="AW426" s="7">
        <v>1560.2</v>
      </c>
      <c r="AX426" s="7">
        <v>804.1</v>
      </c>
      <c r="AY426" s="7">
        <v>194.03</v>
      </c>
      <c r="AZ426" s="7">
        <v>368.4</v>
      </c>
      <c r="BA426" s="7">
        <v>161.19999999999999</v>
      </c>
      <c r="BB426" s="7">
        <v>228.54</v>
      </c>
      <c r="BC426" s="7">
        <v>335.3</v>
      </c>
      <c r="BD426" s="7">
        <v>112.5</v>
      </c>
      <c r="BE426" s="7">
        <v>298.04000000000002</v>
      </c>
      <c r="BF426" s="7">
        <v>576.6</v>
      </c>
      <c r="BG426" s="7">
        <v>286</v>
      </c>
      <c r="BH426" s="7">
        <v>201.61</v>
      </c>
      <c r="BI426" s="7">
        <v>624.80999999999995</v>
      </c>
      <c r="BJ426" s="7">
        <v>603.1</v>
      </c>
      <c r="BK426" s="7">
        <v>616.33000000000004</v>
      </c>
      <c r="BL426" s="7">
        <v>21.02</v>
      </c>
      <c r="BM426" s="7">
        <v>21.19</v>
      </c>
    </row>
    <row r="427" spans="14:65" s="4" customFormat="1">
      <c r="N427" s="12"/>
      <c r="O427" s="12"/>
      <c r="P427" s="12"/>
      <c r="Q427" s="12"/>
      <c r="R427" s="12"/>
      <c r="S427" s="12"/>
      <c r="T427" s="12"/>
      <c r="AJ427" s="7">
        <v>123.1</v>
      </c>
      <c r="AK427" s="7">
        <v>179.2</v>
      </c>
      <c r="AL427" s="7">
        <v>131.9</v>
      </c>
      <c r="AM427" s="7">
        <v>52.8</v>
      </c>
      <c r="AN427" s="7">
        <v>249.81</v>
      </c>
      <c r="AO427" s="7">
        <v>104.9</v>
      </c>
      <c r="AP427" s="7">
        <v>44.5</v>
      </c>
      <c r="AQ427" s="7">
        <v>235.73</v>
      </c>
      <c r="AR427" s="7">
        <v>23.7</v>
      </c>
      <c r="AS427" s="7">
        <v>12.4</v>
      </c>
      <c r="AT427" s="7">
        <v>232.4</v>
      </c>
      <c r="AU427" s="7">
        <v>140</v>
      </c>
      <c r="AV427" s="7">
        <v>166</v>
      </c>
      <c r="AW427" s="7">
        <v>1596.9</v>
      </c>
      <c r="AX427" s="7">
        <v>809.1</v>
      </c>
      <c r="AY427" s="7">
        <v>197.37</v>
      </c>
      <c r="AZ427" s="7">
        <v>369.8</v>
      </c>
      <c r="BA427" s="7">
        <v>161</v>
      </c>
      <c r="BB427" s="7">
        <v>229.69</v>
      </c>
      <c r="BC427" s="7">
        <v>347.5</v>
      </c>
      <c r="BD427" s="7">
        <v>116.3</v>
      </c>
      <c r="BE427" s="7">
        <v>298.8</v>
      </c>
      <c r="BF427" s="7">
        <v>585.29999999999995</v>
      </c>
      <c r="BG427" s="7">
        <v>285.10000000000002</v>
      </c>
      <c r="BH427" s="7">
        <v>205.3</v>
      </c>
      <c r="BI427" s="7">
        <v>632.54999999999995</v>
      </c>
      <c r="BJ427" s="7">
        <v>607.02</v>
      </c>
      <c r="BK427" s="7">
        <v>619.66999999999996</v>
      </c>
      <c r="BL427" s="7">
        <v>21.53</v>
      </c>
      <c r="BM427" s="7">
        <v>21.91</v>
      </c>
    </row>
    <row r="428" spans="14:65" s="4" customFormat="1">
      <c r="N428" s="12"/>
      <c r="O428" s="12"/>
      <c r="P428" s="12"/>
      <c r="Q428" s="12"/>
      <c r="R428" s="12"/>
      <c r="S428" s="12"/>
      <c r="T428" s="12"/>
      <c r="AJ428" s="7">
        <v>125.2</v>
      </c>
      <c r="AK428" s="7">
        <v>180.51</v>
      </c>
      <c r="AL428" s="7">
        <v>143.6</v>
      </c>
      <c r="AM428" s="7">
        <v>55.6</v>
      </c>
      <c r="AN428" s="7">
        <v>258.27</v>
      </c>
      <c r="AO428" s="7">
        <v>96.9</v>
      </c>
      <c r="AP428" s="7">
        <v>40.200000000000003</v>
      </c>
      <c r="AQ428" s="7">
        <v>241.05</v>
      </c>
      <c r="AR428" s="7">
        <v>39.700000000000003</v>
      </c>
      <c r="AS428" s="7">
        <v>17.5</v>
      </c>
      <c r="AT428" s="7">
        <v>242.5</v>
      </c>
      <c r="AU428" s="7">
        <v>143.5</v>
      </c>
      <c r="AV428" s="7">
        <v>168.99</v>
      </c>
      <c r="AW428" s="7">
        <v>1634.8</v>
      </c>
      <c r="AX428" s="7">
        <v>812.1</v>
      </c>
      <c r="AY428" s="7">
        <v>201.31</v>
      </c>
      <c r="AZ428" s="7">
        <v>368.7</v>
      </c>
      <c r="BA428" s="7">
        <v>159.30000000000001</v>
      </c>
      <c r="BB428" s="7">
        <v>231.45</v>
      </c>
      <c r="BC428" s="7">
        <v>343.9</v>
      </c>
      <c r="BD428" s="7">
        <v>118.7</v>
      </c>
      <c r="BE428" s="7">
        <v>289.72000000000003</v>
      </c>
      <c r="BF428" s="7">
        <v>601.29999999999995</v>
      </c>
      <c r="BG428" s="7">
        <v>287.39999999999998</v>
      </c>
      <c r="BH428" s="7">
        <v>209.22</v>
      </c>
      <c r="BI428" s="7">
        <v>640.45000000000005</v>
      </c>
      <c r="BJ428" s="7">
        <v>611.39</v>
      </c>
      <c r="BK428" s="7">
        <v>623.66999999999996</v>
      </c>
      <c r="BL428" s="7">
        <v>22.07</v>
      </c>
      <c r="BM428" s="7">
        <v>23.47</v>
      </c>
    </row>
    <row r="429" spans="14:65" s="4" customFormat="1">
      <c r="N429" s="12"/>
      <c r="O429" s="12"/>
      <c r="P429" s="12"/>
      <c r="Q429" s="12"/>
      <c r="R429" s="12"/>
      <c r="S429" s="12"/>
      <c r="T429" s="12"/>
      <c r="AJ429" s="7">
        <v>123.8</v>
      </c>
      <c r="AK429" s="7">
        <v>181.99</v>
      </c>
      <c r="AL429" s="7">
        <v>147.4</v>
      </c>
      <c r="AM429" s="7">
        <v>55.7</v>
      </c>
      <c r="AN429" s="7">
        <v>264.63</v>
      </c>
      <c r="AO429" s="7">
        <v>90</v>
      </c>
      <c r="AP429" s="7">
        <v>36.799999999999997</v>
      </c>
      <c r="AQ429" s="7">
        <v>244.57</v>
      </c>
      <c r="AR429" s="7">
        <v>18.899999999999999</v>
      </c>
      <c r="AS429" s="7">
        <v>7.2</v>
      </c>
      <c r="AT429" s="7">
        <v>228.9</v>
      </c>
      <c r="AU429" s="7">
        <v>134</v>
      </c>
      <c r="AV429" s="7">
        <v>170.82</v>
      </c>
      <c r="AW429" s="7">
        <v>1662.9</v>
      </c>
      <c r="AX429" s="7">
        <v>812.9</v>
      </c>
      <c r="AY429" s="7">
        <v>204.56</v>
      </c>
      <c r="AZ429" s="7">
        <v>372.8</v>
      </c>
      <c r="BA429" s="7">
        <v>159.4</v>
      </c>
      <c r="BB429" s="7">
        <v>233.88</v>
      </c>
      <c r="BC429" s="7">
        <v>341.1</v>
      </c>
      <c r="BD429" s="7">
        <v>118.2</v>
      </c>
      <c r="BE429" s="7">
        <v>288.58</v>
      </c>
      <c r="BF429" s="7">
        <v>622.70000000000005</v>
      </c>
      <c r="BG429" s="7">
        <v>289.60000000000002</v>
      </c>
      <c r="BH429" s="7">
        <v>215.02</v>
      </c>
      <c r="BI429" s="7">
        <v>647.63</v>
      </c>
      <c r="BJ429" s="7">
        <v>615.98</v>
      </c>
      <c r="BK429" s="7">
        <v>625.21</v>
      </c>
      <c r="BL429" s="7">
        <v>22.45</v>
      </c>
      <c r="BM429" s="7">
        <v>25.23</v>
      </c>
    </row>
    <row r="430" spans="14:65" s="4" customFormat="1">
      <c r="N430" s="12"/>
      <c r="O430" s="12"/>
      <c r="P430" s="12"/>
      <c r="Q430" s="12"/>
      <c r="R430" s="12"/>
      <c r="S430" s="12"/>
      <c r="T430" s="12"/>
      <c r="AJ430" s="7">
        <v>121.7</v>
      </c>
      <c r="AK430" s="7">
        <v>180.86</v>
      </c>
      <c r="AL430" s="7">
        <v>149.80000000000001</v>
      </c>
      <c r="AM430" s="7">
        <v>55.8</v>
      </c>
      <c r="AN430" s="7">
        <v>268.45999999999998</v>
      </c>
      <c r="AO430" s="7">
        <v>83.4</v>
      </c>
      <c r="AP430" s="7">
        <v>33.9</v>
      </c>
      <c r="AQ430" s="7">
        <v>246.02</v>
      </c>
      <c r="AR430" s="7">
        <v>-17</v>
      </c>
      <c r="AS430" s="7">
        <v>-6.7</v>
      </c>
      <c r="AT430" s="7">
        <v>239.4</v>
      </c>
      <c r="AU430" s="7">
        <v>138.5</v>
      </c>
      <c r="AV430" s="7">
        <v>172.85</v>
      </c>
      <c r="AW430" s="7">
        <v>1691.8</v>
      </c>
      <c r="AX430" s="7">
        <v>815.2</v>
      </c>
      <c r="AY430" s="7">
        <v>207.53</v>
      </c>
      <c r="AZ430" s="7">
        <v>359.4</v>
      </c>
      <c r="BA430" s="7">
        <v>152.19999999999999</v>
      </c>
      <c r="BB430" s="7">
        <v>236.14</v>
      </c>
      <c r="BC430" s="7">
        <v>331.7</v>
      </c>
      <c r="BD430" s="7">
        <v>117.3</v>
      </c>
      <c r="BE430" s="7">
        <v>282.77999999999997</v>
      </c>
      <c r="BF430" s="7">
        <v>630.9</v>
      </c>
      <c r="BG430" s="7">
        <v>290.2</v>
      </c>
      <c r="BH430" s="7">
        <v>217.4</v>
      </c>
      <c r="BI430" s="7">
        <v>653.78</v>
      </c>
      <c r="BJ430" s="7">
        <v>620.36</v>
      </c>
      <c r="BK430" s="7">
        <v>627.58000000000004</v>
      </c>
      <c r="BL430" s="7">
        <v>22.43</v>
      </c>
      <c r="BM430" s="7">
        <v>25.24</v>
      </c>
    </row>
    <row r="431" spans="14:65" s="4" customFormat="1">
      <c r="N431" s="12"/>
      <c r="O431" s="12"/>
      <c r="P431" s="12"/>
      <c r="Q431" s="12"/>
      <c r="R431" s="12"/>
      <c r="S431" s="12"/>
      <c r="T431" s="12"/>
      <c r="AJ431" s="7">
        <v>115.1</v>
      </c>
      <c r="AK431" s="7">
        <v>184.01</v>
      </c>
      <c r="AL431" s="7">
        <v>144.4</v>
      </c>
      <c r="AM431" s="7">
        <v>54.4</v>
      </c>
      <c r="AN431" s="7">
        <v>265.44</v>
      </c>
      <c r="AO431" s="7">
        <v>85.9</v>
      </c>
      <c r="AP431" s="7">
        <v>35</v>
      </c>
      <c r="AQ431" s="7">
        <v>245.43</v>
      </c>
      <c r="AR431" s="7">
        <v>-10.9</v>
      </c>
      <c r="AS431" s="7">
        <v>-4</v>
      </c>
      <c r="AT431" s="7">
        <v>241.6</v>
      </c>
      <c r="AU431" s="7">
        <v>138.80000000000001</v>
      </c>
      <c r="AV431" s="7">
        <v>174.06</v>
      </c>
      <c r="AW431" s="7">
        <v>1717.2</v>
      </c>
      <c r="AX431" s="7">
        <v>820.1</v>
      </c>
      <c r="AY431" s="7">
        <v>209.63</v>
      </c>
      <c r="AZ431" s="7">
        <v>366.3</v>
      </c>
      <c r="BA431" s="7">
        <v>155.1</v>
      </c>
      <c r="BB431" s="7">
        <v>236.17</v>
      </c>
      <c r="BC431" s="7">
        <v>330.8</v>
      </c>
      <c r="BD431" s="7">
        <v>121</v>
      </c>
      <c r="BE431" s="7">
        <v>273.39</v>
      </c>
      <c r="BF431" s="7">
        <v>633.70000000000005</v>
      </c>
      <c r="BG431" s="7">
        <v>287</v>
      </c>
      <c r="BH431" s="7">
        <v>220.8</v>
      </c>
      <c r="BI431" s="7">
        <v>658.26</v>
      </c>
      <c r="BJ431" s="7">
        <v>624.67999999999995</v>
      </c>
      <c r="BK431" s="7">
        <v>630.07000000000005</v>
      </c>
      <c r="BL431" s="7">
        <v>22.24</v>
      </c>
      <c r="BM431" s="7">
        <v>24.79</v>
      </c>
    </row>
    <row r="432" spans="14:65" s="4" customFormat="1">
      <c r="N432" s="12"/>
      <c r="O432" s="12"/>
      <c r="P432" s="12"/>
      <c r="Q432" s="12"/>
      <c r="R432" s="12"/>
      <c r="S432" s="12"/>
      <c r="T432" s="12"/>
      <c r="AJ432" s="7">
        <v>113.4</v>
      </c>
      <c r="AK432" s="7">
        <v>182.63</v>
      </c>
      <c r="AL432" s="7">
        <v>139.69999999999999</v>
      </c>
      <c r="AM432" s="7">
        <v>52.9</v>
      </c>
      <c r="AN432" s="7">
        <v>264.08</v>
      </c>
      <c r="AO432" s="7">
        <v>84.5</v>
      </c>
      <c r="AP432" s="7">
        <v>34.4</v>
      </c>
      <c r="AQ432" s="7">
        <v>245.64</v>
      </c>
      <c r="AR432" s="7">
        <v>-15.3</v>
      </c>
      <c r="AS432" s="7">
        <v>-6.4</v>
      </c>
      <c r="AT432" s="7">
        <v>244.5</v>
      </c>
      <c r="AU432" s="7">
        <v>139.30000000000001</v>
      </c>
      <c r="AV432" s="7">
        <v>175.52</v>
      </c>
      <c r="AW432" s="7">
        <v>1756.7</v>
      </c>
      <c r="AX432" s="7">
        <v>824.9</v>
      </c>
      <c r="AY432" s="7">
        <v>212.96</v>
      </c>
      <c r="AZ432" s="7">
        <v>346.3</v>
      </c>
      <c r="BA432" s="7">
        <v>146.6</v>
      </c>
      <c r="BB432" s="7">
        <v>236.22</v>
      </c>
      <c r="BC432" s="7">
        <v>339.7</v>
      </c>
      <c r="BD432" s="7">
        <v>120.9</v>
      </c>
      <c r="BE432" s="7">
        <v>280.98</v>
      </c>
      <c r="BF432" s="7">
        <v>656.3</v>
      </c>
      <c r="BG432" s="7">
        <v>292.8</v>
      </c>
      <c r="BH432" s="7">
        <v>224.15</v>
      </c>
      <c r="BI432" s="7">
        <v>661.88</v>
      </c>
      <c r="BJ432" s="7">
        <v>628.63</v>
      </c>
      <c r="BK432" s="7">
        <v>632.13</v>
      </c>
      <c r="BL432" s="7">
        <v>22.32</v>
      </c>
      <c r="BM432" s="7">
        <v>24.9</v>
      </c>
    </row>
    <row r="433" spans="14:65" s="4" customFormat="1">
      <c r="N433" s="12"/>
      <c r="O433" s="12"/>
      <c r="P433" s="12"/>
      <c r="Q433" s="12"/>
      <c r="R433" s="12"/>
      <c r="S433" s="12"/>
      <c r="T433" s="12"/>
      <c r="AJ433" s="7">
        <v>111.6</v>
      </c>
      <c r="AK433" s="7">
        <v>183.07</v>
      </c>
      <c r="AL433" s="7">
        <v>140.5</v>
      </c>
      <c r="AM433" s="7">
        <v>52.7</v>
      </c>
      <c r="AN433" s="7">
        <v>266.60000000000002</v>
      </c>
      <c r="AO433" s="7">
        <v>92.5</v>
      </c>
      <c r="AP433" s="7">
        <v>38.1</v>
      </c>
      <c r="AQ433" s="7">
        <v>242.78</v>
      </c>
      <c r="AR433" s="7">
        <v>-61.1</v>
      </c>
      <c r="AS433" s="7">
        <v>-24.6</v>
      </c>
      <c r="AT433" s="7">
        <v>255</v>
      </c>
      <c r="AU433" s="7">
        <v>145.19999999999999</v>
      </c>
      <c r="AV433" s="7">
        <v>175.62</v>
      </c>
      <c r="AW433" s="7">
        <v>1791.2</v>
      </c>
      <c r="AX433" s="7">
        <v>831.1</v>
      </c>
      <c r="AY433" s="7">
        <v>215.52</v>
      </c>
      <c r="AZ433" s="7">
        <v>321.7</v>
      </c>
      <c r="BA433" s="7">
        <v>136.69999999999999</v>
      </c>
      <c r="BB433" s="7">
        <v>235.33</v>
      </c>
      <c r="BC433" s="7">
        <v>315.39999999999998</v>
      </c>
      <c r="BD433" s="7">
        <v>112.6</v>
      </c>
      <c r="BE433" s="7">
        <v>280.11</v>
      </c>
      <c r="BF433" s="7">
        <v>681</v>
      </c>
      <c r="BG433" s="7">
        <v>300.60000000000002</v>
      </c>
      <c r="BH433" s="7">
        <v>226.55</v>
      </c>
      <c r="BI433" s="7">
        <v>664.87</v>
      </c>
      <c r="BJ433" s="7">
        <v>632.41999999999996</v>
      </c>
      <c r="BK433" s="7">
        <v>635.32000000000005</v>
      </c>
      <c r="BL433" s="7">
        <v>20.39</v>
      </c>
      <c r="BM433" s="7">
        <v>21.81</v>
      </c>
    </row>
    <row r="434" spans="14:65" s="4" customFormat="1">
      <c r="N434" s="12"/>
      <c r="O434" s="12"/>
      <c r="P434" s="12"/>
      <c r="Q434" s="12"/>
      <c r="R434" s="12"/>
      <c r="S434" s="12"/>
      <c r="T434" s="12"/>
      <c r="AJ434" s="7">
        <v>114.5</v>
      </c>
      <c r="AK434" s="7">
        <v>181.31</v>
      </c>
      <c r="AL434" s="7">
        <v>131.4</v>
      </c>
      <c r="AM434" s="7">
        <v>49.4</v>
      </c>
      <c r="AN434" s="7">
        <v>265.99</v>
      </c>
      <c r="AO434" s="7">
        <v>108.9</v>
      </c>
      <c r="AP434" s="7">
        <v>43.8</v>
      </c>
      <c r="AQ434" s="7">
        <v>248.63</v>
      </c>
      <c r="AR434" s="7">
        <v>-42.9</v>
      </c>
      <c r="AS434" s="7">
        <v>-16.5</v>
      </c>
      <c r="AT434" s="7">
        <v>259.39999999999998</v>
      </c>
      <c r="AU434" s="7">
        <v>146.80000000000001</v>
      </c>
      <c r="AV434" s="7">
        <v>176.7</v>
      </c>
      <c r="AW434" s="7">
        <v>1811</v>
      </c>
      <c r="AX434" s="7">
        <v>835.6</v>
      </c>
      <c r="AY434" s="7">
        <v>216.73</v>
      </c>
      <c r="AZ434" s="7">
        <v>328.5</v>
      </c>
      <c r="BA434" s="7">
        <v>138.19999999999999</v>
      </c>
      <c r="BB434" s="7">
        <v>237.7</v>
      </c>
      <c r="BC434" s="7">
        <v>308.89999999999998</v>
      </c>
      <c r="BD434" s="7">
        <v>115.3</v>
      </c>
      <c r="BE434" s="7">
        <v>267.91000000000003</v>
      </c>
      <c r="BF434" s="7">
        <v>678.8</v>
      </c>
      <c r="BG434" s="7">
        <v>294.3</v>
      </c>
      <c r="BH434" s="7">
        <v>230.65</v>
      </c>
      <c r="BI434" s="7">
        <v>668.1</v>
      </c>
      <c r="BJ434" s="7">
        <v>635.57000000000005</v>
      </c>
      <c r="BK434" s="7">
        <v>639</v>
      </c>
      <c r="BL434" s="7">
        <v>19.350000000000001</v>
      </c>
      <c r="BM434" s="7">
        <v>20.45</v>
      </c>
    </row>
    <row r="435" spans="14:65" s="4" customFormat="1">
      <c r="N435" s="12"/>
      <c r="O435" s="12"/>
      <c r="P435" s="12"/>
      <c r="Q435" s="12"/>
      <c r="R435" s="12"/>
      <c r="S435" s="12"/>
      <c r="T435" s="12"/>
      <c r="AJ435" s="7">
        <v>119.3</v>
      </c>
      <c r="AK435" s="7">
        <v>181.98</v>
      </c>
      <c r="AL435" s="7">
        <v>126.5</v>
      </c>
      <c r="AM435" s="7">
        <v>48.5</v>
      </c>
      <c r="AN435" s="7">
        <v>260.83</v>
      </c>
      <c r="AO435" s="7">
        <v>125.3</v>
      </c>
      <c r="AP435" s="7">
        <v>51</v>
      </c>
      <c r="AQ435" s="7">
        <v>245.69</v>
      </c>
      <c r="AR435" s="7">
        <v>-19.399999999999999</v>
      </c>
      <c r="AS435" s="7">
        <v>-6.1</v>
      </c>
      <c r="AT435" s="7">
        <v>276.10000000000002</v>
      </c>
      <c r="AU435" s="7">
        <v>156.19999999999999</v>
      </c>
      <c r="AV435" s="7">
        <v>176.76</v>
      </c>
      <c r="AW435" s="7">
        <v>1865.5</v>
      </c>
      <c r="AX435" s="7">
        <v>850</v>
      </c>
      <c r="AY435" s="7">
        <v>219.47</v>
      </c>
      <c r="AZ435" s="7">
        <v>328.1</v>
      </c>
      <c r="BA435" s="7">
        <v>137</v>
      </c>
      <c r="BB435" s="7">
        <v>239.49</v>
      </c>
      <c r="BC435" s="7">
        <v>334.5</v>
      </c>
      <c r="BD435" s="7">
        <v>123.4</v>
      </c>
      <c r="BE435" s="7">
        <v>271.07</v>
      </c>
      <c r="BF435" s="7">
        <v>682.2</v>
      </c>
      <c r="BG435" s="7">
        <v>292.39999999999998</v>
      </c>
      <c r="BH435" s="7">
        <v>233.31</v>
      </c>
      <c r="BI435" s="7">
        <v>672.51</v>
      </c>
      <c r="BJ435" s="7">
        <v>638.21</v>
      </c>
      <c r="BK435" s="7">
        <v>645.16</v>
      </c>
      <c r="BL435" s="7">
        <v>19.23</v>
      </c>
      <c r="BM435" s="7">
        <v>20.07</v>
      </c>
    </row>
    <row r="436" spans="14:65" s="4" customFormat="1">
      <c r="N436" s="12"/>
      <c r="O436" s="12"/>
      <c r="P436" s="12"/>
      <c r="Q436" s="12"/>
      <c r="R436" s="12"/>
      <c r="S436" s="12"/>
      <c r="T436" s="12"/>
      <c r="AJ436" s="7">
        <v>126.4</v>
      </c>
      <c r="AK436" s="7">
        <v>183.15</v>
      </c>
      <c r="AL436" s="7">
        <v>127.1</v>
      </c>
      <c r="AM436" s="7">
        <v>48.7</v>
      </c>
      <c r="AN436" s="7">
        <v>260.99</v>
      </c>
      <c r="AO436" s="7">
        <v>137.69999999999999</v>
      </c>
      <c r="AP436" s="7">
        <v>54.7</v>
      </c>
      <c r="AQ436" s="7">
        <v>251.74</v>
      </c>
      <c r="AR436" s="7">
        <v>-4.3</v>
      </c>
      <c r="AS436" s="7">
        <v>0.9</v>
      </c>
      <c r="AT436" s="7">
        <v>284.10000000000002</v>
      </c>
      <c r="AU436" s="7">
        <v>159.6</v>
      </c>
      <c r="AV436" s="7">
        <v>178.01</v>
      </c>
      <c r="AW436" s="7">
        <v>1897.4</v>
      </c>
      <c r="AX436" s="7">
        <v>856.1</v>
      </c>
      <c r="AY436" s="7">
        <v>221.63</v>
      </c>
      <c r="AZ436" s="7">
        <v>342</v>
      </c>
      <c r="BA436" s="7">
        <v>141.6</v>
      </c>
      <c r="BB436" s="7">
        <v>241.53</v>
      </c>
      <c r="BC436" s="7">
        <v>358.4</v>
      </c>
      <c r="BD436" s="7">
        <v>129.69999999999999</v>
      </c>
      <c r="BE436" s="7">
        <v>276.33</v>
      </c>
      <c r="BF436" s="7">
        <v>689.8</v>
      </c>
      <c r="BG436" s="7">
        <v>292</v>
      </c>
      <c r="BH436" s="7">
        <v>236.23</v>
      </c>
      <c r="BI436" s="7">
        <v>678.2</v>
      </c>
      <c r="BJ436" s="7">
        <v>641.13</v>
      </c>
      <c r="BK436" s="7">
        <v>651.36</v>
      </c>
      <c r="BL436" s="7">
        <v>19.37</v>
      </c>
      <c r="BM436" s="7">
        <v>20.34</v>
      </c>
    </row>
    <row r="437" spans="14:65" s="4" customFormat="1">
      <c r="N437" s="12"/>
      <c r="O437" s="12"/>
      <c r="P437" s="12"/>
      <c r="Q437" s="12"/>
      <c r="R437" s="12"/>
      <c r="S437" s="12"/>
      <c r="T437" s="12"/>
      <c r="AJ437" s="7">
        <v>135.30000000000001</v>
      </c>
      <c r="AK437" s="7">
        <v>185.59</v>
      </c>
      <c r="AL437" s="7">
        <v>137.5</v>
      </c>
      <c r="AM437" s="7">
        <v>51.8</v>
      </c>
      <c r="AN437" s="7">
        <v>265.44</v>
      </c>
      <c r="AO437" s="7">
        <v>138.69999999999999</v>
      </c>
      <c r="AP437" s="7">
        <v>55.2</v>
      </c>
      <c r="AQ437" s="7">
        <v>251.27</v>
      </c>
      <c r="AR437" s="7">
        <v>12.7</v>
      </c>
      <c r="AS437" s="7">
        <v>7.2</v>
      </c>
      <c r="AT437" s="7">
        <v>299.8</v>
      </c>
      <c r="AU437" s="7">
        <v>167.2</v>
      </c>
      <c r="AV437" s="7">
        <v>179.31</v>
      </c>
      <c r="AW437" s="7">
        <v>1930.5</v>
      </c>
      <c r="AX437" s="7">
        <v>865.2</v>
      </c>
      <c r="AY437" s="7">
        <v>223.13</v>
      </c>
      <c r="AZ437" s="7">
        <v>346.1</v>
      </c>
      <c r="BA437" s="7">
        <v>141</v>
      </c>
      <c r="BB437" s="7">
        <v>245.46</v>
      </c>
      <c r="BC437" s="7">
        <v>375.9</v>
      </c>
      <c r="BD437" s="7">
        <v>139.1</v>
      </c>
      <c r="BE437" s="7">
        <v>270.24</v>
      </c>
      <c r="BF437" s="7">
        <v>691.4</v>
      </c>
      <c r="BG437" s="7">
        <v>288.8</v>
      </c>
      <c r="BH437" s="7">
        <v>239.4</v>
      </c>
      <c r="BI437" s="7">
        <v>685.79</v>
      </c>
      <c r="BJ437" s="7">
        <v>644.29999999999995</v>
      </c>
      <c r="BK437" s="7">
        <v>658.66</v>
      </c>
      <c r="BL437" s="7">
        <v>20.81</v>
      </c>
      <c r="BM437" s="7">
        <v>21.27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9"/>
  <sheetViews>
    <sheetView workbookViewId="0">
      <selection activeCell="O16" sqref="O16"/>
    </sheetView>
  </sheetViews>
  <sheetFormatPr defaultColWidth="9.1015625" defaultRowHeight="14.4"/>
  <cols>
    <col min="1" max="1" width="10.68359375" style="10" bestFit="1" customWidth="1"/>
    <col min="2" max="3" width="8.26171875" style="4" customWidth="1"/>
    <col min="4" max="6" width="9.1015625" style="4"/>
    <col min="7" max="7" width="9.1015625" style="12"/>
    <col min="8" max="8" width="9.1015625" style="4"/>
    <col min="9" max="9" width="12.26171875" style="4" customWidth="1"/>
    <col min="10" max="10" width="9.1015625" style="4"/>
    <col min="11" max="11" width="7.26171875" style="4" customWidth="1"/>
    <col min="12" max="16384" width="9.1015625" style="4"/>
  </cols>
  <sheetData>
    <row r="1" spans="1:23">
      <c r="A1" s="10" t="s">
        <v>152</v>
      </c>
      <c r="B1" s="4" t="s">
        <v>51</v>
      </c>
      <c r="D1" s="4" t="s">
        <v>52</v>
      </c>
      <c r="E1" s="4" t="s">
        <v>56</v>
      </c>
      <c r="F1" s="4" t="s">
        <v>153</v>
      </c>
      <c r="G1" s="12" t="s">
        <v>60</v>
      </c>
      <c r="H1" s="4" t="s">
        <v>147</v>
      </c>
      <c r="I1" s="4" t="s">
        <v>150</v>
      </c>
      <c r="J1" s="4" t="s">
        <v>117</v>
      </c>
      <c r="K1" s="4" t="s">
        <v>116</v>
      </c>
      <c r="L1" s="4" t="s">
        <v>118</v>
      </c>
      <c r="M1" s="4" t="s">
        <v>70</v>
      </c>
      <c r="N1" s="4" t="s">
        <v>120</v>
      </c>
      <c r="O1" s="4" t="s">
        <v>135</v>
      </c>
      <c r="P1" s="4" t="s">
        <v>121</v>
      </c>
      <c r="Q1" s="4" t="s">
        <v>151</v>
      </c>
      <c r="R1" s="4" t="s">
        <v>119</v>
      </c>
      <c r="S1" s="4" t="s">
        <v>99</v>
      </c>
      <c r="T1" s="4" t="s">
        <v>122</v>
      </c>
      <c r="U1" s="4" t="s">
        <v>123</v>
      </c>
      <c r="V1" s="4" t="s">
        <v>124</v>
      </c>
      <c r="W1" s="4" t="s">
        <v>126</v>
      </c>
    </row>
    <row r="2" spans="1:23">
      <c r="A2" s="10">
        <v>5114</v>
      </c>
      <c r="B2" s="4">
        <v>466284</v>
      </c>
      <c r="C2" s="12"/>
      <c r="D2" s="4">
        <v>1290.4000000000001</v>
      </c>
      <c r="E2" s="4">
        <v>1290.4000000000001</v>
      </c>
      <c r="G2" s="12">
        <f t="shared" ref="G2:G22" si="0">D2/H2</f>
        <v>0.26556904712903889</v>
      </c>
      <c r="H2" s="4">
        <v>4859</v>
      </c>
      <c r="I2" s="4">
        <v>85</v>
      </c>
      <c r="J2" s="4">
        <v>38.244</v>
      </c>
      <c r="K2" s="4">
        <v>424.49200000000002</v>
      </c>
      <c r="L2" s="4">
        <v>9.0090000000000003</v>
      </c>
    </row>
    <row r="3" spans="1:23">
      <c r="A3" s="10">
        <v>5479</v>
      </c>
      <c r="B3" s="4">
        <v>447608</v>
      </c>
      <c r="C3" s="12">
        <f t="shared" ref="C3:C29" si="1">(B3-B2)/B2</f>
        <v>-4.0052843331531855E-2</v>
      </c>
      <c r="D3" s="4">
        <v>1206.5</v>
      </c>
      <c r="E3" s="4">
        <v>1206.5</v>
      </c>
      <c r="F3" s="12">
        <f>(E3-E2)/E2</f>
        <v>-6.5018598884067025E-2</v>
      </c>
      <c r="G3" s="12">
        <f t="shared" si="0"/>
        <v>0.22574187029899337</v>
      </c>
      <c r="H3" s="4">
        <v>5344.6</v>
      </c>
      <c r="I3" s="4">
        <v>85</v>
      </c>
      <c r="J3" s="4">
        <v>37.741999999999997</v>
      </c>
      <c r="K3" s="4">
        <v>414.59899999999999</v>
      </c>
      <c r="L3" s="4">
        <v>9.1029999999999998</v>
      </c>
      <c r="M3" s="4">
        <v>0.56299999999999994</v>
      </c>
      <c r="N3" s="4">
        <v>1590</v>
      </c>
      <c r="O3" s="4">
        <v>174.62375040000001</v>
      </c>
      <c r="P3" s="4">
        <v>3469</v>
      </c>
      <c r="Q3" s="4">
        <v>381.0831594</v>
      </c>
      <c r="R3" s="4">
        <v>11607</v>
      </c>
      <c r="S3" s="4">
        <v>1275</v>
      </c>
      <c r="T3" s="4">
        <v>4.2099999999999999E-2</v>
      </c>
      <c r="U3" s="4">
        <v>9.1899999999999996E-2</v>
      </c>
      <c r="V3" s="4">
        <v>0.3075</v>
      </c>
      <c r="W3" s="4">
        <v>3.2516584819999999</v>
      </c>
    </row>
    <row r="4" spans="1:23">
      <c r="A4" s="10">
        <v>5844</v>
      </c>
      <c r="B4" s="4">
        <v>472284</v>
      </c>
      <c r="C4" s="12">
        <f t="shared" si="1"/>
        <v>5.5128594663187432E-2</v>
      </c>
      <c r="D4" s="4">
        <v>1706.9</v>
      </c>
      <c r="E4" s="4">
        <v>1706.9</v>
      </c>
      <c r="F4" s="12">
        <f t="shared" ref="F4:F29" si="2">(E4-E3)/E3</f>
        <v>0.41475341898052226</v>
      </c>
      <c r="G4" s="12">
        <f t="shared" si="0"/>
        <v>0.2734846906894397</v>
      </c>
      <c r="H4" s="4">
        <v>6241.3</v>
      </c>
      <c r="I4" s="4">
        <v>108</v>
      </c>
      <c r="J4" s="4">
        <v>41.656999999999996</v>
      </c>
      <c r="K4" s="4">
        <v>443.048</v>
      </c>
      <c r="L4" s="4">
        <v>9.4019999999999992</v>
      </c>
      <c r="M4" s="4">
        <v>0.51100000000000001</v>
      </c>
      <c r="N4" s="4">
        <v>1739</v>
      </c>
      <c r="O4" s="4">
        <v>184.98191869999999</v>
      </c>
      <c r="P4" s="4">
        <v>3881</v>
      </c>
      <c r="Q4" s="4">
        <v>412.78451389999998</v>
      </c>
      <c r="R4" s="4">
        <v>12348.833329999999</v>
      </c>
      <c r="S4" s="4">
        <v>1313</v>
      </c>
      <c r="T4" s="4">
        <v>4.1799999999999997E-2</v>
      </c>
      <c r="U4" s="4">
        <v>9.3200000000000005E-2</v>
      </c>
      <c r="V4" s="4">
        <v>0.2964</v>
      </c>
      <c r="W4" s="4">
        <v>3.3733551080000002</v>
      </c>
    </row>
    <row r="5" spans="1:23">
      <c r="A5" s="10">
        <v>6210</v>
      </c>
      <c r="B5" s="4">
        <v>455456</v>
      </c>
      <c r="C5" s="12">
        <f t="shared" si="1"/>
        <v>-3.5631103319189304E-2</v>
      </c>
      <c r="D5" s="4">
        <v>2202.1999999999998</v>
      </c>
      <c r="E5" s="4">
        <v>2202.1999999999998</v>
      </c>
      <c r="F5" s="12">
        <f t="shared" si="2"/>
        <v>0.29017517136329002</v>
      </c>
      <c r="G5" s="12">
        <f t="shared" si="0"/>
        <v>0.3321217970953293</v>
      </c>
      <c r="H5" s="4">
        <v>6630.7</v>
      </c>
      <c r="I5" s="4">
        <v>136</v>
      </c>
      <c r="J5" s="4">
        <v>50.44</v>
      </c>
      <c r="K5" s="4">
        <v>476.49799999999999</v>
      </c>
      <c r="L5" s="4">
        <v>10.586</v>
      </c>
      <c r="M5" s="4">
        <v>0.67200000000000004</v>
      </c>
      <c r="N5" s="4">
        <v>2217</v>
      </c>
      <c r="O5" s="4">
        <v>209.44643869999999</v>
      </c>
      <c r="P5" s="4">
        <v>4517</v>
      </c>
      <c r="Q5" s="4">
        <v>426.69563570000003</v>
      </c>
      <c r="R5" s="4">
        <v>14563.666670000001</v>
      </c>
      <c r="S5" s="4">
        <v>1376</v>
      </c>
      <c r="T5" s="4">
        <v>4.3999999999999997E-2</v>
      </c>
      <c r="U5" s="4">
        <v>8.9599999999999999E-2</v>
      </c>
      <c r="V5" s="4">
        <v>0.28870000000000001</v>
      </c>
      <c r="W5" s="4">
        <v>3.4634135179999999</v>
      </c>
    </row>
    <row r="6" spans="1:23">
      <c r="A6" s="10">
        <v>6575</v>
      </c>
      <c r="B6" s="4">
        <v>420592</v>
      </c>
      <c r="C6" s="12">
        <f t="shared" si="1"/>
        <v>-7.654746012787185E-2</v>
      </c>
      <c r="D6" s="4">
        <v>2523.1</v>
      </c>
      <c r="E6" s="4">
        <v>2523.1</v>
      </c>
      <c r="F6" s="12">
        <f t="shared" si="2"/>
        <v>0.14571791844519122</v>
      </c>
      <c r="G6" s="12">
        <f t="shared" si="0"/>
        <v>0.35298479273632816</v>
      </c>
      <c r="H6" s="4">
        <v>7147.9</v>
      </c>
      <c r="I6" s="4">
        <v>179</v>
      </c>
      <c r="J6" s="4">
        <v>61.895000000000003</v>
      </c>
      <c r="K6" s="4">
        <v>473.89600000000002</v>
      </c>
      <c r="L6" s="4">
        <v>13.061</v>
      </c>
      <c r="M6" s="4">
        <v>0.84</v>
      </c>
      <c r="N6" s="4">
        <v>2836</v>
      </c>
      <c r="O6" s="4">
        <v>217.16560749999999</v>
      </c>
      <c r="P6" s="4">
        <v>5553</v>
      </c>
      <c r="Q6" s="4">
        <v>425.15886990000001</v>
      </c>
      <c r="R6" s="4">
        <v>16955.166669999999</v>
      </c>
      <c r="S6" s="4">
        <v>1298</v>
      </c>
      <c r="T6" s="4">
        <v>4.58E-2</v>
      </c>
      <c r="U6" s="4">
        <v>8.9700000000000002E-2</v>
      </c>
      <c r="V6" s="4">
        <v>0.27389999999999998</v>
      </c>
      <c r="W6" s="4">
        <v>3.6505096770000001</v>
      </c>
    </row>
    <row r="7" spans="1:23">
      <c r="A7" s="10">
        <v>6940</v>
      </c>
      <c r="B7" s="4">
        <v>384251</v>
      </c>
      <c r="C7" s="12">
        <f t="shared" si="1"/>
        <v>-8.6404401415148172E-2</v>
      </c>
      <c r="D7" s="4">
        <v>2657.9</v>
      </c>
      <c r="E7" s="4">
        <v>2657.9</v>
      </c>
      <c r="F7" s="12">
        <f t="shared" si="2"/>
        <v>5.342634061273837E-2</v>
      </c>
      <c r="G7" s="12">
        <f t="shared" si="0"/>
        <v>0.38992723431723492</v>
      </c>
      <c r="H7" s="4">
        <v>6816.4</v>
      </c>
      <c r="I7" s="4">
        <v>192</v>
      </c>
      <c r="J7" s="4">
        <v>75.784999999999997</v>
      </c>
      <c r="K7" s="4">
        <v>498.45800000000003</v>
      </c>
      <c r="L7" s="4">
        <v>15.204000000000001</v>
      </c>
      <c r="M7" s="4">
        <v>0.98399999999999999</v>
      </c>
      <c r="N7" s="4">
        <v>2874</v>
      </c>
      <c r="O7" s="4">
        <v>189.02920280000001</v>
      </c>
      <c r="P7" s="4">
        <v>6078</v>
      </c>
      <c r="Q7" s="4">
        <v>399.76322019999998</v>
      </c>
      <c r="R7" s="4">
        <v>18092</v>
      </c>
      <c r="S7" s="4">
        <v>1190</v>
      </c>
      <c r="T7" s="4">
        <v>3.7900000000000003E-2</v>
      </c>
      <c r="U7" s="4">
        <v>8.0199999999999994E-2</v>
      </c>
      <c r="V7" s="4">
        <v>0.2387</v>
      </c>
      <c r="W7" s="4">
        <v>4.188868008</v>
      </c>
    </row>
    <row r="8" spans="1:23">
      <c r="A8" s="10">
        <v>7305</v>
      </c>
      <c r="B8" s="4">
        <v>358444</v>
      </c>
      <c r="C8" s="12">
        <f t="shared" si="1"/>
        <v>-6.7161829116905353E-2</v>
      </c>
      <c r="D8" s="4">
        <v>2517.6999999999998</v>
      </c>
      <c r="E8" s="4">
        <v>2517.6999999999998</v>
      </c>
      <c r="F8" s="12">
        <f t="shared" si="2"/>
        <v>-5.2748410399187429E-2</v>
      </c>
      <c r="G8" s="12">
        <f t="shared" si="0"/>
        <v>0.36995621124401212</v>
      </c>
      <c r="H8" s="4">
        <v>6805.4</v>
      </c>
      <c r="I8" s="4">
        <v>206</v>
      </c>
      <c r="J8" s="4">
        <v>78.501999999999995</v>
      </c>
      <c r="K8" s="4">
        <v>503.87299999999999</v>
      </c>
      <c r="L8" s="4">
        <v>15.58</v>
      </c>
      <c r="M8" s="4">
        <v>1.121</v>
      </c>
      <c r="N8" s="4">
        <v>2832</v>
      </c>
      <c r="O8" s="4">
        <v>181.7715019</v>
      </c>
      <c r="P8" s="4">
        <v>6444</v>
      </c>
      <c r="Q8" s="4">
        <v>413.60718869999999</v>
      </c>
      <c r="R8" s="4">
        <v>21677</v>
      </c>
      <c r="S8" s="4">
        <v>1391</v>
      </c>
      <c r="T8" s="4">
        <v>3.61E-2</v>
      </c>
      <c r="U8" s="4">
        <v>8.2100000000000006E-2</v>
      </c>
      <c r="V8" s="4">
        <v>0.27610000000000001</v>
      </c>
      <c r="W8" s="4">
        <v>3.6214420810000001</v>
      </c>
    </row>
    <row r="9" spans="1:23">
      <c r="A9" s="10">
        <v>7671</v>
      </c>
      <c r="B9" s="4">
        <v>333785</v>
      </c>
      <c r="C9" s="12">
        <f t="shared" si="1"/>
        <v>-6.8794567631205991E-2</v>
      </c>
      <c r="D9" s="4">
        <v>2451.1999999999998</v>
      </c>
      <c r="E9" s="4">
        <v>2451.1999999999998</v>
      </c>
      <c r="F9" s="12">
        <f t="shared" si="2"/>
        <v>-2.6412995988402115E-2</v>
      </c>
      <c r="G9" s="12">
        <f t="shared" si="0"/>
        <v>0.33783560284469921</v>
      </c>
      <c r="H9" s="4">
        <v>7255.6</v>
      </c>
      <c r="I9" s="4">
        <v>251</v>
      </c>
      <c r="J9" s="4">
        <v>88.4</v>
      </c>
      <c r="K9" s="4">
        <v>498.13200000000001</v>
      </c>
      <c r="L9" s="4">
        <v>17.745999999999999</v>
      </c>
      <c r="M9" s="4">
        <v>1.0189999999999999</v>
      </c>
      <c r="N9" s="4">
        <v>2589</v>
      </c>
      <c r="O9" s="4">
        <v>145.892032</v>
      </c>
      <c r="P9" s="4">
        <v>7187</v>
      </c>
      <c r="Q9" s="4">
        <v>404.9926744</v>
      </c>
      <c r="R9" s="4">
        <v>23497</v>
      </c>
      <c r="S9" s="4">
        <v>1324</v>
      </c>
      <c r="T9" s="4">
        <v>2.93E-2</v>
      </c>
      <c r="U9" s="4">
        <v>8.1299999999999997E-2</v>
      </c>
      <c r="V9" s="4">
        <v>0.26579999999999998</v>
      </c>
      <c r="W9" s="4">
        <v>3.762182406</v>
      </c>
    </row>
    <row r="10" spans="1:23">
      <c r="A10" s="10">
        <v>8036</v>
      </c>
      <c r="B10" s="4">
        <v>330702</v>
      </c>
      <c r="C10" s="12">
        <f t="shared" si="1"/>
        <v>-9.23648456341657E-3</v>
      </c>
      <c r="D10" s="4">
        <v>3221.2</v>
      </c>
      <c r="E10" s="4">
        <v>3221.2</v>
      </c>
      <c r="F10" s="12">
        <f t="shared" si="2"/>
        <v>0.31413185378590081</v>
      </c>
      <c r="G10" s="12">
        <f t="shared" si="0"/>
        <v>0.40042264901485486</v>
      </c>
      <c r="H10" s="4">
        <v>8044.5</v>
      </c>
      <c r="I10" s="4">
        <v>155</v>
      </c>
      <c r="J10" s="4">
        <v>73.558999999999997</v>
      </c>
      <c r="K10" s="4">
        <v>486.37700000000001</v>
      </c>
      <c r="L10" s="4">
        <v>15.124000000000001</v>
      </c>
      <c r="M10" s="4">
        <v>0.63100000000000001</v>
      </c>
      <c r="N10" s="4">
        <v>3037</v>
      </c>
      <c r="O10" s="4">
        <v>200.80666489999999</v>
      </c>
      <c r="P10" s="4">
        <v>6283</v>
      </c>
      <c r="Q10" s="4">
        <v>415.43242529999998</v>
      </c>
      <c r="R10" s="4">
        <v>21194</v>
      </c>
      <c r="S10" s="4">
        <v>1401</v>
      </c>
      <c r="T10" s="4">
        <v>4.1300000000000003E-2</v>
      </c>
      <c r="U10" s="4">
        <v>8.5400000000000004E-2</v>
      </c>
      <c r="V10" s="4">
        <v>0.28810000000000002</v>
      </c>
      <c r="W10" s="4">
        <v>3.4707464379999999</v>
      </c>
    </row>
    <row r="11" spans="1:23">
      <c r="A11" s="10">
        <v>8401</v>
      </c>
      <c r="B11" s="4">
        <v>320349</v>
      </c>
      <c r="C11" s="12">
        <f t="shared" si="1"/>
        <v>-3.130613059491627E-2</v>
      </c>
      <c r="D11" s="4">
        <v>3505.6</v>
      </c>
      <c r="E11" s="4">
        <v>3505.6</v>
      </c>
      <c r="F11" s="12">
        <f t="shared" si="2"/>
        <v>8.8290078231714919E-2</v>
      </c>
      <c r="G11" s="12">
        <f t="shared" si="0"/>
        <v>0.41645580146595856</v>
      </c>
      <c r="H11" s="4">
        <v>8417.7000000000007</v>
      </c>
      <c r="I11" s="4">
        <v>131</v>
      </c>
      <c r="J11" s="4">
        <v>73.61</v>
      </c>
      <c r="K11" s="4">
        <v>514.94899999999996</v>
      </c>
      <c r="L11" s="4">
        <v>14.295</v>
      </c>
      <c r="M11" s="4">
        <v>0.67900000000000005</v>
      </c>
      <c r="N11" s="4">
        <v>3526</v>
      </c>
      <c r="O11" s="4">
        <v>246.65967119999999</v>
      </c>
      <c r="P11" s="4">
        <v>6676</v>
      </c>
      <c r="Q11" s="4">
        <v>467.0164393</v>
      </c>
      <c r="R11" s="4">
        <v>21547</v>
      </c>
      <c r="S11" s="4">
        <v>1507</v>
      </c>
      <c r="T11" s="4">
        <v>4.7899999999999998E-2</v>
      </c>
      <c r="U11" s="4">
        <v>9.0700000000000003E-2</v>
      </c>
      <c r="V11" s="4">
        <v>0.29270000000000002</v>
      </c>
      <c r="W11" s="4">
        <v>3.4162528430000001</v>
      </c>
    </row>
    <row r="12" spans="1:23">
      <c r="A12" s="10">
        <v>8766</v>
      </c>
      <c r="B12" s="4">
        <v>368897</v>
      </c>
      <c r="C12" s="12">
        <f t="shared" si="1"/>
        <v>0.15154721881448047</v>
      </c>
      <c r="D12" s="4">
        <v>3833.7</v>
      </c>
      <c r="E12" s="4">
        <v>3833.7</v>
      </c>
      <c r="F12" s="12">
        <f t="shared" si="2"/>
        <v>9.3593108169785458E-2</v>
      </c>
      <c r="G12" s="12">
        <f t="shared" si="0"/>
        <v>0.44303841353487722</v>
      </c>
      <c r="H12" s="4">
        <v>8653.2000000000007</v>
      </c>
      <c r="I12" s="4">
        <v>129</v>
      </c>
      <c r="J12" s="4">
        <v>85.673000000000002</v>
      </c>
      <c r="K12" s="4">
        <v>583.10500000000002</v>
      </c>
      <c r="L12" s="4">
        <v>14.693</v>
      </c>
      <c r="M12" s="4">
        <v>0.65200000000000002</v>
      </c>
      <c r="N12" s="4">
        <v>3787</v>
      </c>
      <c r="O12" s="4">
        <v>257.74178180000001</v>
      </c>
      <c r="P12" s="4">
        <v>6874</v>
      </c>
      <c r="Q12" s="4">
        <v>467.84182939999999</v>
      </c>
      <c r="R12" s="4">
        <v>22716</v>
      </c>
      <c r="S12" s="4">
        <v>1546</v>
      </c>
      <c r="T12" s="4">
        <v>4.4200000000000003E-2</v>
      </c>
      <c r="U12" s="4">
        <v>8.0199999999999994E-2</v>
      </c>
      <c r="V12" s="4">
        <v>0.2651</v>
      </c>
      <c r="W12" s="4">
        <v>3.7714826549999998</v>
      </c>
    </row>
    <row r="13" spans="1:23">
      <c r="A13" s="10">
        <v>9132</v>
      </c>
      <c r="B13" s="4">
        <v>384900</v>
      </c>
      <c r="C13" s="12">
        <f t="shared" si="1"/>
        <v>4.3380672653884421E-2</v>
      </c>
      <c r="D13" s="4">
        <v>4090.1</v>
      </c>
      <c r="E13" s="4">
        <v>4090.1</v>
      </c>
      <c r="F13" s="12">
        <f t="shared" si="2"/>
        <v>6.6880559250854288E-2</v>
      </c>
      <c r="G13" s="12">
        <f t="shared" si="0"/>
        <v>0.45562499303768561</v>
      </c>
      <c r="H13" s="4">
        <v>8976.9</v>
      </c>
      <c r="I13" s="4">
        <v>139</v>
      </c>
      <c r="J13" s="4">
        <v>87.111999999999995</v>
      </c>
      <c r="K13" s="4">
        <v>500.37700000000001</v>
      </c>
      <c r="L13" s="4">
        <v>14.51</v>
      </c>
      <c r="M13" s="4">
        <v>0.67100000000000004</v>
      </c>
      <c r="N13" s="4">
        <v>4163</v>
      </c>
      <c r="O13" s="4">
        <v>286.90558240000001</v>
      </c>
      <c r="P13" s="4">
        <v>7026</v>
      </c>
      <c r="Q13" s="4">
        <v>484.21778080000001</v>
      </c>
      <c r="R13" s="4">
        <v>23495</v>
      </c>
      <c r="S13" s="4">
        <v>1619</v>
      </c>
      <c r="T13" s="4">
        <v>4.7800000000000002E-2</v>
      </c>
      <c r="U13" s="4">
        <v>8.0699999999999994E-2</v>
      </c>
      <c r="V13" s="4">
        <v>0.2697</v>
      </c>
      <c r="W13" s="4">
        <v>3.7076824859999999</v>
      </c>
    </row>
    <row r="14" spans="1:23">
      <c r="A14" s="10">
        <v>9497</v>
      </c>
      <c r="B14" s="4">
        <v>384010</v>
      </c>
      <c r="C14" s="12">
        <f t="shared" si="1"/>
        <v>-2.3122889062094048E-3</v>
      </c>
      <c r="D14" s="4">
        <v>3985.4</v>
      </c>
      <c r="E14" s="4">
        <v>3985.4</v>
      </c>
      <c r="F14" s="12">
        <f t="shared" si="2"/>
        <v>-2.559839612723401E-2</v>
      </c>
      <c r="G14" s="12">
        <f t="shared" si="0"/>
        <v>0.44294033964612783</v>
      </c>
      <c r="H14" s="4">
        <v>8997.6</v>
      </c>
      <c r="I14" s="4">
        <v>136</v>
      </c>
      <c r="J14" s="4">
        <v>90.838999999999999</v>
      </c>
      <c r="K14" s="4">
        <v>615.10799999999995</v>
      </c>
      <c r="L14" s="4">
        <v>14.768000000000001</v>
      </c>
      <c r="M14" s="4">
        <v>0.69399999999999995</v>
      </c>
      <c r="N14" s="4">
        <v>4090</v>
      </c>
      <c r="O14" s="4">
        <v>276.95016249999998</v>
      </c>
      <c r="P14" s="4">
        <v>7133</v>
      </c>
      <c r="Q14" s="4">
        <v>483.00379199999998</v>
      </c>
      <c r="R14" s="4">
        <v>25498</v>
      </c>
      <c r="S14" s="4">
        <v>1727</v>
      </c>
      <c r="T14" s="4">
        <v>4.4999999999999998E-2</v>
      </c>
      <c r="U14" s="4">
        <v>7.85E-2</v>
      </c>
      <c r="V14" s="4">
        <v>0.28070000000000001</v>
      </c>
      <c r="W14" s="4">
        <v>3.5625931450000001</v>
      </c>
    </row>
    <row r="15" spans="1:23">
      <c r="A15" s="10">
        <v>9862</v>
      </c>
      <c r="B15" s="4">
        <v>395199</v>
      </c>
      <c r="C15" s="12">
        <f t="shared" si="1"/>
        <v>2.9137262050467436E-2</v>
      </c>
      <c r="D15" s="4">
        <v>4083.4</v>
      </c>
      <c r="E15" s="4">
        <v>4083.4</v>
      </c>
      <c r="F15" s="12">
        <f t="shared" si="2"/>
        <v>2.4589752596978973E-2</v>
      </c>
      <c r="G15" s="12">
        <f t="shared" si="0"/>
        <v>0.44221355858782763</v>
      </c>
      <c r="H15" s="4">
        <v>9234</v>
      </c>
      <c r="I15" s="4">
        <v>126</v>
      </c>
      <c r="J15" s="4">
        <v>97.192999999999998</v>
      </c>
      <c r="K15" s="4">
        <v>655.03300000000002</v>
      </c>
      <c r="L15" s="4">
        <v>14.837999999999999</v>
      </c>
      <c r="M15" s="4">
        <v>0.624</v>
      </c>
      <c r="N15" s="4">
        <v>4167</v>
      </c>
      <c r="O15" s="4">
        <v>280.83299640000001</v>
      </c>
      <c r="P15" s="4">
        <v>7157</v>
      </c>
      <c r="Q15" s="4">
        <v>482.34263379999999</v>
      </c>
      <c r="R15" s="4">
        <v>25921</v>
      </c>
      <c r="S15" s="4">
        <v>1747</v>
      </c>
      <c r="T15" s="4">
        <v>4.2900000000000001E-2</v>
      </c>
      <c r="U15" s="4">
        <v>7.3599999999999999E-2</v>
      </c>
      <c r="V15" s="4">
        <v>0.26669999999999999</v>
      </c>
      <c r="W15" s="4">
        <v>3.7495852780000001</v>
      </c>
    </row>
    <row r="16" spans="1:23">
      <c r="A16" s="10">
        <v>10227</v>
      </c>
      <c r="B16" s="4">
        <v>393980</v>
      </c>
      <c r="C16" s="12">
        <f t="shared" si="1"/>
        <v>-3.0845219750049975E-3</v>
      </c>
      <c r="D16" s="4">
        <v>3977.2</v>
      </c>
      <c r="E16" s="4">
        <v>3977.2</v>
      </c>
      <c r="F16" s="12">
        <f t="shared" si="2"/>
        <v>-2.6007738649164978E-2</v>
      </c>
      <c r="G16" s="12">
        <f t="shared" si="0"/>
        <v>0.41457668813976273</v>
      </c>
      <c r="H16" s="4">
        <v>9593.4</v>
      </c>
      <c r="I16" s="4">
        <v>122</v>
      </c>
      <c r="J16" s="4">
        <v>95.784999999999997</v>
      </c>
      <c r="K16" s="4">
        <v>661.36500000000001</v>
      </c>
      <c r="L16" s="4">
        <v>14.483000000000001</v>
      </c>
      <c r="M16" s="4">
        <v>0.56699999999999995</v>
      </c>
      <c r="N16" s="4">
        <v>4268</v>
      </c>
      <c r="O16" s="4">
        <v>294.69032659999999</v>
      </c>
      <c r="P16" s="4">
        <v>7126</v>
      </c>
      <c r="Q16" s="4">
        <v>492.02513290000002</v>
      </c>
      <c r="R16" s="4">
        <v>25866</v>
      </c>
      <c r="S16" s="4">
        <v>1786</v>
      </c>
      <c r="T16" s="4">
        <v>4.4600000000000001E-2</v>
      </c>
      <c r="U16" s="4">
        <v>7.4399999999999994E-2</v>
      </c>
      <c r="V16" s="4">
        <v>0.27</v>
      </c>
      <c r="W16" s="4">
        <v>3.703123792</v>
      </c>
    </row>
    <row r="17" spans="1:23">
      <c r="A17" s="10">
        <v>10593</v>
      </c>
      <c r="B17" s="4">
        <v>390387</v>
      </c>
      <c r="C17" s="12">
        <f t="shared" si="1"/>
        <v>-9.119752271688918E-3</v>
      </c>
      <c r="D17" s="4">
        <v>3746.1</v>
      </c>
      <c r="E17" s="4">
        <v>3746.1</v>
      </c>
      <c r="F17" s="12">
        <f t="shared" si="2"/>
        <v>-5.8106205370612472E-2</v>
      </c>
      <c r="G17" s="12">
        <f t="shared" si="0"/>
        <v>0.37244979121097632</v>
      </c>
      <c r="H17" s="4">
        <v>10058</v>
      </c>
      <c r="I17" s="4">
        <v>120</v>
      </c>
      <c r="J17" s="4">
        <v>97.66</v>
      </c>
      <c r="K17" s="4">
        <v>669.28800000000001</v>
      </c>
      <c r="L17" s="4">
        <v>14.592000000000001</v>
      </c>
      <c r="M17" s="4">
        <v>0.58499999999999996</v>
      </c>
      <c r="N17" s="4">
        <v>3970</v>
      </c>
      <c r="O17" s="4">
        <v>272.06688600000001</v>
      </c>
      <c r="P17" s="4">
        <v>7135</v>
      </c>
      <c r="Q17" s="4">
        <v>488.96655700000002</v>
      </c>
      <c r="R17" s="4">
        <v>26181</v>
      </c>
      <c r="S17" s="4">
        <v>1794</v>
      </c>
      <c r="T17" s="4">
        <v>4.07E-2</v>
      </c>
      <c r="U17" s="4">
        <v>7.3099999999999998E-2</v>
      </c>
      <c r="V17" s="4">
        <v>0.2681</v>
      </c>
      <c r="W17" s="4">
        <v>3.730186013</v>
      </c>
    </row>
    <row r="18" spans="1:23">
      <c r="A18" s="10">
        <v>10958</v>
      </c>
      <c r="B18" s="4">
        <v>397153</v>
      </c>
      <c r="C18" s="12">
        <f t="shared" si="1"/>
        <v>1.7331519748352276E-2</v>
      </c>
      <c r="D18" s="4">
        <v>3900.2</v>
      </c>
      <c r="E18" s="4">
        <v>3900.2</v>
      </c>
      <c r="F18" s="12">
        <f t="shared" si="2"/>
        <v>4.1136114892821846E-2</v>
      </c>
      <c r="G18" s="12">
        <f t="shared" si="0"/>
        <v>0.37733402991428178</v>
      </c>
      <c r="H18" s="4">
        <v>10336.200000000001</v>
      </c>
      <c r="I18" s="4">
        <v>115</v>
      </c>
      <c r="J18" s="4">
        <v>103.6</v>
      </c>
      <c r="K18" s="4">
        <v>7.7329999999999997</v>
      </c>
      <c r="L18" s="4">
        <v>13.3971</v>
      </c>
      <c r="M18" s="4">
        <v>0.53300000000000003</v>
      </c>
      <c r="N18" s="4">
        <v>4001.583333</v>
      </c>
      <c r="O18" s="4">
        <v>298.68961309999997</v>
      </c>
      <c r="P18" s="4">
        <v>7120.25</v>
      </c>
      <c r="Q18" s="4">
        <v>531.47580359999995</v>
      </c>
      <c r="R18" s="4">
        <v>26418.666669999999</v>
      </c>
      <c r="S18" s="4">
        <v>1972</v>
      </c>
      <c r="T18" s="4">
        <v>3.8600000000000002E-2</v>
      </c>
      <c r="U18" s="4">
        <v>6.8699999999999997E-2</v>
      </c>
      <c r="V18" s="4">
        <v>0.255</v>
      </c>
      <c r="W18" s="4">
        <v>3.9214696679999999</v>
      </c>
    </row>
    <row r="19" spans="1:23">
      <c r="A19" s="10">
        <v>11323</v>
      </c>
      <c r="B19" s="4">
        <v>432119</v>
      </c>
      <c r="C19" s="12">
        <f t="shared" si="1"/>
        <v>8.8041636346697622E-2</v>
      </c>
      <c r="D19" s="4">
        <v>4225.1000000000004</v>
      </c>
      <c r="E19" s="4">
        <v>4225.1000000000004</v>
      </c>
      <c r="F19" s="12">
        <f t="shared" si="2"/>
        <v>8.3303420337418735E-2</v>
      </c>
      <c r="G19" s="12">
        <f t="shared" si="0"/>
        <v>0.38604073204382028</v>
      </c>
      <c r="H19" s="4">
        <v>10944.7</v>
      </c>
      <c r="I19" s="4">
        <v>97</v>
      </c>
      <c r="J19" s="4">
        <v>91.2</v>
      </c>
      <c r="K19" s="4">
        <v>7.0670000000000002</v>
      </c>
      <c r="L19" s="4">
        <v>12.905099999999999</v>
      </c>
      <c r="M19" s="4">
        <v>0.38500000000000001</v>
      </c>
      <c r="N19" s="4">
        <v>4199.5</v>
      </c>
      <c r="O19" s="4">
        <v>325.4152029</v>
      </c>
      <c r="P19" s="4">
        <v>6937.25</v>
      </c>
      <c r="Q19" s="4">
        <v>537.56080870000005</v>
      </c>
      <c r="R19" s="4">
        <v>25411.833330000001</v>
      </c>
      <c r="S19" s="4">
        <v>1969</v>
      </c>
      <c r="T19" s="4">
        <v>4.5999999999999999E-2</v>
      </c>
      <c r="U19" s="4">
        <v>7.6100000000000001E-2</v>
      </c>
      <c r="V19" s="4">
        <v>0.27860000000000001</v>
      </c>
      <c r="W19" s="4">
        <v>3.5888791969999998</v>
      </c>
    </row>
    <row r="20" spans="1:23">
      <c r="A20" s="10">
        <v>11688</v>
      </c>
      <c r="B20" s="4">
        <v>460651</v>
      </c>
      <c r="C20" s="12">
        <f t="shared" si="1"/>
        <v>6.6028107998028315E-2</v>
      </c>
      <c r="D20" s="4">
        <v>4051.5</v>
      </c>
      <c r="E20" s="4">
        <v>4051.5</v>
      </c>
      <c r="F20" s="12">
        <f t="shared" si="2"/>
        <v>-4.1087784904499387E-2</v>
      </c>
      <c r="G20" s="12">
        <f t="shared" si="0"/>
        <v>0.35777045821816805</v>
      </c>
      <c r="H20" s="4">
        <v>11324.3</v>
      </c>
      <c r="I20" s="4">
        <v>83</v>
      </c>
      <c r="J20" s="4">
        <v>76.5</v>
      </c>
      <c r="K20" s="4">
        <v>6.609</v>
      </c>
      <c r="L20" s="4">
        <v>11.575100000000001</v>
      </c>
      <c r="M20" s="4">
        <v>0.28999999999999998</v>
      </c>
      <c r="N20" s="4">
        <v>4407.6666670000004</v>
      </c>
      <c r="O20" s="4">
        <v>380.78783010000001</v>
      </c>
      <c r="P20" s="4">
        <v>7318.8333329999996</v>
      </c>
      <c r="Q20" s="4">
        <v>632.2897974</v>
      </c>
      <c r="R20" s="4">
        <v>23634.5</v>
      </c>
      <c r="S20" s="4">
        <v>2042</v>
      </c>
      <c r="T20" s="4">
        <v>5.7599999999999998E-2</v>
      </c>
      <c r="U20" s="4">
        <v>9.5699999999999993E-2</v>
      </c>
      <c r="V20" s="4">
        <v>0.30890000000000001</v>
      </c>
      <c r="W20" s="4">
        <v>3.23679367</v>
      </c>
    </row>
    <row r="21" spans="1:23">
      <c r="A21" s="10">
        <v>12054</v>
      </c>
      <c r="B21" s="4">
        <v>498164</v>
      </c>
      <c r="C21" s="12">
        <f t="shared" si="1"/>
        <v>8.1434752122539616E-2</v>
      </c>
      <c r="D21" s="4">
        <v>4044.5</v>
      </c>
      <c r="E21" s="4">
        <v>4044.5</v>
      </c>
      <c r="F21" s="12">
        <f t="shared" si="2"/>
        <v>-1.7277551524126867E-3</v>
      </c>
      <c r="G21" s="12">
        <f t="shared" si="0"/>
        <v>0.33891700744117448</v>
      </c>
      <c r="H21" s="4">
        <v>11933.6</v>
      </c>
      <c r="I21" s="4">
        <v>80</v>
      </c>
      <c r="J21" s="4">
        <v>58.7</v>
      </c>
      <c r="K21" s="4">
        <v>5.7450000000000001</v>
      </c>
      <c r="L21" s="4">
        <v>10.217599999999999</v>
      </c>
      <c r="M21" s="4">
        <v>0.28299999999999997</v>
      </c>
      <c r="N21" s="4">
        <v>3960.5</v>
      </c>
      <c r="O21" s="4">
        <v>387.6162266</v>
      </c>
      <c r="P21" s="4">
        <v>7785.75</v>
      </c>
      <c r="Q21" s="4">
        <v>761.99546420000001</v>
      </c>
      <c r="R21" s="4">
        <v>20624.416669999999</v>
      </c>
      <c r="S21" s="4">
        <v>2019</v>
      </c>
      <c r="T21" s="4">
        <v>6.7500000000000004E-2</v>
      </c>
      <c r="U21" s="4">
        <v>0.1326</v>
      </c>
      <c r="V21" s="4">
        <v>0.35139999999999999</v>
      </c>
      <c r="W21" s="4">
        <v>2.8461411029999999</v>
      </c>
    </row>
    <row r="22" spans="1:23">
      <c r="A22" s="10">
        <v>12419</v>
      </c>
      <c r="B22" s="4">
        <v>525071</v>
      </c>
      <c r="C22" s="12">
        <f t="shared" si="1"/>
        <v>5.401233328783292E-2</v>
      </c>
      <c r="D22" s="4">
        <v>4011.9</v>
      </c>
      <c r="E22" s="4">
        <v>4011.9</v>
      </c>
      <c r="F22" s="12">
        <f t="shared" si="2"/>
        <v>-8.0603288416367675E-3</v>
      </c>
      <c r="G22" s="12">
        <f t="shared" si="0"/>
        <v>0.33419132347061176</v>
      </c>
      <c r="H22" s="4">
        <v>12004.8</v>
      </c>
      <c r="I22" s="4">
        <v>79</v>
      </c>
    </row>
    <row r="23" spans="1:23">
      <c r="A23" s="10">
        <v>12784</v>
      </c>
      <c r="B23" s="4">
        <f>20/35*958033</f>
        <v>547447.42857142852</v>
      </c>
      <c r="C23" s="12">
        <f>(B23-B22)/B22</f>
        <v>4.2616005400085935E-2</v>
      </c>
      <c r="D23" s="4">
        <v>8238</v>
      </c>
      <c r="E23" s="11">
        <f>D23*20/35</f>
        <v>4707.4285714285716</v>
      </c>
      <c r="F23" s="12">
        <f t="shared" si="2"/>
        <v>0.17336637788294113</v>
      </c>
      <c r="I23" s="4">
        <v>82</v>
      </c>
    </row>
    <row r="24" spans="1:23">
      <c r="A24" s="10">
        <v>13149</v>
      </c>
      <c r="B24" s="4">
        <f>20/35*1049974</f>
        <v>599985.14285714284</v>
      </c>
      <c r="C24" s="12">
        <f t="shared" si="1"/>
        <v>9.5968510479284189E-2</v>
      </c>
      <c r="D24" s="4">
        <v>10125.200000000001</v>
      </c>
      <c r="E24" s="11">
        <f>D24*20/35</f>
        <v>5785.8285714285712</v>
      </c>
      <c r="F24" s="12">
        <f t="shared" si="2"/>
        <v>0.22908472930322885</v>
      </c>
      <c r="I24" s="4">
        <v>84</v>
      </c>
    </row>
    <row r="25" spans="1:23">
      <c r="A25" s="10">
        <v>13515</v>
      </c>
      <c r="B25" s="4">
        <f>20/35*1152569</f>
        <v>658610.85714285716</v>
      </c>
      <c r="C25" s="12">
        <f t="shared" si="1"/>
        <v>9.7711943343359031E-2</v>
      </c>
      <c r="D25" s="4">
        <v>11257.6</v>
      </c>
      <c r="E25" s="11">
        <f t="shared" ref="E25:E29" si="3">D25*20/35</f>
        <v>6432.9142857142861</v>
      </c>
      <c r="F25" s="12">
        <f t="shared" si="2"/>
        <v>0.11183976612807658</v>
      </c>
    </row>
    <row r="26" spans="1:23">
      <c r="A26" s="10">
        <v>13880</v>
      </c>
      <c r="B26" s="4">
        <f>20/35*1229140</f>
        <v>702365.7142857142</v>
      </c>
      <c r="C26" s="12">
        <f t="shared" si="1"/>
        <v>6.6435068095706054E-2</v>
      </c>
      <c r="D26" s="4">
        <v>12760.2</v>
      </c>
      <c r="E26" s="11">
        <f t="shared" si="3"/>
        <v>7291.5428571428574</v>
      </c>
      <c r="F26" s="12">
        <f t="shared" si="2"/>
        <v>0.13347427515633881</v>
      </c>
    </row>
    <row r="27" spans="1:23">
      <c r="A27" s="10">
        <v>14245</v>
      </c>
      <c r="B27" s="4">
        <f>20/35*1319617</f>
        <v>754066.85714285704</v>
      </c>
      <c r="C27" s="12">
        <f t="shared" si="1"/>
        <v>7.3610003742454064E-2</v>
      </c>
      <c r="D27" s="4">
        <v>14511.6</v>
      </c>
      <c r="E27" s="11">
        <f t="shared" si="3"/>
        <v>8292.3428571428576</v>
      </c>
      <c r="F27" s="12">
        <f t="shared" si="2"/>
        <v>0.13725490196078433</v>
      </c>
    </row>
    <row r="28" spans="1:23">
      <c r="A28" s="10">
        <v>14610</v>
      </c>
      <c r="B28" s="4">
        <f>20/35*1383705</f>
        <v>790688.57142857136</v>
      </c>
      <c r="C28" s="12">
        <f t="shared" si="1"/>
        <v>4.8565606535835824E-2</v>
      </c>
      <c r="D28" s="4">
        <v>17643.599999999999</v>
      </c>
      <c r="E28" s="11">
        <f t="shared" si="3"/>
        <v>10082.057142857142</v>
      </c>
      <c r="F28" s="12">
        <f t="shared" si="2"/>
        <v>0.21582733812949623</v>
      </c>
    </row>
    <row r="29" spans="1:23">
      <c r="A29" s="10">
        <v>14976</v>
      </c>
      <c r="B29" s="4">
        <f>20/35*1437349</f>
        <v>821342.28571428568</v>
      </c>
      <c r="C29" s="12">
        <f t="shared" si="1"/>
        <v>3.8768379098145962E-2</v>
      </c>
      <c r="D29" s="4">
        <v>21994.5</v>
      </c>
      <c r="E29" s="11">
        <f t="shared" si="3"/>
        <v>12568.285714285714</v>
      </c>
      <c r="F29" s="12">
        <f t="shared" si="2"/>
        <v>0.24659933346936005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437"/>
  <sheetViews>
    <sheetView workbookViewId="0">
      <pane ySplit="1" topLeftCell="A16" activePane="bottomLeft" state="frozen"/>
      <selection activeCell="C1" sqref="C1"/>
      <selection pane="bottomLeft" activeCell="A24" sqref="A24"/>
    </sheetView>
  </sheetViews>
  <sheetFormatPr defaultRowHeight="14.4"/>
  <cols>
    <col min="1" max="1" width="10" style="10" customWidth="1"/>
    <col min="2" max="8" width="10" style="4" customWidth="1"/>
    <col min="9" max="9" width="19.41796875" style="4" customWidth="1"/>
    <col min="10" max="11" width="10" style="4" customWidth="1"/>
    <col min="12" max="12" width="10.68359375" style="4" customWidth="1"/>
    <col min="13" max="13" width="10" style="12" customWidth="1"/>
    <col min="14" max="14" width="10.578125" style="12" customWidth="1"/>
    <col min="15" max="17" width="10" style="12" customWidth="1"/>
    <col min="18" max="18" width="10.1015625" style="12" customWidth="1"/>
    <col min="19" max="63" width="10" style="4" customWidth="1"/>
    <col min="64" max="276" width="9.1015625" style="4"/>
    <col min="277" max="319" width="10" style="4" customWidth="1"/>
    <col min="320" max="532" width="9.1015625" style="4"/>
    <col min="533" max="575" width="10" style="4" customWidth="1"/>
    <col min="576" max="788" width="9.1015625" style="4"/>
    <col min="789" max="831" width="10" style="4" customWidth="1"/>
    <col min="832" max="1044" width="9.1015625" style="4"/>
    <col min="1045" max="1087" width="10" style="4" customWidth="1"/>
    <col min="1088" max="1300" width="9.1015625" style="4"/>
    <col min="1301" max="1343" width="10" style="4" customWidth="1"/>
    <col min="1344" max="1556" width="9.1015625" style="4"/>
    <col min="1557" max="1599" width="10" style="4" customWidth="1"/>
    <col min="1600" max="1812" width="9.1015625" style="4"/>
    <col min="1813" max="1855" width="10" style="4" customWidth="1"/>
    <col min="1856" max="2068" width="9.1015625" style="4"/>
    <col min="2069" max="2111" width="10" style="4" customWidth="1"/>
    <col min="2112" max="2324" width="9.1015625" style="4"/>
    <col min="2325" max="2367" width="10" style="4" customWidth="1"/>
    <col min="2368" max="2580" width="9.1015625" style="4"/>
    <col min="2581" max="2623" width="10" style="4" customWidth="1"/>
    <col min="2624" max="2836" width="9.1015625" style="4"/>
    <col min="2837" max="2879" width="10" style="4" customWidth="1"/>
    <col min="2880" max="3092" width="9.1015625" style="4"/>
    <col min="3093" max="3135" width="10" style="4" customWidth="1"/>
    <col min="3136" max="3348" width="9.1015625" style="4"/>
    <col min="3349" max="3391" width="10" style="4" customWidth="1"/>
    <col min="3392" max="3604" width="9.1015625" style="4"/>
    <col min="3605" max="3647" width="10" style="4" customWidth="1"/>
    <col min="3648" max="3860" width="9.1015625" style="4"/>
    <col min="3861" max="3903" width="10" style="4" customWidth="1"/>
    <col min="3904" max="4116" width="9.1015625" style="4"/>
    <col min="4117" max="4159" width="10" style="4" customWidth="1"/>
    <col min="4160" max="4372" width="9.1015625" style="4"/>
    <col min="4373" max="4415" width="10" style="4" customWidth="1"/>
    <col min="4416" max="4628" width="9.1015625" style="4"/>
    <col min="4629" max="4671" width="10" style="4" customWidth="1"/>
    <col min="4672" max="4884" width="9.1015625" style="4"/>
    <col min="4885" max="4927" width="10" style="4" customWidth="1"/>
    <col min="4928" max="5140" width="9.1015625" style="4"/>
    <col min="5141" max="5183" width="10" style="4" customWidth="1"/>
    <col min="5184" max="5396" width="9.1015625" style="4"/>
    <col min="5397" max="5439" width="10" style="4" customWidth="1"/>
    <col min="5440" max="5652" width="9.1015625" style="4"/>
    <col min="5653" max="5695" width="10" style="4" customWidth="1"/>
    <col min="5696" max="5908" width="9.1015625" style="4"/>
    <col min="5909" max="5951" width="10" style="4" customWidth="1"/>
    <col min="5952" max="6164" width="9.1015625" style="4"/>
    <col min="6165" max="6207" width="10" style="4" customWidth="1"/>
    <col min="6208" max="6420" width="9.1015625" style="4"/>
    <col min="6421" max="6463" width="10" style="4" customWidth="1"/>
    <col min="6464" max="6676" width="9.1015625" style="4"/>
    <col min="6677" max="6719" width="10" style="4" customWidth="1"/>
    <col min="6720" max="6932" width="9.1015625" style="4"/>
    <col min="6933" max="6975" width="10" style="4" customWidth="1"/>
    <col min="6976" max="7188" width="9.1015625" style="4"/>
    <col min="7189" max="7231" width="10" style="4" customWidth="1"/>
    <col min="7232" max="7444" width="9.1015625" style="4"/>
    <col min="7445" max="7487" width="10" style="4" customWidth="1"/>
    <col min="7488" max="7700" width="9.1015625" style="4"/>
    <col min="7701" max="7743" width="10" style="4" customWidth="1"/>
    <col min="7744" max="7956" width="9.1015625" style="4"/>
    <col min="7957" max="7999" width="10" style="4" customWidth="1"/>
    <col min="8000" max="8212" width="9.1015625" style="4"/>
    <col min="8213" max="8255" width="10" style="4" customWidth="1"/>
    <col min="8256" max="8468" width="9.1015625" style="4"/>
    <col min="8469" max="8511" width="10" style="4" customWidth="1"/>
    <col min="8512" max="8724" width="9.1015625" style="4"/>
    <col min="8725" max="8767" width="10" style="4" customWidth="1"/>
    <col min="8768" max="8980" width="9.1015625" style="4"/>
    <col min="8981" max="9023" width="10" style="4" customWidth="1"/>
    <col min="9024" max="9236" width="9.1015625" style="4"/>
    <col min="9237" max="9279" width="10" style="4" customWidth="1"/>
    <col min="9280" max="9492" width="9.1015625" style="4"/>
    <col min="9493" max="9535" width="10" style="4" customWidth="1"/>
    <col min="9536" max="9748" width="9.1015625" style="4"/>
    <col min="9749" max="9791" width="10" style="4" customWidth="1"/>
    <col min="9792" max="10004" width="9.1015625" style="4"/>
    <col min="10005" max="10047" width="10" style="4" customWidth="1"/>
    <col min="10048" max="10260" width="9.1015625" style="4"/>
    <col min="10261" max="10303" width="10" style="4" customWidth="1"/>
    <col min="10304" max="10516" width="9.1015625" style="4"/>
    <col min="10517" max="10559" width="10" style="4" customWidth="1"/>
    <col min="10560" max="10772" width="9.1015625" style="4"/>
    <col min="10773" max="10815" width="10" style="4" customWidth="1"/>
    <col min="10816" max="11028" width="9.1015625" style="4"/>
    <col min="11029" max="11071" width="10" style="4" customWidth="1"/>
    <col min="11072" max="11284" width="9.1015625" style="4"/>
    <col min="11285" max="11327" width="10" style="4" customWidth="1"/>
    <col min="11328" max="11540" width="9.1015625" style="4"/>
    <col min="11541" max="11583" width="10" style="4" customWidth="1"/>
    <col min="11584" max="11796" width="9.1015625" style="4"/>
    <col min="11797" max="11839" width="10" style="4" customWidth="1"/>
    <col min="11840" max="12052" width="9.1015625" style="4"/>
    <col min="12053" max="12095" width="10" style="4" customWidth="1"/>
    <col min="12096" max="12308" width="9.1015625" style="4"/>
    <col min="12309" max="12351" width="10" style="4" customWidth="1"/>
    <col min="12352" max="12564" width="9.1015625" style="4"/>
    <col min="12565" max="12607" width="10" style="4" customWidth="1"/>
    <col min="12608" max="12820" width="9.1015625" style="4"/>
    <col min="12821" max="12863" width="10" style="4" customWidth="1"/>
    <col min="12864" max="13076" width="9.1015625" style="4"/>
    <col min="13077" max="13119" width="10" style="4" customWidth="1"/>
    <col min="13120" max="13332" width="9.1015625" style="4"/>
    <col min="13333" max="13375" width="10" style="4" customWidth="1"/>
    <col min="13376" max="13588" width="9.1015625" style="4"/>
    <col min="13589" max="13631" width="10" style="4" customWidth="1"/>
    <col min="13632" max="13844" width="9.1015625" style="4"/>
    <col min="13845" max="13887" width="10" style="4" customWidth="1"/>
    <col min="13888" max="14100" width="9.1015625" style="4"/>
    <col min="14101" max="14143" width="10" style="4" customWidth="1"/>
    <col min="14144" max="14356" width="9.1015625" style="4"/>
    <col min="14357" max="14399" width="10" style="4" customWidth="1"/>
    <col min="14400" max="14612" width="9.1015625" style="4"/>
    <col min="14613" max="14655" width="10" style="4" customWidth="1"/>
    <col min="14656" max="14868" width="9.1015625" style="4"/>
    <col min="14869" max="14911" width="10" style="4" customWidth="1"/>
    <col min="14912" max="15124" width="9.1015625" style="4"/>
    <col min="15125" max="15167" width="10" style="4" customWidth="1"/>
    <col min="15168" max="15380" width="9.1015625" style="4"/>
    <col min="15381" max="15423" width="10" style="4" customWidth="1"/>
    <col min="15424" max="15636" width="9.1015625" style="4"/>
    <col min="15637" max="15679" width="10" style="4" customWidth="1"/>
    <col min="15680" max="15892" width="9.1015625" style="4"/>
    <col min="15893" max="15935" width="10" style="4" customWidth="1"/>
    <col min="15936" max="16148" width="9.1015625" style="4"/>
    <col min="16149" max="16191" width="10" style="4" customWidth="1"/>
    <col min="16192" max="16384" width="9.1015625" style="4"/>
  </cols>
  <sheetData>
    <row r="1" spans="1:63">
      <c r="A1" s="8" t="s">
        <v>49</v>
      </c>
      <c r="B1" s="6" t="s">
        <v>7</v>
      </c>
      <c r="C1" s="6" t="s">
        <v>8</v>
      </c>
      <c r="D1" s="23" t="s">
        <v>85</v>
      </c>
      <c r="E1" s="23" t="s">
        <v>86</v>
      </c>
      <c r="F1" s="23" t="s">
        <v>87</v>
      </c>
      <c r="G1" s="6" t="s">
        <v>71</v>
      </c>
      <c r="H1" s="6" t="s">
        <v>94</v>
      </c>
      <c r="I1" s="6" t="s">
        <v>108</v>
      </c>
      <c r="J1" s="6" t="s">
        <v>96</v>
      </c>
      <c r="K1" s="6" t="s">
        <v>92</v>
      </c>
      <c r="L1" s="6" t="s">
        <v>97</v>
      </c>
      <c r="M1" s="25" t="s">
        <v>112</v>
      </c>
      <c r="N1" s="25" t="s">
        <v>113</v>
      </c>
      <c r="O1" s="25" t="s">
        <v>105</v>
      </c>
      <c r="P1" s="25" t="s">
        <v>110</v>
      </c>
      <c r="Q1" s="25" t="s">
        <v>106</v>
      </c>
      <c r="R1" s="25" t="s">
        <v>111</v>
      </c>
      <c r="S1" s="6" t="s">
        <v>98</v>
      </c>
      <c r="T1" s="6" t="s">
        <v>100</v>
      </c>
      <c r="U1" s="6" t="s">
        <v>99</v>
      </c>
      <c r="V1" s="6" t="s">
        <v>101</v>
      </c>
      <c r="W1" s="6" t="s">
        <v>109</v>
      </c>
      <c r="X1" s="6" t="s">
        <v>9</v>
      </c>
      <c r="Y1" s="6" t="s">
        <v>10</v>
      </c>
      <c r="Z1" s="6" t="s">
        <v>11</v>
      </c>
      <c r="AA1" s="6" t="s">
        <v>12</v>
      </c>
      <c r="AB1" s="6" t="s">
        <v>13</v>
      </c>
      <c r="AC1" s="6" t="s">
        <v>14</v>
      </c>
      <c r="AD1" s="6" t="s">
        <v>15</v>
      </c>
      <c r="AE1" s="6" t="s">
        <v>16</v>
      </c>
      <c r="AF1" s="6" t="s">
        <v>17</v>
      </c>
      <c r="AG1" s="6" t="s">
        <v>18</v>
      </c>
      <c r="AH1" s="6" t="s">
        <v>19</v>
      </c>
      <c r="AI1" s="6" t="s">
        <v>20</v>
      </c>
      <c r="AJ1" s="6" t="s">
        <v>21</v>
      </c>
      <c r="AK1" s="6" t="s">
        <v>22</v>
      </c>
      <c r="AL1" s="6" t="s">
        <v>23</v>
      </c>
      <c r="AM1" s="6" t="s">
        <v>24</v>
      </c>
      <c r="AN1" s="6" t="s">
        <v>25</v>
      </c>
      <c r="AO1" s="6" t="s">
        <v>26</v>
      </c>
      <c r="AP1" s="6" t="s">
        <v>27</v>
      </c>
      <c r="AQ1" s="6" t="s">
        <v>28</v>
      </c>
      <c r="AR1" s="6" t="s">
        <v>29</v>
      </c>
      <c r="AS1" s="6" t="s">
        <v>30</v>
      </c>
      <c r="AT1" s="6" t="s">
        <v>31</v>
      </c>
      <c r="AU1" s="6" t="s">
        <v>32</v>
      </c>
      <c r="AV1" s="6" t="s">
        <v>33</v>
      </c>
      <c r="AW1" s="6" t="s">
        <v>34</v>
      </c>
      <c r="AX1" s="6" t="s">
        <v>35</v>
      </c>
      <c r="AY1" s="6" t="s">
        <v>36</v>
      </c>
      <c r="AZ1" s="6" t="s">
        <v>37</v>
      </c>
      <c r="BA1" s="6" t="s">
        <v>38</v>
      </c>
      <c r="BB1" s="6" t="s">
        <v>39</v>
      </c>
      <c r="BC1" s="6" t="s">
        <v>40</v>
      </c>
      <c r="BD1" s="6" t="s">
        <v>41</v>
      </c>
      <c r="BE1" s="6" t="s">
        <v>42</v>
      </c>
      <c r="BF1" s="6" t="s">
        <v>43</v>
      </c>
      <c r="BG1" s="6" t="s">
        <v>44</v>
      </c>
      <c r="BH1" s="6" t="s">
        <v>45</v>
      </c>
      <c r="BI1" s="6" t="s">
        <v>46</v>
      </c>
      <c r="BJ1" s="6" t="s">
        <v>47</v>
      </c>
      <c r="BK1" s="6" t="s">
        <v>48</v>
      </c>
    </row>
    <row r="2" spans="1:63">
      <c r="A2" s="9">
        <v>5480</v>
      </c>
      <c r="B2" s="7">
        <v>38.630000000000003</v>
      </c>
      <c r="C2" s="7">
        <v>188.71</v>
      </c>
      <c r="D2" s="24">
        <v>50.256410000000002</v>
      </c>
      <c r="E2" s="24">
        <v>51.282049999999998</v>
      </c>
      <c r="F2" s="23"/>
      <c r="G2" s="7"/>
      <c r="H2" s="7"/>
      <c r="I2" s="7"/>
      <c r="J2" s="7"/>
      <c r="K2" s="7"/>
      <c r="L2" s="7"/>
      <c r="M2" s="26"/>
      <c r="N2" s="26"/>
      <c r="O2" s="26"/>
      <c r="P2" s="26"/>
      <c r="Q2" s="26"/>
      <c r="R2" s="26"/>
      <c r="S2" s="7"/>
      <c r="T2" s="7"/>
      <c r="U2" s="7"/>
      <c r="V2" s="7"/>
      <c r="W2" s="7"/>
      <c r="X2" s="7">
        <v>20.47</v>
      </c>
      <c r="Y2" s="7">
        <v>212.96</v>
      </c>
      <c r="Z2" s="7">
        <v>4.2300000000000004</v>
      </c>
      <c r="AA2" s="7">
        <v>6.64</v>
      </c>
      <c r="AB2" s="7">
        <v>11.59</v>
      </c>
      <c r="AC2" s="7">
        <v>22.79</v>
      </c>
      <c r="AD2" s="7">
        <v>2.86</v>
      </c>
      <c r="AE2" s="7">
        <v>7.48</v>
      </c>
      <c r="AF2" s="7">
        <v>35.24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</row>
    <row r="3" spans="1:63">
      <c r="A3" s="9">
        <v>5570</v>
      </c>
      <c r="B3" s="7">
        <v>39.090000000000003</v>
      </c>
      <c r="C3" s="7">
        <v>189.26</v>
      </c>
      <c r="D3" s="24">
        <v>50.087179999999996</v>
      </c>
      <c r="E3" s="24">
        <v>51.625639999999997</v>
      </c>
      <c r="F3" s="23"/>
      <c r="G3" s="7"/>
      <c r="H3" s="7"/>
      <c r="I3" s="7"/>
      <c r="J3" s="7"/>
      <c r="K3" s="7"/>
      <c r="L3" s="7"/>
      <c r="M3" s="26"/>
      <c r="N3" s="26"/>
      <c r="O3" s="26"/>
      <c r="P3" s="26"/>
      <c r="Q3" s="26"/>
      <c r="R3" s="26"/>
      <c r="S3" s="7"/>
      <c r="T3" s="7"/>
      <c r="U3" s="7"/>
      <c r="V3" s="7"/>
      <c r="W3" s="7"/>
      <c r="X3" s="7">
        <v>20.66</v>
      </c>
      <c r="Y3" s="7">
        <v>214.09</v>
      </c>
      <c r="Z3" s="7">
        <v>4.3099999999999996</v>
      </c>
      <c r="AA3" s="7">
        <v>6.63</v>
      </c>
      <c r="AB3" s="7">
        <v>11.83</v>
      </c>
      <c r="AC3" s="7">
        <v>23.31</v>
      </c>
      <c r="AD3" s="7">
        <v>2.94</v>
      </c>
      <c r="AE3" s="7">
        <v>8.0399999999999991</v>
      </c>
      <c r="AF3" s="7">
        <v>35.43</v>
      </c>
    </row>
    <row r="4" spans="1:63">
      <c r="A4" s="9">
        <v>5661</v>
      </c>
      <c r="B4" s="7">
        <v>39.97</v>
      </c>
      <c r="C4" s="7">
        <v>193.74</v>
      </c>
      <c r="D4" s="24">
        <v>50.938459999999999</v>
      </c>
      <c r="E4" s="24">
        <v>51.794870000000003</v>
      </c>
      <c r="F4" s="23"/>
      <c r="G4" s="7"/>
      <c r="H4" s="7"/>
      <c r="I4" s="7"/>
      <c r="J4" s="7"/>
      <c r="K4" s="7"/>
      <c r="L4" s="7"/>
      <c r="M4" s="26"/>
      <c r="N4" s="26"/>
      <c r="O4" s="26"/>
      <c r="P4" s="26"/>
      <c r="Q4" s="26"/>
      <c r="R4" s="26"/>
      <c r="S4" s="7"/>
      <c r="T4" s="7"/>
      <c r="U4" s="7"/>
      <c r="V4" s="7"/>
      <c r="W4" s="7"/>
      <c r="X4" s="7">
        <v>20.63</v>
      </c>
      <c r="Y4" s="7">
        <v>215.22</v>
      </c>
      <c r="Z4" s="7">
        <v>3.9</v>
      </c>
      <c r="AA4" s="7">
        <v>6.74</v>
      </c>
      <c r="AB4" s="7">
        <v>12.31</v>
      </c>
      <c r="AC4" s="7">
        <v>23.97</v>
      </c>
      <c r="AD4" s="7">
        <v>3.02</v>
      </c>
      <c r="AE4" s="7">
        <v>8.14</v>
      </c>
      <c r="AF4" s="7">
        <v>35.47</v>
      </c>
    </row>
    <row r="5" spans="1:63">
      <c r="A5" s="9">
        <v>5753</v>
      </c>
      <c r="B5" s="7">
        <v>42.88</v>
      </c>
      <c r="C5" s="7">
        <v>202.81</v>
      </c>
      <c r="D5" s="24">
        <v>51.451279999999997</v>
      </c>
      <c r="E5" s="24">
        <v>52.65128</v>
      </c>
      <c r="F5" s="7"/>
      <c r="G5" s="7"/>
      <c r="H5" s="7"/>
      <c r="I5" s="7"/>
      <c r="J5" s="7"/>
      <c r="K5" s="7"/>
      <c r="L5" s="7"/>
      <c r="M5" s="26"/>
      <c r="N5" s="26"/>
      <c r="O5" s="26"/>
      <c r="P5" s="26"/>
      <c r="Q5" s="26"/>
      <c r="R5" s="26"/>
      <c r="S5" s="7"/>
      <c r="T5" s="7"/>
      <c r="U5" s="7"/>
      <c r="V5" s="7"/>
      <c r="W5" s="7"/>
      <c r="X5" s="7">
        <v>21.14</v>
      </c>
      <c r="Y5" s="7">
        <v>216.36</v>
      </c>
      <c r="Z5" s="7">
        <v>3.62</v>
      </c>
      <c r="AA5" s="7">
        <v>6.58</v>
      </c>
      <c r="AB5" s="7">
        <v>13.1</v>
      </c>
      <c r="AC5" s="7">
        <v>25.67</v>
      </c>
      <c r="AD5" s="7">
        <v>3.13</v>
      </c>
      <c r="AE5" s="7">
        <v>9.36</v>
      </c>
      <c r="AF5" s="7">
        <v>37.130000000000003</v>
      </c>
    </row>
    <row r="6" spans="1:63">
      <c r="A6" s="9">
        <v>5845</v>
      </c>
      <c r="B6" s="7">
        <v>46.31</v>
      </c>
      <c r="C6" s="7">
        <v>208.15</v>
      </c>
      <c r="D6" s="24">
        <v>50.938459999999999</v>
      </c>
      <c r="E6" s="24">
        <v>53.502560000000003</v>
      </c>
      <c r="F6" s="7"/>
      <c r="G6" s="7"/>
      <c r="H6" s="7"/>
      <c r="I6" s="7"/>
      <c r="J6" s="7"/>
      <c r="K6" s="7"/>
      <c r="L6" s="7"/>
      <c r="M6" s="26"/>
      <c r="N6" s="26"/>
      <c r="O6" s="26"/>
      <c r="P6" s="26"/>
      <c r="Q6" s="26"/>
      <c r="R6" s="26"/>
      <c r="S6" s="7"/>
      <c r="T6" s="7"/>
      <c r="U6" s="7"/>
      <c r="V6" s="7"/>
      <c r="W6" s="7"/>
      <c r="X6" s="7">
        <v>22.25</v>
      </c>
      <c r="Y6" s="7">
        <v>217.5</v>
      </c>
      <c r="Z6" s="7">
        <v>3.5</v>
      </c>
      <c r="AA6" s="7">
        <v>6.5</v>
      </c>
      <c r="AB6" s="7">
        <v>13.66</v>
      </c>
      <c r="AC6" s="7">
        <v>26.82</v>
      </c>
      <c r="AD6" s="7">
        <v>3.25</v>
      </c>
      <c r="AE6" s="7">
        <v>9.23</v>
      </c>
      <c r="AF6" s="7">
        <v>40.57</v>
      </c>
    </row>
    <row r="7" spans="1:63">
      <c r="A7" s="9">
        <v>5936</v>
      </c>
      <c r="B7" s="7">
        <v>47.14</v>
      </c>
      <c r="C7" s="7">
        <v>207.53</v>
      </c>
      <c r="D7" s="24">
        <v>50.6</v>
      </c>
      <c r="E7" s="24">
        <v>54.871789999999997</v>
      </c>
      <c r="F7" s="7"/>
      <c r="G7" s="7"/>
      <c r="H7" s="7"/>
      <c r="I7" s="7"/>
      <c r="J7" s="7"/>
      <c r="K7" s="7"/>
      <c r="L7" s="7"/>
      <c r="M7" s="26"/>
      <c r="N7" s="26"/>
      <c r="O7" s="26"/>
      <c r="P7" s="26"/>
      <c r="Q7" s="26"/>
      <c r="R7" s="26"/>
      <c r="S7" s="7"/>
      <c r="T7" s="7"/>
      <c r="U7" s="7"/>
      <c r="V7" s="7"/>
      <c r="W7" s="7"/>
      <c r="X7" s="7">
        <v>22.71</v>
      </c>
      <c r="Y7" s="7">
        <v>218.65</v>
      </c>
      <c r="Z7" s="7">
        <v>3.67</v>
      </c>
      <c r="AA7" s="7">
        <v>6.53</v>
      </c>
      <c r="AB7" s="7">
        <v>14.03</v>
      </c>
      <c r="AC7" s="7">
        <v>27.73</v>
      </c>
      <c r="AD7" s="7">
        <v>3.33</v>
      </c>
      <c r="AE7" s="7">
        <v>9.23</v>
      </c>
      <c r="AF7" s="7">
        <v>42.5</v>
      </c>
    </row>
    <row r="8" spans="1:63">
      <c r="A8" s="9">
        <v>6027</v>
      </c>
      <c r="B8" s="7">
        <v>47.84</v>
      </c>
      <c r="C8" s="7">
        <v>208.43</v>
      </c>
      <c r="D8" s="24">
        <v>51.964100000000002</v>
      </c>
      <c r="E8" s="24">
        <v>56.066670000000002</v>
      </c>
      <c r="F8" s="7"/>
      <c r="G8" s="7"/>
      <c r="H8" s="7"/>
      <c r="I8" s="7"/>
      <c r="J8" s="7"/>
      <c r="K8" s="7"/>
      <c r="L8" s="7"/>
      <c r="M8" s="26"/>
      <c r="N8" s="26"/>
      <c r="O8" s="26"/>
      <c r="P8" s="26"/>
      <c r="Q8" s="26"/>
      <c r="R8" s="26"/>
      <c r="S8" s="7"/>
      <c r="T8" s="7"/>
      <c r="U8" s="7"/>
      <c r="V8" s="7"/>
      <c r="W8" s="7"/>
      <c r="X8" s="7">
        <v>22.95</v>
      </c>
      <c r="Y8" s="7">
        <v>219.81</v>
      </c>
      <c r="Z8" s="7">
        <v>4.17</v>
      </c>
      <c r="AA8" s="7">
        <v>6.55</v>
      </c>
      <c r="AB8" s="7">
        <v>14.57</v>
      </c>
      <c r="AC8" s="7">
        <v>28.71</v>
      </c>
      <c r="AD8" s="7">
        <v>3.44</v>
      </c>
      <c r="AE8" s="7">
        <v>9.4</v>
      </c>
      <c r="AF8" s="7">
        <v>43.93</v>
      </c>
    </row>
    <row r="9" spans="1:63">
      <c r="A9" s="9">
        <v>6119</v>
      </c>
      <c r="B9" s="7">
        <v>51.92</v>
      </c>
      <c r="C9" s="7">
        <v>208.64</v>
      </c>
      <c r="D9" s="24">
        <v>51.964100000000002</v>
      </c>
      <c r="E9" s="24">
        <v>58.805129999999998</v>
      </c>
      <c r="F9" s="7"/>
      <c r="G9" s="7"/>
      <c r="H9" s="7"/>
      <c r="I9" s="7"/>
      <c r="J9" s="7"/>
      <c r="K9" s="7"/>
      <c r="L9" s="7"/>
      <c r="M9" s="26"/>
      <c r="N9" s="26"/>
      <c r="O9" s="26"/>
      <c r="P9" s="26"/>
      <c r="Q9" s="26"/>
      <c r="R9" s="26"/>
      <c r="S9" s="7"/>
      <c r="T9" s="7"/>
      <c r="U9" s="7"/>
      <c r="V9" s="7"/>
      <c r="W9" s="7"/>
      <c r="X9" s="7">
        <v>24.89</v>
      </c>
      <c r="Y9" s="7">
        <v>220.97</v>
      </c>
      <c r="Z9" s="7">
        <v>4.03</v>
      </c>
      <c r="AA9" s="7">
        <v>6.47</v>
      </c>
      <c r="AB9" s="7">
        <v>15.27</v>
      </c>
      <c r="AC9" s="7">
        <v>30.28</v>
      </c>
      <c r="AD9" s="7">
        <v>3.58</v>
      </c>
      <c r="AE9" s="7">
        <v>10</v>
      </c>
      <c r="AF9" s="7">
        <v>49.48</v>
      </c>
    </row>
    <row r="10" spans="1:63">
      <c r="A10" s="9">
        <v>6211</v>
      </c>
      <c r="B10" s="7">
        <v>53.2</v>
      </c>
      <c r="C10" s="7">
        <v>203.4</v>
      </c>
      <c r="D10" s="24">
        <v>51.282049999999998</v>
      </c>
      <c r="E10" s="24">
        <v>61.025640000000003</v>
      </c>
      <c r="F10" s="7"/>
      <c r="G10" s="7"/>
      <c r="H10" s="7"/>
      <c r="I10" s="7"/>
      <c r="J10" s="7"/>
      <c r="K10" s="7"/>
      <c r="L10" s="7"/>
      <c r="M10" s="26"/>
      <c r="N10" s="26"/>
      <c r="O10" s="26"/>
      <c r="P10" s="26"/>
      <c r="Q10" s="26"/>
      <c r="R10" s="26"/>
      <c r="S10" s="7"/>
      <c r="T10" s="7"/>
      <c r="U10" s="7"/>
      <c r="V10" s="7"/>
      <c r="W10" s="7"/>
      <c r="X10" s="7">
        <v>26.16</v>
      </c>
      <c r="Y10" s="7">
        <v>222.14</v>
      </c>
      <c r="Z10" s="7">
        <v>4.32</v>
      </c>
      <c r="AA10" s="7">
        <v>6.45</v>
      </c>
      <c r="AB10" s="7">
        <v>15.99</v>
      </c>
      <c r="AC10" s="7">
        <v>30.44</v>
      </c>
      <c r="AD10" s="7">
        <v>3.8</v>
      </c>
      <c r="AE10" s="7">
        <v>9.3000000000000007</v>
      </c>
      <c r="AF10" s="7">
        <v>54.06</v>
      </c>
    </row>
    <row r="11" spans="1:63">
      <c r="A11" s="9">
        <v>6301</v>
      </c>
      <c r="B11" s="7">
        <v>60.9</v>
      </c>
      <c r="C11" s="7">
        <v>210.64</v>
      </c>
      <c r="D11" s="24">
        <v>51.625639999999997</v>
      </c>
      <c r="E11" s="24">
        <v>65.641030000000001</v>
      </c>
      <c r="F11" s="7"/>
      <c r="G11" s="7"/>
      <c r="H11" s="7"/>
      <c r="I11" s="7"/>
      <c r="J11" s="7"/>
      <c r="K11" s="7"/>
      <c r="L11" s="7"/>
      <c r="M11" s="26"/>
      <c r="N11" s="26"/>
      <c r="O11" s="26"/>
      <c r="P11" s="26"/>
      <c r="Q11" s="26"/>
      <c r="R11" s="26"/>
      <c r="S11" s="7"/>
      <c r="T11" s="7"/>
      <c r="U11" s="7"/>
      <c r="V11" s="7"/>
      <c r="W11" s="7"/>
      <c r="X11" s="7">
        <v>28.91</v>
      </c>
      <c r="Y11" s="7">
        <v>223.31</v>
      </c>
      <c r="Z11" s="7">
        <v>5.03</v>
      </c>
      <c r="AA11" s="7">
        <v>6.69</v>
      </c>
      <c r="AB11" s="7">
        <v>16.54</v>
      </c>
      <c r="AC11" s="7">
        <v>32.75</v>
      </c>
      <c r="AD11" s="7">
        <v>4.01</v>
      </c>
      <c r="AE11" s="7">
        <v>9.02</v>
      </c>
      <c r="AF11" s="7">
        <v>61.37</v>
      </c>
    </row>
    <row r="12" spans="1:63">
      <c r="A12" s="9">
        <v>6392</v>
      </c>
      <c r="B12" s="7">
        <v>63.17</v>
      </c>
      <c r="C12" s="7">
        <v>211.98</v>
      </c>
      <c r="D12" s="24">
        <v>51.794870000000003</v>
      </c>
      <c r="E12" s="24">
        <v>66.835899999999995</v>
      </c>
      <c r="F12" s="7"/>
      <c r="G12" s="7"/>
      <c r="H12" s="7"/>
      <c r="I12" s="7"/>
      <c r="J12" s="7"/>
      <c r="K12" s="7"/>
      <c r="L12" s="7"/>
      <c r="M12" s="26"/>
      <c r="N12" s="26"/>
      <c r="O12" s="26"/>
      <c r="P12" s="26"/>
      <c r="Q12" s="26"/>
      <c r="R12" s="26"/>
      <c r="S12" s="7"/>
      <c r="T12" s="7"/>
      <c r="U12" s="7"/>
      <c r="V12" s="7"/>
      <c r="W12" s="7"/>
      <c r="X12" s="7">
        <v>29.8</v>
      </c>
      <c r="Y12" s="7">
        <v>224.49</v>
      </c>
      <c r="Z12" s="7">
        <v>5.26</v>
      </c>
      <c r="AA12" s="7">
        <v>6.85</v>
      </c>
      <c r="AB12" s="7">
        <v>16.920000000000002</v>
      </c>
      <c r="AC12" s="7">
        <v>33.68</v>
      </c>
      <c r="AD12" s="7">
        <v>4.1500000000000004</v>
      </c>
      <c r="AE12" s="7">
        <v>8.48</v>
      </c>
      <c r="AF12" s="7">
        <v>63.86</v>
      </c>
    </row>
    <row r="13" spans="1:63">
      <c r="A13" s="9">
        <v>6484</v>
      </c>
      <c r="B13" s="7">
        <v>64.89</v>
      </c>
      <c r="C13" s="7">
        <v>219.7</v>
      </c>
      <c r="D13" s="24">
        <v>52.65128</v>
      </c>
      <c r="E13" s="24">
        <v>69.574359999999999</v>
      </c>
      <c r="F13" s="23"/>
      <c r="G13" s="23"/>
      <c r="H13" s="23"/>
      <c r="I13" s="23"/>
      <c r="J13" s="23"/>
      <c r="K13" s="23"/>
      <c r="L13" s="23"/>
      <c r="M13" s="27"/>
      <c r="N13" s="27"/>
      <c r="O13" s="27"/>
      <c r="P13" s="27"/>
      <c r="Q13" s="27"/>
      <c r="R13" s="27"/>
      <c r="S13" s="23"/>
      <c r="T13" s="23"/>
      <c r="U13" s="23"/>
      <c r="V13" s="23"/>
      <c r="W13" s="23"/>
      <c r="X13" s="7">
        <v>29.54</v>
      </c>
      <c r="Y13" s="7">
        <v>225.68</v>
      </c>
      <c r="Z13" s="7">
        <v>5.69</v>
      </c>
      <c r="AA13" s="7">
        <v>7.07</v>
      </c>
      <c r="AB13" s="7">
        <v>17.37</v>
      </c>
      <c r="AC13" s="7">
        <v>33.85</v>
      </c>
      <c r="AD13" s="7">
        <v>4.33</v>
      </c>
      <c r="AE13" s="7">
        <v>7.17</v>
      </c>
      <c r="AF13" s="7">
        <v>63.28</v>
      </c>
    </row>
    <row r="14" spans="1:63">
      <c r="A14" s="9">
        <v>6576</v>
      </c>
      <c r="B14" s="7">
        <v>67.239999999999995</v>
      </c>
      <c r="C14" s="7">
        <v>229.84</v>
      </c>
      <c r="D14" s="24">
        <v>53.502560000000003</v>
      </c>
      <c r="E14" s="24">
        <v>71.964100000000002</v>
      </c>
      <c r="F14" s="23"/>
      <c r="G14" s="24">
        <v>79.901319999999998</v>
      </c>
      <c r="H14" s="4">
        <v>2873</v>
      </c>
      <c r="I14" s="4">
        <f t="shared" ref="I14:I45" si="0">H14/(X14*C14)</f>
        <v>0.42720437457279559</v>
      </c>
      <c r="J14" s="4">
        <f t="shared" ref="J14:J45" si="1">AD2*1000/(X14*C14)</f>
        <v>0.4252713231041404</v>
      </c>
      <c r="K14" s="4">
        <f t="shared" ref="K14:K45" si="2">AB14*100/(X14*C14)</f>
        <v>0.26572022880667795</v>
      </c>
      <c r="L14" s="4">
        <f t="shared" ref="L14:L45" si="3">AC14*100/(X14*C15)</f>
        <v>0.4832241330217853</v>
      </c>
      <c r="M14" s="12">
        <f>(AD14-$AD$22)/$AD$22</f>
        <v>-0.21305841924398627</v>
      </c>
      <c r="N14" s="12">
        <f>(J14-$J$22)/$J$22</f>
        <v>7.4218228203277836E-2</v>
      </c>
      <c r="O14" s="12">
        <f>(C14-$C$22)/$C$22</f>
        <v>1.0241308074370412E-2</v>
      </c>
      <c r="P14" s="12">
        <f>(W14-$W$22)/$W$22</f>
        <v>0.44190020505809946</v>
      </c>
      <c r="Q14" s="12">
        <f>(X14-$X$22)/$X$22</f>
        <v>-0.30647072766058298</v>
      </c>
      <c r="R14" s="12">
        <f>(AD14-$AD$22)/$AD$22</f>
        <v>-0.21305841924398627</v>
      </c>
      <c r="S14" s="4">
        <f t="shared" ref="S14:S45" si="4">H14/(X14*100)</f>
        <v>0.98188653451811347</v>
      </c>
      <c r="T14" s="4">
        <f>AD14/X14</f>
        <v>0.15652768284347232</v>
      </c>
      <c r="U14" s="4">
        <f>AB14/X14</f>
        <v>0.61073137388926868</v>
      </c>
      <c r="V14" s="4">
        <f>AC14/X14</f>
        <v>1.200956937799043</v>
      </c>
      <c r="W14" s="4">
        <f>1/X14</f>
        <v>3.4176349965823645E-2</v>
      </c>
      <c r="X14" s="7">
        <v>29.26</v>
      </c>
      <c r="Y14" s="7">
        <v>226.87</v>
      </c>
      <c r="Z14" s="7">
        <v>5.9</v>
      </c>
      <c r="AA14" s="7">
        <v>7.12</v>
      </c>
      <c r="AB14" s="7">
        <v>17.87</v>
      </c>
      <c r="AC14" s="7">
        <v>35.14</v>
      </c>
      <c r="AD14" s="7">
        <v>4.58</v>
      </c>
      <c r="AE14" s="7">
        <v>7.31</v>
      </c>
      <c r="AF14" s="7">
        <v>64.349999999999994</v>
      </c>
    </row>
    <row r="15" spans="1:63">
      <c r="A15" s="9">
        <v>6666</v>
      </c>
      <c r="B15" s="7">
        <v>75.37</v>
      </c>
      <c r="C15" s="7">
        <v>248.53</v>
      </c>
      <c r="D15" s="24">
        <v>54.871789999999997</v>
      </c>
      <c r="E15" s="24">
        <v>74.18974</v>
      </c>
      <c r="F15" s="23"/>
      <c r="G15" s="24">
        <v>81.787840000000003</v>
      </c>
      <c r="H15" s="4">
        <v>2879</v>
      </c>
      <c r="I15" s="4">
        <f t="shared" si="0"/>
        <v>0.38193585868155661</v>
      </c>
      <c r="J15" s="4">
        <f t="shared" si="1"/>
        <v>0.39002828222430586</v>
      </c>
      <c r="K15" s="4">
        <f t="shared" si="2"/>
        <v>0.2383948378085298</v>
      </c>
      <c r="L15" s="4">
        <f t="shared" si="3"/>
        <v>0.45804089034757495</v>
      </c>
      <c r="M15" s="12">
        <f t="shared" ref="M15:M45" si="5">(AD15-$AD$22)/$AD$22</f>
        <v>-0.17697594501718217</v>
      </c>
      <c r="N15" s="12">
        <f t="shared" ref="N15:N45" si="6">(J15-$J$22)/$J$22</f>
        <v>-1.4804273135616143E-2</v>
      </c>
      <c r="O15" s="12">
        <f>(C15-$C$22)/$C$22</f>
        <v>9.2391543228869111E-2</v>
      </c>
      <c r="P15" s="12">
        <f t="shared" ref="P15:P45" si="7">(W15-$W$22)/$W$22</f>
        <v>0.39103198153643265</v>
      </c>
      <c r="Q15" s="12">
        <f>(X15-$X$22)/$X$22</f>
        <v>-0.2811092675989571</v>
      </c>
      <c r="R15" s="12">
        <f t="shared" ref="R15:R45" si="8">(AD15-$AD$22)/$AD$22</f>
        <v>-0.17697594501718217</v>
      </c>
      <c r="S15" s="4">
        <f t="shared" si="4"/>
        <v>0.94922518958127267</v>
      </c>
      <c r="T15" s="4">
        <f t="shared" ref="T15:T45" si="9">AD15/X15</f>
        <v>0.15792944279591165</v>
      </c>
      <c r="U15" s="4">
        <f t="shared" ref="U15:U45" si="10">AB15/X15</f>
        <v>0.59248269040553903</v>
      </c>
      <c r="V15" s="4">
        <f t="shared" ref="V15:V45" si="11">AC15/X15</f>
        <v>1.1661721068249258</v>
      </c>
      <c r="W15" s="4">
        <f t="shared" ref="W15:W45" si="12">1/X15</f>
        <v>3.2970656116056714E-2</v>
      </c>
      <c r="X15" s="7">
        <v>30.33</v>
      </c>
      <c r="Y15" s="7">
        <v>228.07</v>
      </c>
      <c r="Z15" s="7">
        <v>6.08</v>
      </c>
      <c r="AA15" s="7">
        <v>7.18</v>
      </c>
      <c r="AB15" s="7">
        <v>17.97</v>
      </c>
      <c r="AC15" s="7">
        <v>35.369999999999997</v>
      </c>
      <c r="AD15" s="7">
        <v>4.79</v>
      </c>
      <c r="AE15" s="7">
        <v>7.37</v>
      </c>
      <c r="AF15" s="7">
        <v>66.290000000000006</v>
      </c>
    </row>
    <row r="16" spans="1:63">
      <c r="A16" s="9">
        <v>6757</v>
      </c>
      <c r="B16" s="7">
        <v>81.819999999999993</v>
      </c>
      <c r="C16" s="7">
        <v>254.6</v>
      </c>
      <c r="D16" s="24">
        <v>56.066670000000002</v>
      </c>
      <c r="E16" s="24">
        <v>78.974360000000004</v>
      </c>
      <c r="F16" s="23"/>
      <c r="G16" s="24">
        <v>85.372219999999999</v>
      </c>
      <c r="H16" s="4">
        <v>2875</v>
      </c>
      <c r="I16" s="4">
        <f t="shared" si="0"/>
        <v>0.35134483805386002</v>
      </c>
      <c r="J16" s="4">
        <f t="shared" si="1"/>
        <v>0.36906483858179379</v>
      </c>
      <c r="K16" s="4">
        <f t="shared" si="2"/>
        <v>0.22938235166159834</v>
      </c>
      <c r="L16" s="4">
        <f t="shared" si="3"/>
        <v>0.46756765119453225</v>
      </c>
      <c r="M16" s="12">
        <f t="shared" si="5"/>
        <v>-0.15120274914089343</v>
      </c>
      <c r="N16" s="12">
        <f t="shared" si="6"/>
        <v>-6.7757087170490671E-2</v>
      </c>
      <c r="O16" s="12">
        <f t="shared" ref="O16:O45" si="13">(C16-$C$22)/$C$22</f>
        <v>0.11907168915652061</v>
      </c>
      <c r="P16" s="12">
        <f t="shared" si="7"/>
        <v>0.31269446172993143</v>
      </c>
      <c r="Q16" s="12">
        <f t="shared" ref="Q16:Q45" si="14">(X16-$X$22)/$X$22</f>
        <v>-0.23820810618630001</v>
      </c>
      <c r="R16" s="12">
        <f t="shared" si="8"/>
        <v>-0.15120274914089343</v>
      </c>
      <c r="S16" s="4">
        <f t="shared" si="4"/>
        <v>0.8945239576851276</v>
      </c>
      <c r="T16" s="4">
        <f t="shared" si="9"/>
        <v>0.1537025513378967</v>
      </c>
      <c r="U16" s="4">
        <f t="shared" si="10"/>
        <v>0.5840074673304293</v>
      </c>
      <c r="V16" s="4">
        <f t="shared" si="11"/>
        <v>1.1425015556938394</v>
      </c>
      <c r="W16" s="4">
        <f t="shared" si="12"/>
        <v>3.1113876789047916E-2</v>
      </c>
      <c r="X16" s="7">
        <v>32.14</v>
      </c>
      <c r="Y16" s="7">
        <v>229.29</v>
      </c>
      <c r="Z16" s="7">
        <v>6.11</v>
      </c>
      <c r="AA16" s="7">
        <v>7.26</v>
      </c>
      <c r="AB16" s="7">
        <v>18.77</v>
      </c>
      <c r="AC16" s="7">
        <v>36.72</v>
      </c>
      <c r="AD16" s="7">
        <v>4.9400000000000004</v>
      </c>
      <c r="AE16" s="7">
        <v>7.54</v>
      </c>
      <c r="AF16" s="7">
        <v>69.45</v>
      </c>
      <c r="AH16" s="4">
        <f>(C16-C26)/C16</f>
        <v>0.24713275726630005</v>
      </c>
    </row>
    <row r="17" spans="1:33">
      <c r="A17" s="9">
        <v>6849</v>
      </c>
      <c r="B17" s="7">
        <v>81.81</v>
      </c>
      <c r="C17" s="7">
        <v>244.35</v>
      </c>
      <c r="D17" s="24">
        <v>58.805129999999998</v>
      </c>
      <c r="E17" s="24">
        <v>83.420509999999993</v>
      </c>
      <c r="F17" s="23"/>
      <c r="G17" s="24">
        <v>93.57132</v>
      </c>
      <c r="H17" s="4">
        <v>2869</v>
      </c>
      <c r="I17" s="4">
        <f t="shared" si="0"/>
        <v>0.35069756912433669</v>
      </c>
      <c r="J17" s="4">
        <f t="shared" si="1"/>
        <v>0.38260139120222164</v>
      </c>
      <c r="K17" s="4">
        <f t="shared" si="2"/>
        <v>0.24019544208062793</v>
      </c>
      <c r="L17" s="4">
        <f t="shared" si="3"/>
        <v>0.49874434849876131</v>
      </c>
      <c r="M17" s="12">
        <f t="shared" si="5"/>
        <v>-8.4192439862542989E-2</v>
      </c>
      <c r="N17" s="12">
        <f t="shared" si="6"/>
        <v>-3.3564300631870478E-2</v>
      </c>
      <c r="O17" s="12">
        <f t="shared" si="13"/>
        <v>7.4018724451672471E-2</v>
      </c>
      <c r="P17" s="12">
        <f t="shared" si="7"/>
        <v>0.26015531660692953</v>
      </c>
      <c r="Q17" s="12">
        <f t="shared" si="14"/>
        <v>-0.20644702536146009</v>
      </c>
      <c r="R17" s="12">
        <f t="shared" si="8"/>
        <v>-8.4192439862542989E-2</v>
      </c>
      <c r="S17" s="4">
        <f t="shared" si="4"/>
        <v>0.85692951015531671</v>
      </c>
      <c r="T17" s="4">
        <f t="shared" si="9"/>
        <v>0.15919952210274793</v>
      </c>
      <c r="U17" s="4">
        <f t="shared" si="10"/>
        <v>0.5869175627240143</v>
      </c>
      <c r="V17" s="4">
        <f t="shared" si="11"/>
        <v>1.1421744324970133</v>
      </c>
      <c r="W17" s="4">
        <f t="shared" si="12"/>
        <v>2.9868578255675033E-2</v>
      </c>
      <c r="X17" s="7">
        <v>33.479999999999997</v>
      </c>
      <c r="Y17" s="7">
        <v>230.49</v>
      </c>
      <c r="Z17" s="7">
        <v>6</v>
      </c>
      <c r="AA17" s="7">
        <v>7</v>
      </c>
      <c r="AB17" s="7">
        <v>19.649999999999999</v>
      </c>
      <c r="AC17" s="7">
        <v>38.24</v>
      </c>
      <c r="AD17" s="7">
        <v>5.33</v>
      </c>
      <c r="AE17" s="7">
        <v>7.94</v>
      </c>
      <c r="AF17" s="7">
        <v>70.33</v>
      </c>
    </row>
    <row r="18" spans="1:33">
      <c r="A18" s="9">
        <v>6941</v>
      </c>
      <c r="B18" s="7">
        <v>77.97</v>
      </c>
      <c r="C18" s="7">
        <v>229.01</v>
      </c>
      <c r="D18" s="24">
        <v>61.025640000000003</v>
      </c>
      <c r="E18" s="24">
        <v>83.933329999999998</v>
      </c>
      <c r="F18" s="24">
        <v>83.787610000000001</v>
      </c>
      <c r="G18" s="24">
        <v>91.728340000000003</v>
      </c>
      <c r="H18" s="4">
        <v>2875</v>
      </c>
      <c r="I18" s="4">
        <f t="shared" si="0"/>
        <v>0.36869418330743819</v>
      </c>
      <c r="J18" s="4">
        <f t="shared" si="1"/>
        <v>0.41678472895623453</v>
      </c>
      <c r="K18" s="4">
        <f t="shared" si="2"/>
        <v>0.25879125631805577</v>
      </c>
      <c r="L18" s="4">
        <f t="shared" si="3"/>
        <v>0.51060102532395601</v>
      </c>
      <c r="M18" s="12">
        <f t="shared" si="5"/>
        <v>-8.9347079037800758E-2</v>
      </c>
      <c r="N18" s="12">
        <f t="shared" si="6"/>
        <v>5.2781433306079199E-2</v>
      </c>
      <c r="O18" s="12">
        <f t="shared" si="13"/>
        <v>6.5931167860753372E-3</v>
      </c>
      <c r="P18" s="12">
        <f t="shared" si="7"/>
        <v>0.23906020558002936</v>
      </c>
      <c r="Q18" s="12">
        <f t="shared" si="14"/>
        <v>-0.19293671486134156</v>
      </c>
      <c r="R18" s="12">
        <f t="shared" si="8"/>
        <v>-8.9347079037800758E-2</v>
      </c>
      <c r="S18" s="4">
        <f t="shared" si="4"/>
        <v>0.84434654919236429</v>
      </c>
      <c r="T18" s="4">
        <f t="shared" si="9"/>
        <v>0.15565345080763585</v>
      </c>
      <c r="U18" s="4">
        <f t="shared" si="10"/>
        <v>0.59265785609397947</v>
      </c>
      <c r="V18" s="4">
        <f t="shared" si="11"/>
        <v>1.1641703377386199</v>
      </c>
      <c r="W18" s="4">
        <f t="shared" si="12"/>
        <v>2.9368575624082235E-2</v>
      </c>
      <c r="X18" s="7">
        <v>34.049999999999997</v>
      </c>
      <c r="Y18" s="7">
        <v>231.7</v>
      </c>
      <c r="Z18" s="7">
        <v>5.29</v>
      </c>
      <c r="AA18" s="7">
        <v>7.12</v>
      </c>
      <c r="AB18" s="7">
        <v>20.18</v>
      </c>
      <c r="AC18" s="7">
        <v>39.64</v>
      </c>
      <c r="AD18" s="7">
        <v>5.3</v>
      </c>
      <c r="AE18" s="7">
        <v>8.3000000000000007</v>
      </c>
      <c r="AF18" s="7">
        <v>68.03</v>
      </c>
      <c r="AG18" s="7">
        <v>3.39</v>
      </c>
    </row>
    <row r="19" spans="1:33">
      <c r="A19" s="9">
        <v>7031</v>
      </c>
      <c r="B19" s="7">
        <v>81.42</v>
      </c>
      <c r="C19" s="7">
        <v>228</v>
      </c>
      <c r="D19" s="24">
        <v>65.641030000000001</v>
      </c>
      <c r="E19" s="24">
        <v>86.323080000000004</v>
      </c>
      <c r="F19" s="24">
        <v>84.429580000000001</v>
      </c>
      <c r="G19" s="24">
        <v>91.800899999999999</v>
      </c>
      <c r="H19" s="4">
        <v>2890</v>
      </c>
      <c r="I19" s="4">
        <f t="shared" si="0"/>
        <v>0.35495487528678882</v>
      </c>
      <c r="J19" s="4">
        <f t="shared" si="1"/>
        <v>0.408996447994812</v>
      </c>
      <c r="K19" s="4">
        <f t="shared" si="2"/>
        <v>0.25669747036311025</v>
      </c>
      <c r="L19" s="4">
        <f t="shared" si="3"/>
        <v>0.5015545445813363</v>
      </c>
      <c r="M19" s="12">
        <f t="shared" si="5"/>
        <v>-7.0446735395189031E-2</v>
      </c>
      <c r="N19" s="12">
        <f t="shared" si="6"/>
        <v>3.3108549383266718E-2</v>
      </c>
      <c r="O19" s="12">
        <f t="shared" si="13"/>
        <v>2.1537514834513169E-3</v>
      </c>
      <c r="P19" s="12">
        <f t="shared" si="7"/>
        <v>0.18146177541304936</v>
      </c>
      <c r="Q19" s="12">
        <f t="shared" si="14"/>
        <v>-0.15359089831713671</v>
      </c>
      <c r="R19" s="12">
        <f t="shared" si="8"/>
        <v>-7.0446735395189031E-2</v>
      </c>
      <c r="S19" s="4">
        <f t="shared" si="4"/>
        <v>0.80929711565387852</v>
      </c>
      <c r="T19" s="4">
        <f t="shared" si="9"/>
        <v>0.15149817978157379</v>
      </c>
      <c r="U19" s="4">
        <f t="shared" si="10"/>
        <v>0.58527023242789133</v>
      </c>
      <c r="V19" s="4">
        <f t="shared" si="11"/>
        <v>1.1512181461775413</v>
      </c>
      <c r="W19" s="4">
        <f t="shared" si="12"/>
        <v>2.8003360403248388E-2</v>
      </c>
      <c r="X19" s="7">
        <v>35.71</v>
      </c>
      <c r="Y19" s="7">
        <v>232.93</v>
      </c>
      <c r="Z19" s="7">
        <v>5.34</v>
      </c>
      <c r="AA19" s="7">
        <v>7.23</v>
      </c>
      <c r="AB19" s="7">
        <v>20.9</v>
      </c>
      <c r="AC19" s="7">
        <v>41.11</v>
      </c>
      <c r="AD19" s="7">
        <v>5.41</v>
      </c>
      <c r="AE19" s="7">
        <v>9.24</v>
      </c>
      <c r="AF19" s="7">
        <v>69.47</v>
      </c>
      <c r="AG19" s="7">
        <v>3.48</v>
      </c>
    </row>
    <row r="20" spans="1:33">
      <c r="A20" s="9">
        <v>7122</v>
      </c>
      <c r="B20" s="7">
        <v>87.29</v>
      </c>
      <c r="C20" s="7">
        <v>229.53</v>
      </c>
      <c r="D20" s="24">
        <v>66.835899999999995</v>
      </c>
      <c r="E20" s="24">
        <v>90.425640000000001</v>
      </c>
      <c r="F20" s="24">
        <v>93.739909999999995</v>
      </c>
      <c r="G20" s="24">
        <v>92.700620000000001</v>
      </c>
      <c r="H20" s="4">
        <v>2777</v>
      </c>
      <c r="I20" s="4">
        <f t="shared" si="0"/>
        <v>0.31813400851519985</v>
      </c>
      <c r="J20" s="4">
        <f t="shared" si="1"/>
        <v>0.39408750064540415</v>
      </c>
      <c r="K20" s="4">
        <f t="shared" si="2"/>
        <v>0.24985605782198445</v>
      </c>
      <c r="L20" s="4">
        <f>AC20*100/(X20*C21)</f>
        <v>0.49408479868176203</v>
      </c>
      <c r="M20" s="12">
        <f t="shared" si="5"/>
        <v>-6.0137457044673631E-2</v>
      </c>
      <c r="N20" s="12">
        <f t="shared" si="6"/>
        <v>-4.550850947695596E-3</v>
      </c>
      <c r="O20" s="12">
        <f t="shared" si="13"/>
        <v>8.8787306052481654E-3</v>
      </c>
      <c r="P20" s="12">
        <f t="shared" si="7"/>
        <v>0.10938732579542447</v>
      </c>
      <c r="Q20" s="12">
        <f t="shared" si="14"/>
        <v>-9.8601564351742041E-2</v>
      </c>
      <c r="R20" s="12">
        <f t="shared" si="8"/>
        <v>-6.0137457044673631E-2</v>
      </c>
      <c r="S20" s="4">
        <f t="shared" si="4"/>
        <v>0.7302129897449382</v>
      </c>
      <c r="T20" s="4">
        <f t="shared" si="9"/>
        <v>0.14383381540888771</v>
      </c>
      <c r="U20" s="4">
        <f t="shared" si="10"/>
        <v>0.57349460951880094</v>
      </c>
      <c r="V20" s="4">
        <f t="shared" si="11"/>
        <v>1.1335787536155666</v>
      </c>
      <c r="W20" s="4">
        <f t="shared" si="12"/>
        <v>2.6295030239284773E-2</v>
      </c>
      <c r="X20" s="7">
        <v>38.03</v>
      </c>
      <c r="Y20" s="7">
        <v>234.16</v>
      </c>
      <c r="Z20" s="7">
        <v>5.38</v>
      </c>
      <c r="AA20" s="7">
        <v>7.06</v>
      </c>
      <c r="AB20" s="7">
        <v>21.81</v>
      </c>
      <c r="AC20" s="7">
        <v>43.11</v>
      </c>
      <c r="AD20" s="7">
        <v>5.47</v>
      </c>
      <c r="AE20" s="7">
        <v>9.5299999999999994</v>
      </c>
      <c r="AF20" s="7">
        <v>73.36</v>
      </c>
      <c r="AG20" s="7">
        <v>4.45</v>
      </c>
    </row>
    <row r="21" spans="1:33">
      <c r="A21" s="9">
        <v>7214</v>
      </c>
      <c r="B21" s="7">
        <v>90.43</v>
      </c>
      <c r="C21" s="7">
        <v>229.43</v>
      </c>
      <c r="D21" s="24">
        <v>69.574359999999999</v>
      </c>
      <c r="E21" s="24">
        <v>94.871790000000004</v>
      </c>
      <c r="F21" s="24">
        <v>91.493020000000001</v>
      </c>
      <c r="G21" s="24">
        <v>97.92483</v>
      </c>
      <c r="H21" s="4">
        <v>2816</v>
      </c>
      <c r="I21" s="4">
        <f t="shared" si="0"/>
        <v>0.31144116157024432</v>
      </c>
      <c r="J21" s="4">
        <f t="shared" si="1"/>
        <v>0.39593727216671687</v>
      </c>
      <c r="K21" s="4">
        <f t="shared" si="2"/>
        <v>0.25127639172144717</v>
      </c>
      <c r="L21" s="4">
        <f t="shared" si="3"/>
        <v>0.50668239125670744</v>
      </c>
      <c r="M21" s="12">
        <f t="shared" si="5"/>
        <v>-2.5773195876288721E-2</v>
      </c>
      <c r="N21" s="12">
        <f t="shared" si="6"/>
        <v>1.2159738881929347E-4</v>
      </c>
      <c r="O21" s="12">
        <f t="shared" si="13"/>
        <v>8.4391894861765016E-3</v>
      </c>
      <c r="P21" s="12">
        <f t="shared" si="7"/>
        <v>7.0540471961431095E-2</v>
      </c>
      <c r="Q21" s="12">
        <f t="shared" si="14"/>
        <v>-6.5892391561981539E-2</v>
      </c>
      <c r="R21" s="12">
        <f t="shared" si="8"/>
        <v>-2.5773195876288721E-2</v>
      </c>
      <c r="S21" s="4">
        <f t="shared" si="4"/>
        <v>0.71453945699061161</v>
      </c>
      <c r="T21" s="4">
        <f t="shared" si="9"/>
        <v>0.14387211367673181</v>
      </c>
      <c r="U21" s="4">
        <f t="shared" si="10"/>
        <v>0.57650342552651612</v>
      </c>
      <c r="V21" s="4">
        <f t="shared" si="11"/>
        <v>1.152753108348135</v>
      </c>
      <c r="W21" s="4">
        <f t="shared" si="12"/>
        <v>2.5374270489723422E-2</v>
      </c>
      <c r="X21" s="7">
        <v>39.409999999999997</v>
      </c>
      <c r="Y21" s="7">
        <v>235.4</v>
      </c>
      <c r="Z21" s="7">
        <v>5.46</v>
      </c>
      <c r="AA21" s="7">
        <v>7.34</v>
      </c>
      <c r="AB21" s="7">
        <v>22.72</v>
      </c>
      <c r="AC21" s="7">
        <v>45.43</v>
      </c>
      <c r="AD21" s="7">
        <v>5.67</v>
      </c>
      <c r="AE21" s="7">
        <v>9.6</v>
      </c>
      <c r="AF21" s="7">
        <v>75.099999999999994</v>
      </c>
      <c r="AG21" s="7">
        <v>4.29</v>
      </c>
    </row>
    <row r="22" spans="1:33">
      <c r="A22" s="9">
        <v>7306</v>
      </c>
      <c r="B22" s="7">
        <v>95.98</v>
      </c>
      <c r="C22" s="7">
        <v>227.51</v>
      </c>
      <c r="D22" s="24">
        <v>71.964100000000002</v>
      </c>
      <c r="E22" s="24">
        <v>100</v>
      </c>
      <c r="F22" s="24">
        <v>100</v>
      </c>
      <c r="G22" s="24">
        <v>100</v>
      </c>
      <c r="H22" s="4">
        <v>2643</v>
      </c>
      <c r="I22" s="4">
        <f t="shared" si="0"/>
        <v>0.27535131019352321</v>
      </c>
      <c r="J22" s="4">
        <f t="shared" si="1"/>
        <v>0.39588913308187218</v>
      </c>
      <c r="K22" s="4">
        <f t="shared" si="2"/>
        <v>0.24190909658318613</v>
      </c>
      <c r="L22" s="4">
        <f t="shared" si="3"/>
        <v>0.51399404734345866</v>
      </c>
      <c r="M22" s="12">
        <f t="shared" si="5"/>
        <v>0</v>
      </c>
      <c r="N22" s="12">
        <f t="shared" si="6"/>
        <v>0</v>
      </c>
      <c r="O22" s="12">
        <f t="shared" si="13"/>
        <v>0</v>
      </c>
      <c r="P22" s="12">
        <f t="shared" si="7"/>
        <v>0</v>
      </c>
      <c r="Q22" s="12">
        <f t="shared" si="14"/>
        <v>0</v>
      </c>
      <c r="R22" s="12">
        <f t="shared" si="8"/>
        <v>0</v>
      </c>
      <c r="S22" s="4">
        <f t="shared" si="4"/>
        <v>0.6264517658212847</v>
      </c>
      <c r="T22" s="4">
        <f t="shared" si="9"/>
        <v>0.13794738089594691</v>
      </c>
      <c r="U22" s="4">
        <f t="shared" si="10"/>
        <v>0.55036738563640675</v>
      </c>
      <c r="V22" s="4">
        <f t="shared" si="11"/>
        <v>1.1106897369044797</v>
      </c>
      <c r="W22" s="4">
        <f t="shared" si="12"/>
        <v>2.3702299123014935E-2</v>
      </c>
      <c r="X22" s="7">
        <v>42.19</v>
      </c>
      <c r="Y22" s="7">
        <v>236.64</v>
      </c>
      <c r="Z22" s="7">
        <v>6.42</v>
      </c>
      <c r="AA22" s="7">
        <v>7.78</v>
      </c>
      <c r="AB22" s="7">
        <v>23.22</v>
      </c>
      <c r="AC22" s="7">
        <v>46.86</v>
      </c>
      <c r="AD22" s="7">
        <v>5.82</v>
      </c>
      <c r="AE22" s="7">
        <v>8.9</v>
      </c>
      <c r="AF22" s="7">
        <v>81.42</v>
      </c>
      <c r="AG22" s="7">
        <v>5.16</v>
      </c>
    </row>
    <row r="23" spans="1:33">
      <c r="A23" s="9">
        <v>7397</v>
      </c>
      <c r="B23" s="7">
        <v>95.95</v>
      </c>
      <c r="C23" s="7">
        <v>216.09</v>
      </c>
      <c r="D23" s="24">
        <v>74.18974</v>
      </c>
      <c r="E23" s="24">
        <v>105.64103</v>
      </c>
      <c r="F23" s="24">
        <v>95.344830000000002</v>
      </c>
      <c r="G23" s="24">
        <v>101.33507</v>
      </c>
      <c r="H23" s="4">
        <v>2554</v>
      </c>
      <c r="I23" s="4">
        <f t="shared" si="0"/>
        <v>0.26619705919997466</v>
      </c>
      <c r="J23" s="4">
        <f t="shared" si="1"/>
        <v>0.41795231299604474</v>
      </c>
      <c r="K23" s="4">
        <f t="shared" si="2"/>
        <v>0.24212050451117506</v>
      </c>
      <c r="L23" s="4">
        <f t="shared" si="3"/>
        <v>0.50496504789481633</v>
      </c>
      <c r="M23" s="12">
        <f t="shared" si="5"/>
        <v>1.8900343642611585E-2</v>
      </c>
      <c r="N23" s="12">
        <f t="shared" si="6"/>
        <v>5.5730703549293346E-2</v>
      </c>
      <c r="O23" s="12">
        <f t="shared" si="13"/>
        <v>-5.0195595797986846E-2</v>
      </c>
      <c r="P23" s="12">
        <f t="shared" si="7"/>
        <v>-4.9774774774774759E-2</v>
      </c>
      <c r="Q23" s="12">
        <f t="shared" si="14"/>
        <v>5.2382081061863026E-2</v>
      </c>
      <c r="R23" s="12">
        <f t="shared" si="8"/>
        <v>1.8900343642611585E-2</v>
      </c>
      <c r="S23" s="4">
        <f t="shared" si="4"/>
        <v>0.57522522522522523</v>
      </c>
      <c r="T23" s="4">
        <f t="shared" si="9"/>
        <v>0.13355855855855855</v>
      </c>
      <c r="U23" s="4">
        <f t="shared" si="10"/>
        <v>0.52319819819819824</v>
      </c>
      <c r="V23" s="4">
        <f t="shared" si="11"/>
        <v>1.0727477477477478</v>
      </c>
      <c r="W23" s="4">
        <f t="shared" si="12"/>
        <v>2.2522522522522525E-2</v>
      </c>
      <c r="X23" s="7">
        <v>44.4</v>
      </c>
      <c r="Y23" s="7">
        <v>237.89</v>
      </c>
      <c r="Z23" s="7">
        <v>7.38</v>
      </c>
      <c r="AA23" s="7">
        <v>8.17</v>
      </c>
      <c r="AB23" s="7">
        <v>23.23</v>
      </c>
      <c r="AC23" s="7">
        <v>47.63</v>
      </c>
      <c r="AD23" s="7">
        <v>5.93</v>
      </c>
      <c r="AE23" s="7">
        <v>8.5500000000000007</v>
      </c>
      <c r="AF23" s="7">
        <v>85.86</v>
      </c>
      <c r="AG23" s="7">
        <v>5.01</v>
      </c>
    </row>
    <row r="24" spans="1:33">
      <c r="A24" s="9">
        <v>7488</v>
      </c>
      <c r="B24" s="7">
        <v>93.84</v>
      </c>
      <c r="C24" s="7">
        <v>212.44</v>
      </c>
      <c r="D24" s="24">
        <v>78.974360000000004</v>
      </c>
      <c r="E24" s="24">
        <v>104.44615</v>
      </c>
      <c r="F24" s="24">
        <v>93.58032</v>
      </c>
      <c r="G24" s="24">
        <v>102.49601</v>
      </c>
      <c r="H24" s="4">
        <v>2575</v>
      </c>
      <c r="I24" s="4">
        <f t="shared" si="0"/>
        <v>0.27441859810824026</v>
      </c>
      <c r="J24" s="4">
        <f t="shared" si="1"/>
        <v>0.44226686685405708</v>
      </c>
      <c r="K24" s="4">
        <f t="shared" si="2"/>
        <v>0.24564460918038591</v>
      </c>
      <c r="L24" s="4">
        <f t="shared" si="3"/>
        <v>0.53775445509273423</v>
      </c>
      <c r="M24" s="12">
        <f t="shared" si="5"/>
        <v>3.4364261168384758E-2</v>
      </c>
      <c r="N24" s="12">
        <f t="shared" si="6"/>
        <v>0.11714828697405473</v>
      </c>
      <c r="O24" s="12">
        <f t="shared" si="13"/>
        <v>-6.6238846644103525E-2</v>
      </c>
      <c r="P24" s="12">
        <f t="shared" si="7"/>
        <v>-4.4826805524111543E-2</v>
      </c>
      <c r="Q24" s="12">
        <f t="shared" si="14"/>
        <v>4.6930552263569666E-2</v>
      </c>
      <c r="R24" s="12">
        <f t="shared" si="8"/>
        <v>3.4364261168384758E-2</v>
      </c>
      <c r="S24" s="4">
        <f t="shared" si="4"/>
        <v>0.58297486982114555</v>
      </c>
      <c r="T24" s="4">
        <f t="shared" si="9"/>
        <v>0.13629160063391441</v>
      </c>
      <c r="U24" s="4">
        <f t="shared" si="10"/>
        <v>0.52184740774281191</v>
      </c>
      <c r="V24" s="4">
        <f t="shared" si="11"/>
        <v>1.0799184967172288</v>
      </c>
      <c r="W24" s="4">
        <f t="shared" si="12"/>
        <v>2.2639800769753225E-2</v>
      </c>
      <c r="X24" s="7">
        <v>44.17</v>
      </c>
      <c r="Y24" s="7">
        <v>239.15</v>
      </c>
      <c r="Z24" s="7">
        <v>8.1300000000000008</v>
      </c>
      <c r="AA24" s="7">
        <v>8.52</v>
      </c>
      <c r="AB24" s="7">
        <v>23.05</v>
      </c>
      <c r="AC24" s="7">
        <v>47.7</v>
      </c>
      <c r="AD24" s="7">
        <v>6.02</v>
      </c>
      <c r="AE24" s="7">
        <v>8.1300000000000008</v>
      </c>
      <c r="AF24" s="7">
        <v>82.97</v>
      </c>
      <c r="AG24" s="7">
        <v>4.78</v>
      </c>
    </row>
    <row r="25" spans="1:33">
      <c r="A25" s="9">
        <v>7580</v>
      </c>
      <c r="B25" s="7">
        <v>80.400000000000006</v>
      </c>
      <c r="C25" s="7">
        <v>200.82</v>
      </c>
      <c r="D25" s="24">
        <v>83.420509999999993</v>
      </c>
      <c r="E25" s="24">
        <v>101.02564</v>
      </c>
      <c r="F25" s="24">
        <v>81.219740000000002</v>
      </c>
      <c r="G25" s="24">
        <v>103.93267</v>
      </c>
      <c r="H25" s="4">
        <v>2581</v>
      </c>
      <c r="I25" s="4">
        <f t="shared" si="0"/>
        <v>0.32098665202937687</v>
      </c>
      <c r="J25" s="4">
        <f t="shared" si="1"/>
        <v>0.53850143482650215</v>
      </c>
      <c r="K25" s="4">
        <f t="shared" si="2"/>
        <v>0.28031922265564335</v>
      </c>
      <c r="L25" s="4">
        <f t="shared" si="3"/>
        <v>0.61629730870131538</v>
      </c>
      <c r="M25" s="12">
        <f t="shared" si="5"/>
        <v>1.7182130584192379E-2</v>
      </c>
      <c r="N25" s="12">
        <f t="shared" si="6"/>
        <v>0.3602329284323571</v>
      </c>
      <c r="O25" s="12">
        <f t="shared" si="13"/>
        <v>-0.11731352468023383</v>
      </c>
      <c r="P25" s="12">
        <f t="shared" si="7"/>
        <v>5.3696303696303634E-2</v>
      </c>
      <c r="Q25" s="12">
        <f t="shared" si="14"/>
        <v>-5.0959943114482077E-2</v>
      </c>
      <c r="R25" s="12">
        <f t="shared" si="8"/>
        <v>1.7182130584192379E-2</v>
      </c>
      <c r="S25" s="4">
        <f t="shared" si="4"/>
        <v>0.64460539460539457</v>
      </c>
      <c r="T25" s="4">
        <f t="shared" si="9"/>
        <v>0.14785214785214784</v>
      </c>
      <c r="U25" s="4">
        <f t="shared" si="10"/>
        <v>0.56293706293706292</v>
      </c>
      <c r="V25" s="4">
        <f t="shared" si="11"/>
        <v>1.1813186813186813</v>
      </c>
      <c r="W25" s="4">
        <f t="shared" si="12"/>
        <v>2.4975024975024976E-2</v>
      </c>
      <c r="X25" s="7">
        <v>40.04</v>
      </c>
      <c r="Y25" s="7">
        <v>240.41</v>
      </c>
      <c r="Z25" s="7">
        <v>8.09</v>
      </c>
      <c r="AA25" s="7">
        <v>7.99</v>
      </c>
      <c r="AB25" s="7">
        <v>22.54</v>
      </c>
      <c r="AC25" s="7">
        <v>47.3</v>
      </c>
      <c r="AD25" s="7">
        <v>5.92</v>
      </c>
      <c r="AE25" s="7">
        <v>7.72</v>
      </c>
      <c r="AF25" s="7">
        <v>68.510000000000005</v>
      </c>
      <c r="AG25" s="7">
        <v>4</v>
      </c>
    </row>
    <row r="26" spans="1:33">
      <c r="A26" s="9">
        <v>7672</v>
      </c>
      <c r="B26" s="7">
        <v>69.78</v>
      </c>
      <c r="C26" s="7">
        <v>191.68</v>
      </c>
      <c r="D26" s="24">
        <v>83.933329999999998</v>
      </c>
      <c r="E26" s="24">
        <v>95.215379999999996</v>
      </c>
      <c r="F26" s="24">
        <v>69.662520000000001</v>
      </c>
      <c r="G26" s="24">
        <v>97.721670000000003</v>
      </c>
      <c r="H26" s="4">
        <v>2679</v>
      </c>
      <c r="I26" s="4">
        <f t="shared" si="0"/>
        <v>0.38396755581647068</v>
      </c>
      <c r="J26" s="4">
        <f t="shared" si="1"/>
        <v>0.65642829624465682</v>
      </c>
      <c r="K26" s="4">
        <f t="shared" si="2"/>
        <v>0.30915192903924121</v>
      </c>
      <c r="L26" s="4">
        <f t="shared" si="3"/>
        <v>0.64339617052834774</v>
      </c>
      <c r="M26" s="12">
        <f t="shared" si="5"/>
        <v>-2.4054982817869511E-2</v>
      </c>
      <c r="N26" s="12">
        <f t="shared" si="6"/>
        <v>0.65811142916343601</v>
      </c>
      <c r="O26" s="12">
        <f t="shared" si="13"/>
        <v>-0.15748758296338616</v>
      </c>
      <c r="P26" s="12">
        <f t="shared" si="7"/>
        <v>0.15906593406593394</v>
      </c>
      <c r="Q26" s="12">
        <f t="shared" si="14"/>
        <v>-0.13723631192225644</v>
      </c>
      <c r="R26" s="12">
        <f t="shared" si="8"/>
        <v>-2.4054982817869511E-2</v>
      </c>
      <c r="S26" s="4">
        <f t="shared" si="4"/>
        <v>0.73598901098901104</v>
      </c>
      <c r="T26" s="4">
        <f t="shared" si="9"/>
        <v>0.15604395604395604</v>
      </c>
      <c r="U26" s="4">
        <f t="shared" si="10"/>
        <v>0.59258241758241759</v>
      </c>
      <c r="V26" s="4">
        <f t="shared" si="11"/>
        <v>1.2651098901098901</v>
      </c>
      <c r="W26" s="4">
        <f t="shared" si="12"/>
        <v>2.7472527472527472E-2</v>
      </c>
      <c r="X26" s="7">
        <v>36.4</v>
      </c>
      <c r="Y26" s="7">
        <v>241.68</v>
      </c>
      <c r="Z26" s="7">
        <v>7.71</v>
      </c>
      <c r="AA26" s="7">
        <v>8.5</v>
      </c>
      <c r="AB26" s="7">
        <v>21.57</v>
      </c>
      <c r="AC26" s="7">
        <v>46.05</v>
      </c>
      <c r="AD26" s="7">
        <v>5.68</v>
      </c>
      <c r="AE26" s="7">
        <v>7.32</v>
      </c>
      <c r="AF26" s="7">
        <v>55.26</v>
      </c>
      <c r="AG26" s="7">
        <v>3.19</v>
      </c>
    </row>
    <row r="27" spans="1:33">
      <c r="A27" s="9">
        <v>7762</v>
      </c>
      <c r="B27" s="7">
        <v>68.56</v>
      </c>
      <c r="C27" s="7">
        <v>196.63</v>
      </c>
      <c r="D27" s="24">
        <v>86.323080000000004</v>
      </c>
      <c r="E27" s="24">
        <v>91.282049999999998</v>
      </c>
      <c r="F27" s="24">
        <v>69.02055</v>
      </c>
      <c r="G27" s="24">
        <v>92.787689999999998</v>
      </c>
      <c r="H27" s="4">
        <v>2877</v>
      </c>
      <c r="I27" s="4">
        <f t="shared" si="0"/>
        <v>0.41960256592584183</v>
      </c>
      <c r="J27" s="4">
        <f t="shared" si="1"/>
        <v>0.69860837357830463</v>
      </c>
      <c r="K27" s="4">
        <f t="shared" si="2"/>
        <v>0.30219552193199317</v>
      </c>
      <c r="L27" s="4">
        <f t="shared" si="3"/>
        <v>0.63272260537091107</v>
      </c>
      <c r="M27" s="12">
        <f t="shared" si="5"/>
        <v>-6.0137457044673631E-2</v>
      </c>
      <c r="N27" s="12">
        <f t="shared" si="6"/>
        <v>0.76465660509511468</v>
      </c>
      <c r="O27" s="12">
        <f t="shared" si="13"/>
        <v>-0.1357302975693376</v>
      </c>
      <c r="P27" s="12">
        <f t="shared" si="7"/>
        <v>0.20992256954402067</v>
      </c>
      <c r="Q27" s="12">
        <f t="shared" si="14"/>
        <v>-0.17350082958046933</v>
      </c>
      <c r="R27" s="12">
        <f t="shared" si="8"/>
        <v>-6.0137457044673631E-2</v>
      </c>
      <c r="S27" s="4">
        <f t="shared" si="4"/>
        <v>0.82506452537998287</v>
      </c>
      <c r="T27" s="4">
        <f t="shared" si="9"/>
        <v>0.1568683682248351</v>
      </c>
      <c r="U27" s="4">
        <f t="shared" si="10"/>
        <v>0.59420705477487812</v>
      </c>
      <c r="V27" s="4">
        <f t="shared" si="11"/>
        <v>1.2807570977917981</v>
      </c>
      <c r="W27" s="4">
        <f t="shared" si="12"/>
        <v>2.8677946659019217E-2</v>
      </c>
      <c r="X27" s="7">
        <v>34.869999999999997</v>
      </c>
      <c r="Y27" s="7">
        <v>242.96</v>
      </c>
      <c r="Z27" s="7">
        <v>7.09</v>
      </c>
      <c r="AA27" s="7">
        <v>8.5299999999999994</v>
      </c>
      <c r="AB27" s="7">
        <v>20.72</v>
      </c>
      <c r="AC27" s="7">
        <v>44.66</v>
      </c>
      <c r="AD27" s="7">
        <v>5.47</v>
      </c>
      <c r="AE27" s="7">
        <v>7.16</v>
      </c>
      <c r="AF27" s="7">
        <v>49.62</v>
      </c>
      <c r="AG27" s="7">
        <v>2.99</v>
      </c>
    </row>
    <row r="28" spans="1:33">
      <c r="A28" s="9">
        <v>7853</v>
      </c>
      <c r="B28" s="7">
        <v>69.349999999999994</v>
      </c>
      <c r="C28" s="7">
        <v>202.42</v>
      </c>
      <c r="D28" s="24">
        <v>90.425640000000001</v>
      </c>
      <c r="E28" s="24">
        <v>90.425640000000001</v>
      </c>
      <c r="F28" s="24">
        <v>70.625470000000007</v>
      </c>
      <c r="G28" s="24">
        <v>89.043679999999995</v>
      </c>
      <c r="H28" s="4">
        <v>3060</v>
      </c>
      <c r="I28" s="4">
        <f t="shared" si="0"/>
        <v>0.44124586375262137</v>
      </c>
      <c r="J28" s="4">
        <f t="shared" si="1"/>
        <v>0.71233809377057178</v>
      </c>
      <c r="K28" s="4">
        <f t="shared" si="2"/>
        <v>0.29257773122681985</v>
      </c>
      <c r="L28" s="4">
        <f t="shared" si="3"/>
        <v>0.61108568644612504</v>
      </c>
      <c r="M28" s="12">
        <f t="shared" si="5"/>
        <v>-9.6219931271477738E-2</v>
      </c>
      <c r="N28" s="12">
        <f t="shared" si="6"/>
        <v>0.79933732513758116</v>
      </c>
      <c r="O28" s="12">
        <f t="shared" si="13"/>
        <v>-0.11028086677508683</v>
      </c>
      <c r="P28" s="12">
        <f t="shared" si="7"/>
        <v>0.23146526561587846</v>
      </c>
      <c r="Q28" s="12">
        <f t="shared" si="14"/>
        <v>-0.18795923204550841</v>
      </c>
      <c r="R28" s="12">
        <f t="shared" si="8"/>
        <v>-9.6219931271477738E-2</v>
      </c>
      <c r="S28" s="4">
        <f t="shared" si="4"/>
        <v>0.89316987740805609</v>
      </c>
      <c r="T28" s="4">
        <f t="shared" si="9"/>
        <v>0.15353181552831291</v>
      </c>
      <c r="U28" s="4">
        <f t="shared" si="10"/>
        <v>0.59223584354932868</v>
      </c>
      <c r="V28" s="4">
        <f t="shared" si="11"/>
        <v>1.2772913018096905</v>
      </c>
      <c r="W28" s="4">
        <f t="shared" si="12"/>
        <v>2.918855808523059E-2</v>
      </c>
      <c r="X28" s="7">
        <v>34.26</v>
      </c>
      <c r="Y28" s="7">
        <v>244.25</v>
      </c>
      <c r="Z28" s="7">
        <v>6.17</v>
      </c>
      <c r="AA28" s="7">
        <v>8.48</v>
      </c>
      <c r="AB28" s="7">
        <v>20.29</v>
      </c>
      <c r="AC28" s="7">
        <v>43.76</v>
      </c>
      <c r="AD28" s="7">
        <v>5.26</v>
      </c>
      <c r="AE28" s="7">
        <v>6.82</v>
      </c>
      <c r="AF28" s="7">
        <v>48.21</v>
      </c>
      <c r="AG28" s="7">
        <v>2.88</v>
      </c>
    </row>
    <row r="29" spans="1:33">
      <c r="A29" s="9">
        <v>7945</v>
      </c>
      <c r="B29" s="7">
        <v>70.37</v>
      </c>
      <c r="C29" s="7">
        <v>209.02</v>
      </c>
      <c r="D29" s="24">
        <v>94.871790000000004</v>
      </c>
      <c r="E29" s="24">
        <v>89.230770000000007</v>
      </c>
      <c r="F29" s="24">
        <v>75.280640000000005</v>
      </c>
      <c r="G29" s="24">
        <v>88.231030000000004</v>
      </c>
      <c r="H29" s="4">
        <v>3285</v>
      </c>
      <c r="I29" s="4">
        <f t="shared" si="0"/>
        <v>0.46677158915222255</v>
      </c>
      <c r="J29" s="4">
        <f t="shared" si="1"/>
        <v>0.75734933643267766</v>
      </c>
      <c r="K29" s="4">
        <f t="shared" si="2"/>
        <v>0.2873096356973498</v>
      </c>
      <c r="L29" s="4">
        <f t="shared" si="3"/>
        <v>0.60266109791682576</v>
      </c>
      <c r="M29" s="12">
        <f t="shared" si="5"/>
        <v>-0.12027491408934711</v>
      </c>
      <c r="N29" s="12">
        <f t="shared" si="6"/>
        <v>0.91303391062278383</v>
      </c>
      <c r="O29" s="12">
        <f t="shared" si="13"/>
        <v>-8.1271152916355241E-2</v>
      </c>
      <c r="P29" s="12">
        <f t="shared" si="7"/>
        <v>0.25304425304425293</v>
      </c>
      <c r="Q29" s="12">
        <f t="shared" si="14"/>
        <v>-0.20194358852808714</v>
      </c>
      <c r="R29" s="12">
        <f t="shared" si="8"/>
        <v>-0.12027491408934711</v>
      </c>
      <c r="S29" s="4">
        <f t="shared" si="4"/>
        <v>0.97564597564597566</v>
      </c>
      <c r="T29" s="4">
        <f t="shared" si="9"/>
        <v>0.15206415206415205</v>
      </c>
      <c r="U29" s="4">
        <f t="shared" si="10"/>
        <v>0.6005346005346005</v>
      </c>
      <c r="V29" s="4">
        <f t="shared" si="11"/>
        <v>1.302049302049302</v>
      </c>
      <c r="W29" s="4">
        <f t="shared" si="12"/>
        <v>2.97000297000297E-2</v>
      </c>
      <c r="X29" s="7">
        <v>33.67</v>
      </c>
      <c r="Y29" s="7">
        <v>245.54</v>
      </c>
      <c r="Z29" s="7">
        <v>5.5</v>
      </c>
      <c r="AA29" s="7">
        <v>8.34</v>
      </c>
      <c r="AB29" s="7">
        <v>20.22</v>
      </c>
      <c r="AC29" s="7">
        <v>43.84</v>
      </c>
      <c r="AD29" s="7">
        <v>5.12</v>
      </c>
      <c r="AE29" s="7">
        <v>7.33</v>
      </c>
      <c r="AF29" s="7">
        <v>48.37</v>
      </c>
      <c r="AG29" s="7">
        <v>2.75</v>
      </c>
    </row>
    <row r="30" spans="1:33">
      <c r="A30" s="9">
        <v>8037</v>
      </c>
      <c r="B30" s="7">
        <v>69.650000000000006</v>
      </c>
      <c r="C30" s="7">
        <v>216.05</v>
      </c>
      <c r="D30" s="24">
        <v>100</v>
      </c>
      <c r="E30" s="24">
        <v>86.323080000000004</v>
      </c>
      <c r="F30" s="24">
        <v>81.219740000000002</v>
      </c>
      <c r="G30" s="24">
        <v>85.647949999999994</v>
      </c>
      <c r="H30" s="4">
        <v>3398</v>
      </c>
      <c r="I30" s="4">
        <f t="shared" si="0"/>
        <v>0.48783625240687889</v>
      </c>
      <c r="J30" s="4">
        <f t="shared" si="1"/>
        <v>0.7608982159377452</v>
      </c>
      <c r="K30" s="4">
        <f t="shared" si="2"/>
        <v>0.2922997674809904</v>
      </c>
      <c r="L30" s="4">
        <f t="shared" si="3"/>
        <v>0.60073816163770177</v>
      </c>
      <c r="M30" s="12">
        <f t="shared" si="5"/>
        <v>-0.13058419243986266</v>
      </c>
      <c r="N30" s="12">
        <f t="shared" si="6"/>
        <v>0.92199823727009711</v>
      </c>
      <c r="O30" s="12">
        <f t="shared" si="13"/>
        <v>-5.0371412245615491E-2</v>
      </c>
      <c r="P30" s="12">
        <f t="shared" si="7"/>
        <v>0.3086228287841189</v>
      </c>
      <c r="Q30" s="12">
        <f t="shared" si="14"/>
        <v>-0.23583787627399849</v>
      </c>
      <c r="R30" s="12">
        <f t="shared" si="8"/>
        <v>-0.13058419243986266</v>
      </c>
      <c r="S30" s="4">
        <f t="shared" si="4"/>
        <v>1.0539702233250621</v>
      </c>
      <c r="T30" s="4">
        <f t="shared" si="9"/>
        <v>0.15694789081885854</v>
      </c>
      <c r="U30" s="4">
        <f t="shared" si="10"/>
        <v>0.63151364764267981</v>
      </c>
      <c r="V30" s="4">
        <f t="shared" si="11"/>
        <v>1.3607320099255582</v>
      </c>
      <c r="W30" s="4">
        <f t="shared" si="12"/>
        <v>3.1017369727047144E-2</v>
      </c>
      <c r="X30" s="7">
        <v>32.24</v>
      </c>
      <c r="Y30" s="7">
        <v>246.84</v>
      </c>
      <c r="Z30" s="7">
        <v>4.88</v>
      </c>
      <c r="AA30" s="7">
        <v>7.7</v>
      </c>
      <c r="AB30" s="7">
        <v>20.36</v>
      </c>
      <c r="AC30" s="7">
        <v>43.87</v>
      </c>
      <c r="AD30" s="7">
        <v>5.0599999999999996</v>
      </c>
      <c r="AE30" s="7">
        <v>7.83</v>
      </c>
      <c r="AF30" s="7">
        <v>47.66</v>
      </c>
      <c r="AG30" s="7">
        <v>2.67</v>
      </c>
    </row>
    <row r="31" spans="1:33">
      <c r="A31" s="9">
        <v>8127</v>
      </c>
      <c r="B31" s="7">
        <v>72.44</v>
      </c>
      <c r="C31" s="7">
        <v>226.51</v>
      </c>
      <c r="D31" s="24">
        <v>105.64103</v>
      </c>
      <c r="E31" s="24">
        <v>85.641030000000001</v>
      </c>
      <c r="F31" s="24">
        <v>86.678259999999995</v>
      </c>
      <c r="G31" s="24">
        <v>86.271950000000004</v>
      </c>
      <c r="H31" s="4">
        <v>3477</v>
      </c>
      <c r="I31" s="4">
        <f t="shared" si="0"/>
        <v>0.4799973627064662</v>
      </c>
      <c r="J31" s="4">
        <f t="shared" si="1"/>
        <v>0.74684662992291695</v>
      </c>
      <c r="K31" s="4">
        <f t="shared" si="2"/>
        <v>0.29100789202911437</v>
      </c>
      <c r="L31" s="4">
        <f t="shared" si="3"/>
        <v>0.61089549804581766</v>
      </c>
      <c r="M31" s="12">
        <f t="shared" si="5"/>
        <v>-0.11340206185567012</v>
      </c>
      <c r="N31" s="12">
        <f t="shared" si="6"/>
        <v>0.8865044971276459</v>
      </c>
      <c r="O31" s="12">
        <f t="shared" si="13"/>
        <v>-4.395411190716892E-3</v>
      </c>
      <c r="P31" s="12">
        <f t="shared" si="7"/>
        <v>0.3192620387742337</v>
      </c>
      <c r="Q31" s="12">
        <f t="shared" si="14"/>
        <v>-0.24200047404598241</v>
      </c>
      <c r="R31" s="12">
        <f t="shared" si="8"/>
        <v>-0.11340206185567012</v>
      </c>
      <c r="S31" s="4">
        <f t="shared" si="4"/>
        <v>1.0872420262664164</v>
      </c>
      <c r="T31" s="4">
        <f t="shared" si="9"/>
        <v>0.16135084427767354</v>
      </c>
      <c r="U31" s="4">
        <f t="shared" si="10"/>
        <v>0.65916197623514694</v>
      </c>
      <c r="V31" s="4">
        <f t="shared" si="11"/>
        <v>1.425891181988743</v>
      </c>
      <c r="W31" s="4">
        <f t="shared" si="12"/>
        <v>3.1269543464665414E-2</v>
      </c>
      <c r="X31" s="7">
        <v>31.98</v>
      </c>
      <c r="Y31" s="7">
        <v>248.14</v>
      </c>
      <c r="Z31" s="7">
        <v>4.42</v>
      </c>
      <c r="AA31" s="7">
        <v>7.14</v>
      </c>
      <c r="AB31" s="7">
        <v>21.08</v>
      </c>
      <c r="AC31" s="7">
        <v>45.6</v>
      </c>
      <c r="AD31" s="7">
        <v>5.16</v>
      </c>
      <c r="AE31" s="7">
        <v>8.76</v>
      </c>
      <c r="AF31" s="7">
        <v>49.12</v>
      </c>
      <c r="AG31" s="7">
        <v>3.05</v>
      </c>
    </row>
    <row r="32" spans="1:33">
      <c r="A32" s="9">
        <v>8218</v>
      </c>
      <c r="B32" s="7">
        <v>75.489999999999995</v>
      </c>
      <c r="C32" s="7">
        <v>233.41</v>
      </c>
      <c r="D32" s="24">
        <v>104.44615</v>
      </c>
      <c r="E32" s="24">
        <v>85.471789999999999</v>
      </c>
      <c r="F32" s="24">
        <v>91.331639999999993</v>
      </c>
      <c r="G32" s="24">
        <v>87.084599999999995</v>
      </c>
      <c r="H32" s="4">
        <v>3542</v>
      </c>
      <c r="I32" s="4">
        <f t="shared" si="0"/>
        <v>0.46923357835486701</v>
      </c>
      <c r="J32" s="4">
        <f t="shared" si="1"/>
        <v>0.72464925849834061</v>
      </c>
      <c r="K32" s="4">
        <f t="shared" si="2"/>
        <v>0.28469309991095687</v>
      </c>
      <c r="L32" s="4">
        <f t="shared" si="3"/>
        <v>0.59987146413742465</v>
      </c>
      <c r="M32" s="12">
        <f t="shared" si="5"/>
        <v>-0.10824742268041235</v>
      </c>
      <c r="N32" s="12">
        <f t="shared" si="6"/>
        <v>0.83043483122957795</v>
      </c>
      <c r="O32" s="12">
        <f t="shared" si="13"/>
        <v>2.5932926025229685E-2</v>
      </c>
      <c r="P32" s="12">
        <f t="shared" si="7"/>
        <v>0.30457637600494719</v>
      </c>
      <c r="Q32" s="12">
        <f t="shared" si="14"/>
        <v>-0.23346764636169695</v>
      </c>
      <c r="R32" s="12">
        <f t="shared" si="8"/>
        <v>-0.10824742268041235</v>
      </c>
      <c r="S32" s="4">
        <f t="shared" si="4"/>
        <v>1.0952380952380951</v>
      </c>
      <c r="T32" s="4">
        <f t="shared" si="9"/>
        <v>0.16048237476808905</v>
      </c>
      <c r="U32" s="4">
        <f t="shared" si="10"/>
        <v>0.66450216450216437</v>
      </c>
      <c r="V32" s="4">
        <f t="shared" si="11"/>
        <v>1.4533085961657388</v>
      </c>
      <c r="W32" s="4">
        <f t="shared" si="12"/>
        <v>3.0921459492888062E-2</v>
      </c>
      <c r="X32" s="7">
        <v>32.340000000000003</v>
      </c>
      <c r="Y32" s="7">
        <v>249.45</v>
      </c>
      <c r="Z32" s="7">
        <v>4.13</v>
      </c>
      <c r="AA32" s="7">
        <v>6.89</v>
      </c>
      <c r="AB32" s="7">
        <v>21.49</v>
      </c>
      <c r="AC32" s="7">
        <v>47</v>
      </c>
      <c r="AD32" s="7">
        <v>5.19</v>
      </c>
      <c r="AE32" s="7">
        <v>8.98</v>
      </c>
      <c r="AF32" s="7">
        <v>51.14</v>
      </c>
      <c r="AG32" s="7">
        <v>3.29</v>
      </c>
    </row>
    <row r="33" spans="1:33">
      <c r="A33" s="9">
        <v>8310</v>
      </c>
      <c r="B33" s="7">
        <v>79.069999999999993</v>
      </c>
      <c r="C33" s="7">
        <v>242.27</v>
      </c>
      <c r="D33" s="24">
        <v>101.02564</v>
      </c>
      <c r="E33" s="24">
        <v>86.153850000000006</v>
      </c>
      <c r="F33" s="24">
        <v>103.05025000000001</v>
      </c>
      <c r="G33" s="24">
        <v>90.843130000000002</v>
      </c>
      <c r="H33" s="4">
        <v>3601</v>
      </c>
      <c r="I33" s="4">
        <f t="shared" si="0"/>
        <v>0.45537934908144129</v>
      </c>
      <c r="J33" s="4">
        <f t="shared" si="1"/>
        <v>0.71702330166391892</v>
      </c>
      <c r="K33" s="4">
        <f t="shared" si="2"/>
        <v>0.27833655854714029</v>
      </c>
      <c r="L33" s="4">
        <f t="shared" si="3"/>
        <v>0.58604362980928537</v>
      </c>
      <c r="M33" s="12">
        <f t="shared" si="5"/>
        <v>-9.1065292096219969E-2</v>
      </c>
      <c r="N33" s="12">
        <f t="shared" si="6"/>
        <v>0.81117197151161591</v>
      </c>
      <c r="O33" s="12">
        <f t="shared" si="13"/>
        <v>6.4876269174981405E-2</v>
      </c>
      <c r="P33" s="12">
        <f t="shared" si="7"/>
        <v>0.29258578431372534</v>
      </c>
      <c r="Q33" s="12">
        <f t="shared" si="14"/>
        <v>-0.22635695662479255</v>
      </c>
      <c r="R33" s="12">
        <f t="shared" si="8"/>
        <v>-9.1065292096219969E-2</v>
      </c>
      <c r="S33" s="4">
        <f t="shared" si="4"/>
        <v>1.1032475490196079</v>
      </c>
      <c r="T33" s="4">
        <f t="shared" si="9"/>
        <v>0.16207107843137256</v>
      </c>
      <c r="U33" s="4">
        <f t="shared" si="10"/>
        <v>0.67432598039215685</v>
      </c>
      <c r="V33" s="4">
        <f t="shared" si="11"/>
        <v>1.4739583333333333</v>
      </c>
      <c r="W33" s="4">
        <f t="shared" si="12"/>
        <v>3.0637254901960783E-2</v>
      </c>
      <c r="X33" s="7">
        <v>32.64</v>
      </c>
      <c r="Y33" s="7">
        <v>250.77</v>
      </c>
      <c r="Z33" s="7">
        <v>4.67</v>
      </c>
      <c r="AA33" s="7">
        <v>6.78</v>
      </c>
      <c r="AB33" s="7">
        <v>22.01</v>
      </c>
      <c r="AC33" s="7">
        <v>48.11</v>
      </c>
      <c r="AD33" s="7">
        <v>5.29</v>
      </c>
      <c r="AE33" s="7">
        <v>9.34</v>
      </c>
      <c r="AF33" s="7">
        <v>51.74</v>
      </c>
      <c r="AG33" s="7">
        <v>3.88</v>
      </c>
    </row>
    <row r="34" spans="1:33">
      <c r="A34" s="9">
        <v>8402</v>
      </c>
      <c r="B34" s="7">
        <v>84.71</v>
      </c>
      <c r="C34" s="7">
        <v>251.51</v>
      </c>
      <c r="D34" s="24">
        <v>95.215379999999996</v>
      </c>
      <c r="E34" s="24">
        <v>86.153850000000006</v>
      </c>
      <c r="F34" s="24">
        <v>106.09869999999999</v>
      </c>
      <c r="G34" s="24">
        <v>91.394570000000002</v>
      </c>
      <c r="H34" s="4">
        <v>3666</v>
      </c>
      <c r="I34" s="4">
        <f t="shared" si="0"/>
        <v>0.43277794520148188</v>
      </c>
      <c r="J34" s="4">
        <f t="shared" si="1"/>
        <v>0.68706154966520039</v>
      </c>
      <c r="K34" s="4">
        <f t="shared" si="2"/>
        <v>0.26219307591175428</v>
      </c>
      <c r="L34" s="4">
        <f t="shared" si="3"/>
        <v>0.56525615653460071</v>
      </c>
      <c r="M34" s="12">
        <f t="shared" si="5"/>
        <v>-7.388316151202759E-2</v>
      </c>
      <c r="N34" s="12">
        <f t="shared" si="6"/>
        <v>0.73548979310607154</v>
      </c>
      <c r="O34" s="12">
        <f t="shared" si="13"/>
        <v>0.1054898685772054</v>
      </c>
      <c r="P34" s="12">
        <f t="shared" si="7"/>
        <v>0.25267220902612825</v>
      </c>
      <c r="Q34" s="12">
        <f t="shared" si="14"/>
        <v>-0.20170656553685704</v>
      </c>
      <c r="R34" s="12">
        <f t="shared" si="8"/>
        <v>-7.388316151202759E-2</v>
      </c>
      <c r="S34" s="4">
        <f t="shared" si="4"/>
        <v>1.0884798099762469</v>
      </c>
      <c r="T34" s="4">
        <f t="shared" si="9"/>
        <v>0.16003562945368172</v>
      </c>
      <c r="U34" s="4">
        <f t="shared" si="10"/>
        <v>0.65944180522565321</v>
      </c>
      <c r="V34" s="4">
        <f t="shared" si="11"/>
        <v>1.4569477434679334</v>
      </c>
      <c r="W34" s="4">
        <f t="shared" si="12"/>
        <v>2.969121140142518E-2</v>
      </c>
      <c r="X34" s="7">
        <v>33.68</v>
      </c>
      <c r="Y34" s="7">
        <v>252.09</v>
      </c>
      <c r="Z34" s="7">
        <v>4.75</v>
      </c>
      <c r="AA34" s="7">
        <v>6.98</v>
      </c>
      <c r="AB34" s="7">
        <v>22.21</v>
      </c>
      <c r="AC34" s="7">
        <v>49.07</v>
      </c>
      <c r="AD34" s="7">
        <v>5.39</v>
      </c>
      <c r="AE34" s="7">
        <v>9.6</v>
      </c>
      <c r="AF34" s="7">
        <v>53.29</v>
      </c>
      <c r="AG34" s="7">
        <v>4.2699999999999996</v>
      </c>
    </row>
    <row r="35" spans="1:33">
      <c r="A35" s="9">
        <v>8492</v>
      </c>
      <c r="B35" s="7">
        <v>87.17</v>
      </c>
      <c r="C35" s="7">
        <v>257.75</v>
      </c>
      <c r="D35" s="24">
        <v>91.282049999999998</v>
      </c>
      <c r="E35" s="24">
        <v>86.835899999999995</v>
      </c>
      <c r="F35" s="24">
        <v>111.87821</v>
      </c>
      <c r="G35" s="24">
        <v>92.018569999999997</v>
      </c>
      <c r="H35" s="4">
        <v>3695</v>
      </c>
      <c r="I35" s="4">
        <f t="shared" si="0"/>
        <v>0.42387925807937388</v>
      </c>
      <c r="J35" s="4">
        <f t="shared" si="1"/>
        <v>0.68027171864971225</v>
      </c>
      <c r="K35" s="4">
        <f t="shared" si="2"/>
        <v>0.25478642278600522</v>
      </c>
      <c r="L35" s="4">
        <f t="shared" si="3"/>
        <v>0.58240419579339175</v>
      </c>
      <c r="M35" s="12">
        <f t="shared" si="5"/>
        <v>-5.3264604810996645E-2</v>
      </c>
      <c r="N35" s="12">
        <f t="shared" si="6"/>
        <v>0.71833895351966659</v>
      </c>
      <c r="O35" s="12">
        <f t="shared" si="13"/>
        <v>0.13291723440727884</v>
      </c>
      <c r="P35" s="12">
        <f t="shared" si="7"/>
        <v>0.24748669426374909</v>
      </c>
      <c r="Q35" s="12">
        <f t="shared" si="14"/>
        <v>-0.19838824365963492</v>
      </c>
      <c r="R35" s="12">
        <f t="shared" si="8"/>
        <v>-5.3264604810996645E-2</v>
      </c>
      <c r="S35" s="4">
        <f t="shared" si="4"/>
        <v>1.0925487876995861</v>
      </c>
      <c r="T35" s="4">
        <f t="shared" si="9"/>
        <v>0.16292134831460672</v>
      </c>
      <c r="U35" s="4">
        <f t="shared" si="10"/>
        <v>0.6567120047309285</v>
      </c>
      <c r="V35" s="4">
        <f t="shared" si="11"/>
        <v>1.4757539917208751</v>
      </c>
      <c r="W35" s="4">
        <f t="shared" si="12"/>
        <v>2.956830277942046E-2</v>
      </c>
      <c r="X35" s="7">
        <v>33.82</v>
      </c>
      <c r="Y35" s="7">
        <v>253.43</v>
      </c>
      <c r="Z35" s="7">
        <v>5.13</v>
      </c>
      <c r="AA35" s="7">
        <v>7.17</v>
      </c>
      <c r="AB35" s="7">
        <v>22.21</v>
      </c>
      <c r="AC35" s="7">
        <v>49.91</v>
      </c>
      <c r="AD35" s="7">
        <v>5.51</v>
      </c>
      <c r="AE35" s="7">
        <v>9.08</v>
      </c>
      <c r="AF35" s="7">
        <v>52.65</v>
      </c>
      <c r="AG35" s="7">
        <v>4.8899999999999997</v>
      </c>
    </row>
    <row r="36" spans="1:33">
      <c r="A36" s="9">
        <v>8583</v>
      </c>
      <c r="B36" s="7">
        <v>84.68</v>
      </c>
      <c r="C36" s="7">
        <v>253.39</v>
      </c>
      <c r="D36" s="24">
        <v>90.425640000000001</v>
      </c>
      <c r="E36" s="24">
        <v>88.035899999999998</v>
      </c>
      <c r="F36" s="24">
        <v>108.66836000000001</v>
      </c>
      <c r="G36" s="24">
        <v>93.048900000000003</v>
      </c>
      <c r="H36" s="4">
        <v>3792</v>
      </c>
      <c r="I36" s="4">
        <f t="shared" si="0"/>
        <v>0.44778795936437638</v>
      </c>
      <c r="J36" s="4">
        <f t="shared" si="1"/>
        <v>0.71088700299935281</v>
      </c>
      <c r="K36" s="4">
        <f t="shared" si="2"/>
        <v>0.26345330626105584</v>
      </c>
      <c r="L36" s="4">
        <f t="shared" si="3"/>
        <v>0.59028269434317637</v>
      </c>
      <c r="M36" s="12">
        <f t="shared" si="5"/>
        <v>-4.6391752577319666E-2</v>
      </c>
      <c r="N36" s="12">
        <f t="shared" si="6"/>
        <v>0.79567192831316547</v>
      </c>
      <c r="O36" s="12">
        <f t="shared" si="13"/>
        <v>0.11375324161575313</v>
      </c>
      <c r="P36" s="12">
        <f t="shared" si="7"/>
        <v>0.26241771394374613</v>
      </c>
      <c r="Q36" s="12">
        <f t="shared" si="14"/>
        <v>-0.20786916330884087</v>
      </c>
      <c r="R36" s="12">
        <f t="shared" si="8"/>
        <v>-4.6391752577319666E-2</v>
      </c>
      <c r="S36" s="4">
        <f t="shared" si="4"/>
        <v>1.1346499102333931</v>
      </c>
      <c r="T36" s="4">
        <f t="shared" si="9"/>
        <v>0.1660682226211849</v>
      </c>
      <c r="U36" s="4">
        <f t="shared" si="10"/>
        <v>0.66756433273488924</v>
      </c>
      <c r="V36" s="4">
        <f t="shared" si="11"/>
        <v>1.497606223818073</v>
      </c>
      <c r="W36" s="4">
        <f t="shared" si="12"/>
        <v>2.9922202274087373E-2</v>
      </c>
      <c r="X36" s="7">
        <v>33.42</v>
      </c>
      <c r="Y36" s="7">
        <v>254.77</v>
      </c>
      <c r="Z36" s="7">
        <v>5.21</v>
      </c>
      <c r="AA36" s="7">
        <v>7.34</v>
      </c>
      <c r="AB36" s="7">
        <v>22.31</v>
      </c>
      <c r="AC36" s="7">
        <v>50.05</v>
      </c>
      <c r="AD36" s="7">
        <v>5.55</v>
      </c>
      <c r="AE36" s="7">
        <v>8.4600000000000009</v>
      </c>
      <c r="AF36" s="7">
        <v>50.89</v>
      </c>
      <c r="AG36" s="7">
        <v>4.76</v>
      </c>
    </row>
    <row r="37" spans="1:33">
      <c r="A37" s="9">
        <v>8675</v>
      </c>
      <c r="B37" s="7">
        <v>84.93</v>
      </c>
      <c r="C37" s="7">
        <v>253.71</v>
      </c>
      <c r="D37" s="24">
        <v>89.230770000000007</v>
      </c>
      <c r="E37" s="24">
        <v>88.717950000000002</v>
      </c>
      <c r="F37" s="24">
        <v>105.13575</v>
      </c>
      <c r="G37" s="24">
        <v>95.124070000000003</v>
      </c>
      <c r="H37" s="4">
        <v>3880</v>
      </c>
      <c r="I37" s="4">
        <f t="shared" si="0"/>
        <v>0.45678169418635106</v>
      </c>
      <c r="J37" s="4">
        <f t="shared" si="1"/>
        <v>0.69694526535649437</v>
      </c>
      <c r="K37" s="4">
        <f t="shared" si="2"/>
        <v>0.26347356484253959</v>
      </c>
      <c r="L37" s="4">
        <f t="shared" si="3"/>
        <v>0.5807556286198392</v>
      </c>
      <c r="M37" s="12">
        <f t="shared" si="5"/>
        <v>-3.6082474226804113E-2</v>
      </c>
      <c r="N37" s="12">
        <f t="shared" si="6"/>
        <v>0.76045566073257698</v>
      </c>
      <c r="O37" s="12">
        <f t="shared" si="13"/>
        <v>0.11515977319678264</v>
      </c>
      <c r="P37" s="12">
        <f t="shared" si="7"/>
        <v>0.26015531660692953</v>
      </c>
      <c r="Q37" s="12">
        <f t="shared" si="14"/>
        <v>-0.20644702536146009</v>
      </c>
      <c r="R37" s="12">
        <f t="shared" si="8"/>
        <v>-3.6082474226804113E-2</v>
      </c>
      <c r="S37" s="4">
        <f t="shared" si="4"/>
        <v>1.1589008363201914</v>
      </c>
      <c r="T37" s="4">
        <f t="shared" si="9"/>
        <v>0.16756272401433694</v>
      </c>
      <c r="U37" s="4">
        <f t="shared" si="10"/>
        <v>0.6684587813620072</v>
      </c>
      <c r="V37" s="4">
        <f t="shared" si="11"/>
        <v>1.5137395459976106</v>
      </c>
      <c r="W37" s="4">
        <f t="shared" si="12"/>
        <v>2.9868578255675033E-2</v>
      </c>
      <c r="X37" s="7">
        <v>33.479999999999997</v>
      </c>
      <c r="Y37" s="7">
        <v>256.11</v>
      </c>
      <c r="Z37" s="7">
        <v>5.17</v>
      </c>
      <c r="AA37" s="7">
        <v>7.46</v>
      </c>
      <c r="AB37" s="7">
        <v>22.38</v>
      </c>
      <c r="AC37" s="7">
        <v>50.68</v>
      </c>
      <c r="AD37" s="7">
        <v>5.61</v>
      </c>
      <c r="AE37" s="7">
        <v>8.65</v>
      </c>
      <c r="AF37" s="7">
        <v>50.89</v>
      </c>
      <c r="AG37" s="7">
        <v>4.4000000000000004</v>
      </c>
    </row>
    <row r="38" spans="1:33">
      <c r="A38" s="9">
        <v>8767</v>
      </c>
      <c r="B38" s="7">
        <v>87.3</v>
      </c>
      <c r="C38" s="7">
        <v>260.64999999999998</v>
      </c>
      <c r="D38" s="24">
        <v>86.323080000000004</v>
      </c>
      <c r="E38" s="24">
        <v>88.205129999999997</v>
      </c>
      <c r="F38" s="24">
        <v>106.58107</v>
      </c>
      <c r="G38" s="24">
        <v>93.876069999999999</v>
      </c>
      <c r="H38" s="4">
        <v>4002</v>
      </c>
      <c r="I38" s="4">
        <f t="shared" si="0"/>
        <v>0.45846291087175145</v>
      </c>
      <c r="J38" s="4">
        <f t="shared" si="1"/>
        <v>0.6506919874441649</v>
      </c>
      <c r="K38" s="4">
        <f t="shared" si="2"/>
        <v>0.25638180772888047</v>
      </c>
      <c r="L38" s="4">
        <f t="shared" si="3"/>
        <v>0.601545705161184</v>
      </c>
      <c r="M38" s="12">
        <f t="shared" si="5"/>
        <v>-4.123711340206189E-2</v>
      </c>
      <c r="N38" s="12">
        <f t="shared" si="6"/>
        <v>0.64362174424625596</v>
      </c>
      <c r="O38" s="12">
        <f t="shared" si="13"/>
        <v>0.14566392686035773</v>
      </c>
      <c r="P38" s="12">
        <f t="shared" si="7"/>
        <v>0.25977903851896067</v>
      </c>
      <c r="Q38" s="12">
        <f t="shared" si="14"/>
        <v>-0.20621000237022982</v>
      </c>
      <c r="R38" s="12">
        <f t="shared" si="8"/>
        <v>-4.123711340206189E-2</v>
      </c>
      <c r="S38" s="4">
        <f t="shared" si="4"/>
        <v>1.1949835771872201</v>
      </c>
      <c r="T38" s="4">
        <f t="shared" si="9"/>
        <v>0.16661690056733353</v>
      </c>
      <c r="U38" s="4">
        <f t="shared" si="10"/>
        <v>0.66825918184532684</v>
      </c>
      <c r="V38" s="4">
        <f t="shared" si="11"/>
        <v>1.5186622872499251</v>
      </c>
      <c r="W38" s="4">
        <f t="shared" si="12"/>
        <v>2.9859659599880559E-2</v>
      </c>
      <c r="X38" s="7">
        <v>33.49</v>
      </c>
      <c r="Y38" s="7">
        <v>258.73</v>
      </c>
      <c r="Z38" s="7">
        <v>4.88</v>
      </c>
      <c r="AA38" s="7">
        <v>7.24</v>
      </c>
      <c r="AB38" s="7">
        <v>22.38</v>
      </c>
      <c r="AC38" s="7">
        <v>50.86</v>
      </c>
      <c r="AD38" s="7">
        <v>5.58</v>
      </c>
      <c r="AE38" s="7">
        <v>9.18</v>
      </c>
      <c r="AF38" s="7">
        <v>51.22</v>
      </c>
      <c r="AG38" s="7">
        <v>4.55</v>
      </c>
    </row>
    <row r="39" spans="1:33">
      <c r="A39" s="9">
        <v>8858</v>
      </c>
      <c r="B39" s="7">
        <v>82.86</v>
      </c>
      <c r="C39" s="7">
        <v>252.46</v>
      </c>
      <c r="D39" s="24">
        <v>85.641030000000001</v>
      </c>
      <c r="E39" s="24">
        <v>87.179490000000001</v>
      </c>
      <c r="F39" s="24">
        <v>98.233689999999996</v>
      </c>
      <c r="G39" s="24">
        <v>94.558120000000002</v>
      </c>
      <c r="H39" s="4">
        <v>4124</v>
      </c>
      <c r="I39" s="4">
        <f t="shared" si="0"/>
        <v>0.49772276147015626</v>
      </c>
      <c r="J39" s="4">
        <f t="shared" si="1"/>
        <v>0.66017058807995987</v>
      </c>
      <c r="K39" s="4">
        <f t="shared" si="2"/>
        <v>0.27710268194361753</v>
      </c>
      <c r="L39" s="4">
        <f t="shared" si="3"/>
        <v>0.63075102983642628</v>
      </c>
      <c r="M39" s="12">
        <f t="shared" si="5"/>
        <v>-3.26460481099657E-2</v>
      </c>
      <c r="N39" s="12">
        <f t="shared" si="6"/>
        <v>0.66756430756444318</v>
      </c>
      <c r="O39" s="12">
        <f t="shared" si="13"/>
        <v>0.10966550920838652</v>
      </c>
      <c r="P39" s="12">
        <f t="shared" si="7"/>
        <v>0.28549664838513095</v>
      </c>
      <c r="Q39" s="12">
        <f t="shared" si="14"/>
        <v>-0.22209054278264986</v>
      </c>
      <c r="R39" s="12">
        <f t="shared" si="8"/>
        <v>-3.26460481099657E-2</v>
      </c>
      <c r="S39" s="4">
        <f t="shared" si="4"/>
        <v>1.2565508836075563</v>
      </c>
      <c r="T39" s="4">
        <f t="shared" si="9"/>
        <v>0.17154174283973186</v>
      </c>
      <c r="U39" s="4">
        <f t="shared" si="10"/>
        <v>0.69957343083485679</v>
      </c>
      <c r="V39" s="4">
        <f t="shared" si="11"/>
        <v>1.5758683729433272</v>
      </c>
      <c r="W39" s="4">
        <f t="shared" si="12"/>
        <v>3.0469226081657527E-2</v>
      </c>
      <c r="X39" s="7">
        <v>32.82</v>
      </c>
      <c r="Y39" s="7">
        <v>261.38</v>
      </c>
      <c r="Z39" s="7">
        <v>4.42</v>
      </c>
      <c r="AA39" s="7">
        <v>7.03</v>
      </c>
      <c r="AB39" s="7">
        <v>22.96</v>
      </c>
      <c r="AC39" s="7">
        <v>51.72</v>
      </c>
      <c r="AD39" s="7">
        <v>5.63</v>
      </c>
      <c r="AE39" s="7">
        <v>8.9</v>
      </c>
      <c r="AF39" s="7">
        <v>49.55</v>
      </c>
      <c r="AG39" s="7">
        <v>3.98</v>
      </c>
    </row>
    <row r="40" spans="1:33">
      <c r="A40" s="9">
        <v>8949</v>
      </c>
      <c r="B40" s="7">
        <v>82</v>
      </c>
      <c r="C40" s="7">
        <v>249.84</v>
      </c>
      <c r="D40" s="24">
        <v>85.471789999999999</v>
      </c>
      <c r="E40" s="24">
        <v>87.523079999999993</v>
      </c>
      <c r="F40" s="24">
        <v>95.827209999999994</v>
      </c>
      <c r="G40" s="24">
        <v>95.96575</v>
      </c>
      <c r="H40" s="4">
        <v>4224</v>
      </c>
      <c r="I40" s="4">
        <f t="shared" si="0"/>
        <v>0.51513773202418112</v>
      </c>
      <c r="J40" s="4">
        <f t="shared" si="1"/>
        <v>0.64148306592026338</v>
      </c>
      <c r="K40" s="4">
        <f t="shared" si="2"/>
        <v>0.28952106435260555</v>
      </c>
      <c r="L40" s="4">
        <f t="shared" si="3"/>
        <v>0.61924699009065576</v>
      </c>
      <c r="M40" s="12">
        <f t="shared" si="5"/>
        <v>-2.0618556701030945E-2</v>
      </c>
      <c r="N40" s="12">
        <f t="shared" si="6"/>
        <v>0.62036037949948208</v>
      </c>
      <c r="O40" s="12">
        <f t="shared" si="13"/>
        <v>9.8149531888708244E-2</v>
      </c>
      <c r="P40" s="12">
        <f t="shared" si="7"/>
        <v>0.28549664838513095</v>
      </c>
      <c r="Q40" s="12">
        <f t="shared" si="14"/>
        <v>-0.22209054278264986</v>
      </c>
      <c r="R40" s="12">
        <f t="shared" si="8"/>
        <v>-2.0618556701030945E-2</v>
      </c>
      <c r="S40" s="4">
        <f t="shared" si="4"/>
        <v>1.287020109689214</v>
      </c>
      <c r="T40" s="4">
        <f t="shared" si="9"/>
        <v>0.17367458866544791</v>
      </c>
      <c r="U40" s="4">
        <f t="shared" si="10"/>
        <v>0.7233394271785496</v>
      </c>
      <c r="V40" s="4">
        <f t="shared" si="11"/>
        <v>1.626142595978062</v>
      </c>
      <c r="W40" s="4">
        <f t="shared" si="12"/>
        <v>3.0469226081657527E-2</v>
      </c>
      <c r="X40" s="7">
        <v>32.82</v>
      </c>
      <c r="Y40" s="7">
        <v>264.05</v>
      </c>
      <c r="Z40" s="7">
        <v>3.29</v>
      </c>
      <c r="AA40" s="7">
        <v>6.67</v>
      </c>
      <c r="AB40" s="7">
        <v>23.74</v>
      </c>
      <c r="AC40" s="7">
        <v>53.37</v>
      </c>
      <c r="AD40" s="7">
        <v>5.7</v>
      </c>
      <c r="AE40" s="7">
        <v>9.61</v>
      </c>
      <c r="AF40" s="7">
        <v>49.83</v>
      </c>
      <c r="AG40" s="7">
        <v>3.94</v>
      </c>
    </row>
    <row r="41" spans="1:33">
      <c r="A41" s="9">
        <v>9041</v>
      </c>
      <c r="B41" s="7">
        <v>87.35</v>
      </c>
      <c r="C41" s="7">
        <v>262.60000000000002</v>
      </c>
      <c r="D41" s="24">
        <v>86.153850000000006</v>
      </c>
      <c r="E41" s="24">
        <v>88.374359999999996</v>
      </c>
      <c r="F41" s="24">
        <v>103.85181</v>
      </c>
      <c r="G41" s="24">
        <v>99.521109999999993</v>
      </c>
      <c r="H41" s="4">
        <v>4222</v>
      </c>
      <c r="I41" s="4">
        <f t="shared" si="0"/>
        <v>0.48339400756302092</v>
      </c>
      <c r="J41" s="4">
        <f t="shared" si="1"/>
        <v>0.58620969178651516</v>
      </c>
      <c r="K41" s="4">
        <f t="shared" si="2"/>
        <v>0.27707567463347005</v>
      </c>
      <c r="L41" s="4">
        <f t="shared" si="3"/>
        <v>0.61255798934520611</v>
      </c>
      <c r="M41" s="12">
        <f t="shared" si="5"/>
        <v>-6.8728522336769819E-3</v>
      </c>
      <c r="N41" s="12">
        <f t="shared" si="6"/>
        <v>0.48074206337278669</v>
      </c>
      <c r="O41" s="12">
        <f t="shared" si="13"/>
        <v>0.15423497868225586</v>
      </c>
      <c r="P41" s="12">
        <f t="shared" si="7"/>
        <v>0.2684906794948887</v>
      </c>
      <c r="Q41" s="12">
        <f t="shared" si="14"/>
        <v>-0.21166153116852335</v>
      </c>
      <c r="R41" s="12">
        <f t="shared" si="8"/>
        <v>-6.8728522336769819E-3</v>
      </c>
      <c r="S41" s="4">
        <f t="shared" si="4"/>
        <v>1.2693926638604931</v>
      </c>
      <c r="T41" s="4">
        <f t="shared" si="9"/>
        <v>0.17378232110643418</v>
      </c>
      <c r="U41" s="4">
        <f t="shared" si="10"/>
        <v>0.72760072158749256</v>
      </c>
      <c r="V41" s="4">
        <f t="shared" si="11"/>
        <v>1.6458208057727002</v>
      </c>
      <c r="W41" s="4">
        <f t="shared" si="12"/>
        <v>3.0066145520144319E-2</v>
      </c>
      <c r="X41" s="7">
        <v>33.26</v>
      </c>
      <c r="Y41" s="7">
        <v>266.75</v>
      </c>
      <c r="Z41" s="7">
        <v>3.34</v>
      </c>
      <c r="AA41" s="7">
        <v>6.62</v>
      </c>
      <c r="AB41" s="7">
        <v>24.2</v>
      </c>
      <c r="AC41" s="7">
        <v>54.74</v>
      </c>
      <c r="AD41" s="7">
        <v>5.78</v>
      </c>
      <c r="AE41" s="7">
        <v>10.06</v>
      </c>
      <c r="AF41" s="7">
        <v>51.39</v>
      </c>
      <c r="AG41" s="7">
        <v>4.6399999999999997</v>
      </c>
    </row>
    <row r="42" spans="1:33">
      <c r="A42" s="9">
        <v>9133</v>
      </c>
      <c r="B42" s="7">
        <v>91.08</v>
      </c>
      <c r="C42" s="7">
        <v>268.68</v>
      </c>
      <c r="D42" s="24">
        <v>86.153850000000006</v>
      </c>
      <c r="E42" s="24">
        <v>88.548720000000003</v>
      </c>
      <c r="F42" s="24">
        <v>109.79091</v>
      </c>
      <c r="G42" s="24">
        <v>97.286320000000003</v>
      </c>
      <c r="H42" s="4">
        <v>4136</v>
      </c>
      <c r="I42" s="4">
        <f t="shared" si="0"/>
        <v>0.45409371633547246</v>
      </c>
      <c r="J42" s="4">
        <f t="shared" si="1"/>
        <v>0.55554018487850354</v>
      </c>
      <c r="K42" s="4">
        <f t="shared" si="2"/>
        <v>0.26865747675843837</v>
      </c>
      <c r="L42" s="4">
        <f t="shared" si="3"/>
        <v>0.60550689042104588</v>
      </c>
      <c r="M42" s="12">
        <f t="shared" si="5"/>
        <v>1.7182130584192073E-3</v>
      </c>
      <c r="N42" s="12">
        <f t="shared" si="6"/>
        <v>0.40327212458144079</v>
      </c>
      <c r="O42" s="12">
        <f t="shared" si="13"/>
        <v>0.18095907872181449</v>
      </c>
      <c r="P42" s="12">
        <f t="shared" si="7"/>
        <v>0.24454277286135681</v>
      </c>
      <c r="Q42" s="12">
        <f t="shared" si="14"/>
        <v>-0.19649205972979378</v>
      </c>
      <c r="R42" s="12">
        <f t="shared" si="8"/>
        <v>1.7182130584192073E-3</v>
      </c>
      <c r="S42" s="4">
        <f t="shared" si="4"/>
        <v>1.2200589970501474</v>
      </c>
      <c r="T42" s="4">
        <f t="shared" si="9"/>
        <v>0.17197640117994101</v>
      </c>
      <c r="U42" s="4">
        <f t="shared" si="10"/>
        <v>0.72182890855457227</v>
      </c>
      <c r="V42" s="4">
        <f t="shared" si="11"/>
        <v>1.6463126843657818</v>
      </c>
      <c r="W42" s="4">
        <f t="shared" si="12"/>
        <v>2.9498525073746312E-2</v>
      </c>
      <c r="X42" s="7">
        <v>33.9</v>
      </c>
      <c r="Y42" s="7">
        <v>269.47000000000003</v>
      </c>
      <c r="Z42" s="7">
        <v>3.75</v>
      </c>
      <c r="AA42" s="7">
        <v>6.44</v>
      </c>
      <c r="AB42" s="7">
        <v>24.47</v>
      </c>
      <c r="AC42" s="7">
        <v>55.81</v>
      </c>
      <c r="AD42" s="7">
        <v>5.83</v>
      </c>
      <c r="AE42" s="7">
        <v>11.01</v>
      </c>
      <c r="AF42" s="7">
        <v>53.51</v>
      </c>
      <c r="AG42" s="7">
        <v>4.74</v>
      </c>
    </row>
    <row r="43" spans="1:33">
      <c r="A43" s="9">
        <v>9223</v>
      </c>
      <c r="B43" s="7">
        <v>91.27</v>
      </c>
      <c r="C43" s="7">
        <v>271.89</v>
      </c>
      <c r="D43" s="24">
        <v>86.835899999999995</v>
      </c>
      <c r="E43" s="24">
        <v>88.887180000000001</v>
      </c>
      <c r="F43" s="24">
        <v>110.11190000000001</v>
      </c>
      <c r="G43" s="24">
        <v>96.357569999999996</v>
      </c>
      <c r="H43" s="4">
        <v>4055</v>
      </c>
      <c r="I43" s="4">
        <f t="shared" si="0"/>
        <v>0.44426927854492843</v>
      </c>
      <c r="J43" s="4">
        <f t="shared" si="1"/>
        <v>0.56533402645914443</v>
      </c>
      <c r="K43" s="4">
        <f t="shared" si="2"/>
        <v>0.27379258374445775</v>
      </c>
      <c r="L43" s="4">
        <f t="shared" si="3"/>
        <v>0.60589679872631774</v>
      </c>
      <c r="M43" s="12">
        <f t="shared" si="5"/>
        <v>-1.0309278350515549E-2</v>
      </c>
      <c r="N43" s="12">
        <f t="shared" si="6"/>
        <v>0.42801097382541708</v>
      </c>
      <c r="O43" s="12">
        <f t="shared" si="13"/>
        <v>0.19506834864401565</v>
      </c>
      <c r="P43" s="12">
        <f t="shared" si="7"/>
        <v>0.25677688412272848</v>
      </c>
      <c r="Q43" s="12">
        <f t="shared" si="14"/>
        <v>-0.20431381844038868</v>
      </c>
      <c r="R43" s="12">
        <f t="shared" si="8"/>
        <v>-1.0309278350515549E-2</v>
      </c>
      <c r="S43" s="4">
        <f t="shared" si="4"/>
        <v>1.2079237414358057</v>
      </c>
      <c r="T43" s="4">
        <f t="shared" si="9"/>
        <v>0.17158176943699732</v>
      </c>
      <c r="U43" s="4">
        <f t="shared" si="10"/>
        <v>0.74441465594280598</v>
      </c>
      <c r="V43" s="4">
        <f t="shared" si="11"/>
        <v>1.6896038129282096</v>
      </c>
      <c r="W43" s="4">
        <f t="shared" si="12"/>
        <v>2.978850163836759E-2</v>
      </c>
      <c r="X43" s="7">
        <v>33.57</v>
      </c>
      <c r="Y43" s="7">
        <v>271.92</v>
      </c>
      <c r="Z43" s="7">
        <v>3.92</v>
      </c>
      <c r="AA43" s="7">
        <v>6.41</v>
      </c>
      <c r="AB43" s="7">
        <v>24.99</v>
      </c>
      <c r="AC43" s="7">
        <v>56.72</v>
      </c>
      <c r="AD43" s="7">
        <v>5.76</v>
      </c>
      <c r="AE43" s="7">
        <v>11.03</v>
      </c>
      <c r="AF43" s="7">
        <v>52.72</v>
      </c>
      <c r="AG43" s="7">
        <v>4.34</v>
      </c>
    </row>
    <row r="44" spans="1:33">
      <c r="A44" s="9">
        <v>9314</v>
      </c>
      <c r="B44" s="7">
        <v>94.41</v>
      </c>
      <c r="C44" s="7">
        <v>278.86</v>
      </c>
      <c r="D44" s="24">
        <v>88.035899999999998</v>
      </c>
      <c r="E44" s="24">
        <v>90.769229999999993</v>
      </c>
      <c r="F44" s="24">
        <v>110.43288</v>
      </c>
      <c r="G44" s="24">
        <v>97.373390000000001</v>
      </c>
      <c r="H44" s="4">
        <v>4080</v>
      </c>
      <c r="I44" s="4">
        <f t="shared" si="0"/>
        <v>0.43210270623806768</v>
      </c>
      <c r="J44" s="4">
        <f t="shared" si="1"/>
        <v>0.54966006014107138</v>
      </c>
      <c r="K44" s="4">
        <f t="shared" si="2"/>
        <v>0.27154689676333466</v>
      </c>
      <c r="L44" s="4">
        <f t="shared" si="3"/>
        <v>0.60373807228300758</v>
      </c>
      <c r="M44" s="12">
        <f t="shared" si="5"/>
        <v>-6.8728522336769819E-3</v>
      </c>
      <c r="N44" s="12">
        <f t="shared" si="6"/>
        <v>0.38841916640181806</v>
      </c>
      <c r="O44" s="12">
        <f t="shared" si="13"/>
        <v>0.22570436464331248</v>
      </c>
      <c r="P44" s="12">
        <f t="shared" si="7"/>
        <v>0.24601299468399285</v>
      </c>
      <c r="Q44" s="12">
        <f t="shared" si="14"/>
        <v>-0.19744015169471435</v>
      </c>
      <c r="R44" s="12">
        <f t="shared" si="8"/>
        <v>-6.8728522336769819E-3</v>
      </c>
      <c r="S44" s="4">
        <f t="shared" si="4"/>
        <v>1.2049616066154756</v>
      </c>
      <c r="T44" s="4">
        <f t="shared" si="9"/>
        <v>0.17070289427052571</v>
      </c>
      <c r="U44" s="4">
        <f t="shared" si="10"/>
        <v>0.75723567631423516</v>
      </c>
      <c r="V44" s="4">
        <f t="shared" si="11"/>
        <v>1.7188422917897226</v>
      </c>
      <c r="W44" s="4">
        <f t="shared" si="12"/>
        <v>2.9533372711163616E-2</v>
      </c>
      <c r="X44" s="7">
        <v>33.86</v>
      </c>
      <c r="Y44" s="7">
        <v>274.39</v>
      </c>
      <c r="Z44" s="7">
        <v>4.04</v>
      </c>
      <c r="AA44" s="7">
        <v>6.2</v>
      </c>
      <c r="AB44" s="7">
        <v>25.64</v>
      </c>
      <c r="AC44" s="7">
        <v>58.2</v>
      </c>
      <c r="AD44" s="7">
        <v>5.78</v>
      </c>
      <c r="AE44" s="7">
        <v>11.78</v>
      </c>
      <c r="AF44" s="7">
        <v>53.6</v>
      </c>
      <c r="AG44" s="7">
        <v>4.5599999999999996</v>
      </c>
    </row>
    <row r="45" spans="1:33">
      <c r="A45" s="9">
        <v>9406</v>
      </c>
      <c r="B45" s="7">
        <v>96.44</v>
      </c>
      <c r="C45" s="7">
        <v>284.7</v>
      </c>
      <c r="D45" s="24">
        <v>88.717950000000002</v>
      </c>
      <c r="E45" s="24">
        <v>91.625640000000004</v>
      </c>
      <c r="F45" s="24">
        <v>115.24944000000001</v>
      </c>
      <c r="G45" s="24">
        <v>100.63851</v>
      </c>
      <c r="H45" s="4">
        <v>4120</v>
      </c>
      <c r="I45" s="4">
        <f t="shared" si="0"/>
        <v>0.42713616810752547</v>
      </c>
      <c r="J45" s="4">
        <f t="shared" si="1"/>
        <v>0.54843454594388585</v>
      </c>
      <c r="K45" s="4">
        <f t="shared" si="2"/>
        <v>0.26581969296788721</v>
      </c>
      <c r="L45" s="4">
        <f t="shared" si="3"/>
        <v>0.60628221785965652</v>
      </c>
      <c r="M45" s="12">
        <f t="shared" si="5"/>
        <v>-1.71821305841936E-3</v>
      </c>
      <c r="N45" s="12">
        <f t="shared" si="6"/>
        <v>0.38532356691504943</v>
      </c>
      <c r="O45" s="12">
        <f t="shared" si="13"/>
        <v>0.25137356599709904</v>
      </c>
      <c r="P45" s="12">
        <f t="shared" si="7"/>
        <v>0.24527744982290417</v>
      </c>
      <c r="Q45" s="12">
        <f t="shared" si="14"/>
        <v>-0.19696610571225398</v>
      </c>
      <c r="R45" s="12">
        <f t="shared" si="8"/>
        <v>-1.71821305841936E-3</v>
      </c>
      <c r="S45" s="4">
        <f t="shared" si="4"/>
        <v>1.216056670602125</v>
      </c>
      <c r="T45" s="4">
        <f t="shared" si="9"/>
        <v>0.17148760330578511</v>
      </c>
      <c r="U45" s="4">
        <f t="shared" si="10"/>
        <v>0.75678866587957494</v>
      </c>
      <c r="V45" s="4">
        <f t="shared" si="11"/>
        <v>1.7420306965761512</v>
      </c>
      <c r="W45" s="4">
        <f t="shared" si="12"/>
        <v>2.9515938606847696E-2</v>
      </c>
      <c r="X45" s="7">
        <v>33.880000000000003</v>
      </c>
      <c r="Y45" s="7">
        <v>276.88</v>
      </c>
      <c r="Z45" s="7">
        <v>4.38</v>
      </c>
      <c r="AA45" s="7">
        <v>6.17</v>
      </c>
      <c r="AB45" s="7">
        <v>25.64</v>
      </c>
      <c r="AC45" s="7">
        <v>59.02</v>
      </c>
      <c r="AD45" s="7">
        <v>5.81</v>
      </c>
      <c r="AE45" s="7">
        <v>12.74</v>
      </c>
      <c r="AF45" s="7">
        <v>53.58</v>
      </c>
      <c r="AG45" s="7">
        <v>4.97</v>
      </c>
    </row>
    <row r="46" spans="1:33">
      <c r="A46" s="9">
        <v>9498</v>
      </c>
      <c r="B46" s="7">
        <v>96.6</v>
      </c>
      <c r="C46" s="7">
        <v>287.33</v>
      </c>
      <c r="D46" s="24">
        <v>88.205129999999997</v>
      </c>
      <c r="E46" s="24"/>
      <c r="F46" s="24"/>
      <c r="G46" s="7"/>
      <c r="X46" s="7">
        <v>33.619999999999997</v>
      </c>
      <c r="Y46" s="7">
        <v>279.39999999999998</v>
      </c>
      <c r="Z46" s="7">
        <v>4.34</v>
      </c>
      <c r="AA46" s="7">
        <v>6.09</v>
      </c>
      <c r="AB46" s="7">
        <v>25.58</v>
      </c>
      <c r="AC46" s="7">
        <v>59.39</v>
      </c>
      <c r="AD46" s="7">
        <v>5.88</v>
      </c>
      <c r="AE46" s="7">
        <v>12.94</v>
      </c>
      <c r="AF46" s="7">
        <v>52.65</v>
      </c>
      <c r="AG46" s="7">
        <v>5.0999999999999996</v>
      </c>
    </row>
    <row r="47" spans="1:33">
      <c r="A47" s="9">
        <v>9588</v>
      </c>
      <c r="B47" s="7">
        <v>96.15</v>
      </c>
      <c r="C47" s="7">
        <v>288.20999999999998</v>
      </c>
      <c r="D47" s="24">
        <v>87.179490000000001</v>
      </c>
      <c r="E47" s="24"/>
      <c r="F47" s="24"/>
      <c r="G47" s="7"/>
      <c r="X47" s="7">
        <v>33.36</v>
      </c>
      <c r="Y47" s="7">
        <v>281.94</v>
      </c>
      <c r="Z47" s="7">
        <v>4.13</v>
      </c>
      <c r="AA47" s="7">
        <v>5.98</v>
      </c>
      <c r="AB47" s="7">
        <v>25.52</v>
      </c>
      <c r="AC47" s="7">
        <v>59.56</v>
      </c>
      <c r="AD47" s="7">
        <v>5.87</v>
      </c>
      <c r="AE47" s="7">
        <v>12.24</v>
      </c>
      <c r="AF47" s="7">
        <v>51.79</v>
      </c>
      <c r="AG47" s="7">
        <v>4.96</v>
      </c>
    </row>
    <row r="48" spans="1:33">
      <c r="A48" s="9">
        <v>9679</v>
      </c>
      <c r="B48" s="7">
        <v>97.93</v>
      </c>
      <c r="C48" s="7">
        <v>295.01</v>
      </c>
      <c r="D48" s="24">
        <v>87.523079999999993</v>
      </c>
      <c r="E48" s="24"/>
      <c r="F48" s="24"/>
      <c r="G48" s="7"/>
      <c r="X48" s="7">
        <v>33.19</v>
      </c>
      <c r="Y48" s="7">
        <v>284.5</v>
      </c>
      <c r="Z48" s="7">
        <v>4.34</v>
      </c>
      <c r="AA48" s="7">
        <v>5.79</v>
      </c>
      <c r="AB48" s="7">
        <v>25.33</v>
      </c>
      <c r="AC48" s="7">
        <v>59.67</v>
      </c>
      <c r="AD48" s="7">
        <v>5.88</v>
      </c>
      <c r="AE48" s="7">
        <v>13.28</v>
      </c>
      <c r="AF48" s="7">
        <v>51.29</v>
      </c>
      <c r="AG48" s="7">
        <v>5.0599999999999996</v>
      </c>
    </row>
    <row r="49" spans="1:33">
      <c r="A49" s="9">
        <v>9771</v>
      </c>
      <c r="B49" s="7">
        <v>97.98</v>
      </c>
      <c r="C49" s="7">
        <v>296.70999999999998</v>
      </c>
      <c r="D49" s="24">
        <v>88.374359999999996</v>
      </c>
      <c r="E49" s="24"/>
      <c r="F49" s="24"/>
      <c r="G49" s="7"/>
      <c r="X49" s="7">
        <v>33.020000000000003</v>
      </c>
      <c r="Y49" s="7">
        <v>287.08</v>
      </c>
      <c r="Z49" s="7">
        <v>4.54</v>
      </c>
      <c r="AA49" s="7">
        <v>5.81</v>
      </c>
      <c r="AB49" s="7">
        <v>25.11</v>
      </c>
      <c r="AC49" s="7">
        <v>59.34</v>
      </c>
      <c r="AD49" s="7">
        <v>5.82</v>
      </c>
      <c r="AE49" s="7">
        <v>13.41</v>
      </c>
      <c r="AF49" s="7">
        <v>50.86</v>
      </c>
      <c r="AG49" s="7">
        <v>5.08</v>
      </c>
    </row>
    <row r="50" spans="1:33">
      <c r="A50" s="9">
        <v>9863</v>
      </c>
      <c r="B50" s="7">
        <v>95.94</v>
      </c>
      <c r="C50" s="7">
        <v>295.63</v>
      </c>
      <c r="D50" s="24">
        <v>88.548720000000003</v>
      </c>
      <c r="E50" s="24"/>
      <c r="F50" s="24"/>
      <c r="G50" s="7"/>
      <c r="X50" s="7">
        <v>32.450000000000003</v>
      </c>
      <c r="Y50" s="7">
        <v>289.69</v>
      </c>
      <c r="Z50" s="7">
        <v>4.17</v>
      </c>
      <c r="AA50" s="7">
        <v>5.61</v>
      </c>
      <c r="AB50" s="7">
        <v>25.36</v>
      </c>
      <c r="AC50" s="7">
        <v>60</v>
      </c>
      <c r="AD50" s="7">
        <v>5.84</v>
      </c>
      <c r="AE50" s="7">
        <v>13.94</v>
      </c>
      <c r="AF50" s="7">
        <v>49.36</v>
      </c>
      <c r="AG50" s="7">
        <v>4.96</v>
      </c>
    </row>
    <row r="51" spans="1:33">
      <c r="A51" s="9">
        <v>9953</v>
      </c>
      <c r="B51" s="7">
        <v>95.44</v>
      </c>
      <c r="C51" s="7">
        <v>297.42</v>
      </c>
      <c r="D51" s="24">
        <v>88.887180000000001</v>
      </c>
      <c r="E51" s="24"/>
      <c r="F51" s="24"/>
      <c r="G51" s="7"/>
      <c r="X51" s="7">
        <v>32.090000000000003</v>
      </c>
      <c r="Y51" s="7">
        <v>292.32</v>
      </c>
      <c r="Z51" s="7">
        <v>4.17</v>
      </c>
      <c r="AA51" s="7">
        <v>5.48</v>
      </c>
      <c r="AB51" s="7">
        <v>25.45</v>
      </c>
      <c r="AC51" s="7">
        <v>60.86</v>
      </c>
      <c r="AD51" s="7">
        <v>5.93</v>
      </c>
      <c r="AE51" s="7">
        <v>14.73</v>
      </c>
      <c r="AF51" s="7">
        <v>48.37</v>
      </c>
      <c r="AG51" s="7">
        <v>4.74</v>
      </c>
    </row>
    <row r="52" spans="1:33">
      <c r="A52" s="9">
        <v>10044</v>
      </c>
      <c r="B52" s="7">
        <v>94.77</v>
      </c>
      <c r="C52" s="7">
        <v>292.77999999999997</v>
      </c>
      <c r="D52" s="24">
        <v>90.769229999999993</v>
      </c>
      <c r="E52" s="24"/>
      <c r="F52" s="24"/>
      <c r="G52" s="7"/>
      <c r="X52" s="7">
        <v>32.369999999999997</v>
      </c>
      <c r="Y52" s="7">
        <v>294.98</v>
      </c>
      <c r="Z52" s="7">
        <v>4.08</v>
      </c>
      <c r="AA52" s="7">
        <v>5.55</v>
      </c>
      <c r="AB52" s="7">
        <v>25.54</v>
      </c>
      <c r="AC52" s="7">
        <v>61.26</v>
      </c>
      <c r="AD52" s="7">
        <v>5.9</v>
      </c>
      <c r="AE52" s="7">
        <v>15.86</v>
      </c>
      <c r="AF52" s="7">
        <v>49.16</v>
      </c>
      <c r="AG52" s="7">
        <v>4.5599999999999996</v>
      </c>
    </row>
    <row r="53" spans="1:33">
      <c r="A53" s="9">
        <v>10136</v>
      </c>
      <c r="B53" s="7">
        <v>93.88</v>
      </c>
      <c r="C53" s="7">
        <v>287.2</v>
      </c>
      <c r="D53" s="24">
        <v>91.625640000000004</v>
      </c>
      <c r="E53" s="24"/>
      <c r="F53" s="24"/>
      <c r="G53" s="7"/>
      <c r="X53" s="7">
        <v>32.69</v>
      </c>
      <c r="Y53" s="7">
        <v>297.66000000000003</v>
      </c>
      <c r="Z53" s="7">
        <v>4</v>
      </c>
      <c r="AA53" s="7">
        <v>5.38</v>
      </c>
      <c r="AB53" s="7">
        <v>25.63</v>
      </c>
      <c r="AC53" s="7">
        <v>61.95</v>
      </c>
      <c r="AD53" s="7">
        <v>5.89</v>
      </c>
      <c r="AE53" s="7">
        <v>16.829999999999998</v>
      </c>
      <c r="AF53" s="7">
        <v>49.97</v>
      </c>
      <c r="AG53" s="7">
        <v>4.37</v>
      </c>
    </row>
    <row r="54" spans="1:33">
      <c r="A54" s="9">
        <v>10228</v>
      </c>
      <c r="B54" s="7">
        <v>94.31</v>
      </c>
      <c r="C54" s="7">
        <v>289.39999999999998</v>
      </c>
      <c r="D54" s="7"/>
      <c r="E54" s="7"/>
      <c r="F54" s="7"/>
      <c r="G54" s="7"/>
      <c r="X54" s="7">
        <v>32.590000000000003</v>
      </c>
      <c r="Y54" s="7">
        <v>300.37</v>
      </c>
      <c r="Z54" s="7">
        <v>4.04</v>
      </c>
      <c r="AA54" s="7">
        <v>5.35</v>
      </c>
      <c r="AB54" s="7">
        <v>25.85</v>
      </c>
      <c r="AC54" s="7">
        <v>62.95</v>
      </c>
      <c r="AD54" s="7">
        <v>5.86</v>
      </c>
      <c r="AE54" s="7">
        <v>17.489999999999998</v>
      </c>
      <c r="AF54" s="7">
        <v>49.48</v>
      </c>
      <c r="AG54" s="7">
        <v>4.6399999999999997</v>
      </c>
    </row>
    <row r="55" spans="1:33">
      <c r="A55" s="9">
        <v>10319</v>
      </c>
      <c r="B55" s="7">
        <v>96.18</v>
      </c>
      <c r="C55" s="7">
        <v>292.98</v>
      </c>
      <c r="D55" s="7"/>
      <c r="E55" s="7"/>
      <c r="F55" s="7"/>
      <c r="G55" s="7"/>
      <c r="X55" s="7">
        <v>32.83</v>
      </c>
      <c r="Y55" s="7">
        <v>303.08999999999997</v>
      </c>
      <c r="Z55" s="7">
        <v>4.54</v>
      </c>
      <c r="AA55" s="7">
        <v>5.33</v>
      </c>
      <c r="AB55" s="7">
        <v>25.49</v>
      </c>
      <c r="AC55" s="7">
        <v>63.54</v>
      </c>
      <c r="AD55" s="7">
        <v>5.9</v>
      </c>
      <c r="AE55" s="7">
        <v>19.16</v>
      </c>
      <c r="AF55" s="7">
        <v>50.02</v>
      </c>
      <c r="AG55" s="7">
        <v>4.8</v>
      </c>
    </row>
    <row r="56" spans="1:33">
      <c r="A56" s="9">
        <v>10410</v>
      </c>
      <c r="B56" s="7">
        <v>99.01</v>
      </c>
      <c r="C56" s="7">
        <v>299.70999999999998</v>
      </c>
      <c r="D56" s="7"/>
      <c r="E56" s="7"/>
      <c r="F56" s="7"/>
      <c r="G56" s="7"/>
      <c r="X56" s="7">
        <v>33.04</v>
      </c>
      <c r="Y56" s="7">
        <v>305.85000000000002</v>
      </c>
      <c r="Z56" s="7">
        <v>5.38</v>
      </c>
      <c r="AA56" s="7">
        <v>5.58</v>
      </c>
      <c r="AB56" s="7">
        <v>25.62</v>
      </c>
      <c r="AC56" s="7">
        <v>63.03</v>
      </c>
      <c r="AD56" s="7">
        <v>5.84</v>
      </c>
      <c r="AE56" s="7">
        <v>19.420000000000002</v>
      </c>
      <c r="AF56" s="7">
        <v>50.5</v>
      </c>
      <c r="AG56" s="7">
        <v>5.03</v>
      </c>
    </row>
    <row r="57" spans="1:33">
      <c r="A57" s="9">
        <v>10502</v>
      </c>
      <c r="B57" s="7">
        <v>99.16</v>
      </c>
      <c r="C57" s="7">
        <v>302.8</v>
      </c>
      <c r="D57" s="7"/>
      <c r="E57" s="7"/>
      <c r="F57" s="7"/>
      <c r="G57" s="7"/>
      <c r="X57" s="7">
        <v>32.75</v>
      </c>
      <c r="Y57" s="7">
        <v>308.63</v>
      </c>
      <c r="Z57" s="7">
        <v>5.42</v>
      </c>
      <c r="AA57" s="7">
        <v>5.58</v>
      </c>
      <c r="AB57" s="7">
        <v>25.8</v>
      </c>
      <c r="AC57" s="7">
        <v>63.76</v>
      </c>
      <c r="AD57" s="7">
        <v>5.92</v>
      </c>
      <c r="AE57" s="7">
        <v>21.68</v>
      </c>
      <c r="AF57" s="7">
        <v>49.59</v>
      </c>
      <c r="AG57" s="7">
        <v>5.36</v>
      </c>
    </row>
    <row r="58" spans="1:33">
      <c r="A58" s="9">
        <v>10594</v>
      </c>
      <c r="B58" s="7">
        <v>101.03</v>
      </c>
      <c r="C58" s="7">
        <v>308.94</v>
      </c>
      <c r="D58" s="7"/>
      <c r="E58" s="7"/>
      <c r="F58" s="7"/>
      <c r="G58" s="7"/>
      <c r="X58" s="7">
        <v>32.700000000000003</v>
      </c>
      <c r="Y58" s="7">
        <v>311.43</v>
      </c>
      <c r="Z58" s="7">
        <v>5.59</v>
      </c>
      <c r="AA58" s="7">
        <v>5.63</v>
      </c>
      <c r="AB58" s="7">
        <v>25.74</v>
      </c>
      <c r="AC58" s="7">
        <v>63.46</v>
      </c>
      <c r="AD58" s="7">
        <v>5.88</v>
      </c>
      <c r="AE58" s="7">
        <v>24.24</v>
      </c>
      <c r="AF58" s="7">
        <v>49.43</v>
      </c>
      <c r="AG58" s="7">
        <v>5.54</v>
      </c>
    </row>
    <row r="59" spans="1:33">
      <c r="A59" s="9">
        <v>10684</v>
      </c>
      <c r="B59" s="7">
        <v>105.02</v>
      </c>
      <c r="C59" s="7">
        <v>321.64999999999998</v>
      </c>
      <c r="D59" s="7"/>
      <c r="E59" s="7"/>
      <c r="F59" s="7"/>
      <c r="G59" s="7"/>
      <c r="X59" s="7">
        <v>32.65</v>
      </c>
      <c r="Y59" s="7">
        <v>314.26</v>
      </c>
      <c r="Z59" s="7">
        <v>6</v>
      </c>
      <c r="AA59" s="7">
        <v>5.8</v>
      </c>
      <c r="AB59" s="7">
        <v>25.85</v>
      </c>
      <c r="AC59" s="7">
        <v>63.07</v>
      </c>
      <c r="AD59" s="7">
        <v>5.81</v>
      </c>
      <c r="AE59" s="7">
        <v>24.43</v>
      </c>
      <c r="AF59" s="7">
        <v>49.09</v>
      </c>
      <c r="AG59" s="7">
        <v>5.64</v>
      </c>
    </row>
    <row r="60" spans="1:33">
      <c r="A60" s="9">
        <v>10775</v>
      </c>
      <c r="B60" s="7">
        <v>106.72</v>
      </c>
      <c r="C60" s="7">
        <v>323.69</v>
      </c>
      <c r="D60" s="7"/>
      <c r="E60" s="7"/>
      <c r="F60" s="7"/>
      <c r="G60" s="7"/>
      <c r="X60" s="7">
        <v>32.97</v>
      </c>
      <c r="Y60" s="7">
        <v>317.12</v>
      </c>
      <c r="Z60" s="7">
        <v>6.13</v>
      </c>
      <c r="AA60" s="7">
        <v>5.95</v>
      </c>
      <c r="AB60" s="7">
        <v>26.16</v>
      </c>
      <c r="AC60" s="7">
        <v>63.61</v>
      </c>
      <c r="AD60" s="7">
        <v>5.9</v>
      </c>
      <c r="AE60" s="7">
        <v>28.12</v>
      </c>
      <c r="AF60" s="7">
        <v>49.69</v>
      </c>
      <c r="AG60" s="7">
        <v>5.84</v>
      </c>
    </row>
    <row r="61" spans="1:33">
      <c r="A61" s="9">
        <v>10867</v>
      </c>
      <c r="B61" s="7">
        <v>100.92</v>
      </c>
      <c r="C61" s="7">
        <v>308.45</v>
      </c>
      <c r="D61" s="7"/>
      <c r="E61" s="7"/>
      <c r="F61" s="7"/>
      <c r="G61" s="7"/>
      <c r="X61" s="7">
        <v>32.72</v>
      </c>
      <c r="Y61" s="7">
        <v>319.99</v>
      </c>
      <c r="Z61" s="7">
        <v>5.67</v>
      </c>
      <c r="AA61" s="7">
        <v>6.11</v>
      </c>
      <c r="AB61" s="7">
        <v>25.4</v>
      </c>
      <c r="AC61" s="7">
        <v>63.62</v>
      </c>
      <c r="AD61" s="7">
        <v>5.9</v>
      </c>
      <c r="AE61" s="7">
        <v>21.9</v>
      </c>
      <c r="AF61" s="7">
        <v>48.49</v>
      </c>
      <c r="AG61" s="7">
        <v>5.26</v>
      </c>
    </row>
    <row r="62" spans="1:33">
      <c r="A62" s="9">
        <v>10959</v>
      </c>
      <c r="B62" s="7">
        <v>96.53</v>
      </c>
      <c r="C62" s="7">
        <v>297.27</v>
      </c>
      <c r="D62" s="7"/>
      <c r="E62" s="7"/>
      <c r="F62" s="7"/>
      <c r="G62" s="7"/>
      <c r="X62" s="7">
        <v>32.47</v>
      </c>
      <c r="Y62" s="7">
        <v>321.52999999999997</v>
      </c>
      <c r="Z62" s="7">
        <v>4.63</v>
      </c>
      <c r="AA62" s="7">
        <v>5.92</v>
      </c>
      <c r="AB62" s="7">
        <v>25.39</v>
      </c>
      <c r="AC62" s="7">
        <v>62.65</v>
      </c>
      <c r="AD62" s="7">
        <v>5.77</v>
      </c>
      <c r="AE62" s="7">
        <v>21.36</v>
      </c>
      <c r="AF62" s="7">
        <v>47.15</v>
      </c>
      <c r="AG62" s="7">
        <v>4.75</v>
      </c>
    </row>
    <row r="63" spans="1:33">
      <c r="A63" s="9">
        <v>11049</v>
      </c>
      <c r="B63" s="7">
        <v>95.25</v>
      </c>
      <c r="C63" s="7">
        <v>295.58</v>
      </c>
      <c r="D63" s="7"/>
      <c r="E63" s="7"/>
      <c r="F63" s="7"/>
      <c r="G63" s="7"/>
      <c r="X63" s="7">
        <v>32.22</v>
      </c>
      <c r="Y63" s="7">
        <v>323.08</v>
      </c>
      <c r="Z63" s="7">
        <v>3.71</v>
      </c>
      <c r="AA63" s="7">
        <v>5.7</v>
      </c>
      <c r="AB63" s="7">
        <v>24.79</v>
      </c>
      <c r="AC63" s="7">
        <v>62.28</v>
      </c>
      <c r="AD63" s="7">
        <v>5.69</v>
      </c>
      <c r="AE63" s="7">
        <v>21.8</v>
      </c>
      <c r="AF63" s="7">
        <v>46.03</v>
      </c>
      <c r="AG63" s="7">
        <v>4.59</v>
      </c>
    </row>
    <row r="64" spans="1:33">
      <c r="A64" s="9">
        <v>11140</v>
      </c>
      <c r="B64" s="7">
        <v>88.35</v>
      </c>
      <c r="C64" s="7">
        <v>281.13</v>
      </c>
      <c r="D64" s="7"/>
      <c r="E64" s="7"/>
      <c r="F64" s="7"/>
      <c r="G64" s="7"/>
      <c r="X64" s="7">
        <v>31.43</v>
      </c>
      <c r="Y64" s="7">
        <v>324.69</v>
      </c>
      <c r="Z64" s="7">
        <v>3.08</v>
      </c>
      <c r="AA64" s="7">
        <v>5.77</v>
      </c>
      <c r="AB64" s="7">
        <v>24.56</v>
      </c>
      <c r="AC64" s="7">
        <v>62</v>
      </c>
      <c r="AD64" s="7">
        <v>5.73</v>
      </c>
      <c r="AE64" s="7">
        <v>19.27</v>
      </c>
      <c r="AF64" s="7">
        <v>43.53</v>
      </c>
      <c r="AG64" s="7">
        <v>4.16</v>
      </c>
    </row>
    <row r="65" spans="1:33">
      <c r="A65" s="9">
        <v>11232</v>
      </c>
      <c r="B65" s="7">
        <v>82.77</v>
      </c>
      <c r="C65" s="7">
        <v>268.10000000000002</v>
      </c>
      <c r="D65" s="7"/>
      <c r="E65" s="7"/>
      <c r="F65" s="7"/>
      <c r="G65" s="7"/>
      <c r="X65" s="7">
        <v>30.87</v>
      </c>
      <c r="Y65" s="7">
        <v>326.19</v>
      </c>
      <c r="Z65" s="7">
        <v>2.92</v>
      </c>
      <c r="AA65" s="7">
        <v>5.94</v>
      </c>
      <c r="AB65" s="7">
        <v>24.35</v>
      </c>
      <c r="AC65" s="7">
        <v>61.25</v>
      </c>
      <c r="AD65" s="7">
        <v>5.72</v>
      </c>
      <c r="AE65" s="7">
        <v>15.29</v>
      </c>
      <c r="AF65" s="7">
        <v>41.95</v>
      </c>
      <c r="AG65" s="7">
        <v>3.49</v>
      </c>
    </row>
    <row r="66" spans="1:33">
      <c r="A66" s="9">
        <v>11324</v>
      </c>
      <c r="B66" s="7">
        <v>80.66</v>
      </c>
      <c r="C66" s="7">
        <v>268.66000000000003</v>
      </c>
      <c r="D66" s="7"/>
      <c r="E66" s="7"/>
      <c r="F66" s="7"/>
      <c r="G66" s="7"/>
      <c r="X66" s="7">
        <v>30.02</v>
      </c>
      <c r="Y66" s="7">
        <v>327.75</v>
      </c>
      <c r="Z66" s="7">
        <v>2.67</v>
      </c>
      <c r="AA66" s="7">
        <v>6.41</v>
      </c>
      <c r="AB66" s="7">
        <v>23.94</v>
      </c>
      <c r="AC66" s="7">
        <v>60.16</v>
      </c>
      <c r="AD66" s="7">
        <v>5.83</v>
      </c>
      <c r="AE66" s="7">
        <v>15.29</v>
      </c>
      <c r="AF66" s="7">
        <v>39.729999999999997</v>
      </c>
      <c r="AG66" s="7">
        <v>3.09</v>
      </c>
    </row>
    <row r="67" spans="1:33">
      <c r="A67" s="9">
        <v>11414</v>
      </c>
      <c r="B67" s="7">
        <v>79.739999999999995</v>
      </c>
      <c r="C67" s="7">
        <v>273.35000000000002</v>
      </c>
      <c r="D67" s="7"/>
      <c r="E67" s="7"/>
      <c r="F67" s="7"/>
      <c r="G67" s="7"/>
      <c r="X67" s="7">
        <v>29.17</v>
      </c>
      <c r="Y67" s="7">
        <v>329.65</v>
      </c>
      <c r="Z67" s="7">
        <v>2.21</v>
      </c>
      <c r="AA67" s="7">
        <v>6.72</v>
      </c>
      <c r="AB67" s="7">
        <v>23.3</v>
      </c>
      <c r="AC67" s="7">
        <v>59.01</v>
      </c>
      <c r="AD67" s="7">
        <v>5.88</v>
      </c>
      <c r="AE67" s="7">
        <v>13.07</v>
      </c>
      <c r="AF67" s="7">
        <v>37.86</v>
      </c>
      <c r="AG67" s="7">
        <v>3.01</v>
      </c>
    </row>
    <row r="68" spans="1:33">
      <c r="A68" s="9">
        <v>11505</v>
      </c>
      <c r="B68" s="7">
        <v>74.989999999999995</v>
      </c>
      <c r="C68" s="7">
        <v>262.62</v>
      </c>
      <c r="D68" s="7"/>
      <c r="E68" s="7"/>
      <c r="F68" s="7"/>
      <c r="G68" s="7"/>
      <c r="X68" s="7">
        <v>28.55</v>
      </c>
      <c r="Y68" s="7">
        <v>331.56</v>
      </c>
      <c r="Z68" s="7">
        <v>2</v>
      </c>
      <c r="AA68" s="7">
        <v>7.08</v>
      </c>
      <c r="AB68" s="7">
        <v>22.53</v>
      </c>
      <c r="AC68" s="7">
        <v>57.11</v>
      </c>
      <c r="AD68" s="7">
        <v>6.08</v>
      </c>
      <c r="AE68" s="7">
        <v>11.9</v>
      </c>
      <c r="AF68" s="7">
        <v>37.03</v>
      </c>
      <c r="AG68" s="7">
        <v>2.65</v>
      </c>
    </row>
    <row r="69" spans="1:33">
      <c r="A69" s="9">
        <v>11597</v>
      </c>
      <c r="B69" s="7">
        <v>69.09</v>
      </c>
      <c r="C69" s="7">
        <v>249.14</v>
      </c>
      <c r="D69" s="7"/>
      <c r="E69" s="7"/>
      <c r="F69" s="7"/>
      <c r="G69" s="7"/>
      <c r="X69" s="7">
        <v>27.73</v>
      </c>
      <c r="Y69" s="7">
        <v>333.47</v>
      </c>
      <c r="Z69" s="7">
        <v>3.67</v>
      </c>
      <c r="AA69" s="7">
        <v>9.0399999999999991</v>
      </c>
      <c r="AB69" s="7">
        <v>21.35</v>
      </c>
      <c r="AC69" s="7">
        <v>52.68</v>
      </c>
      <c r="AD69" s="7">
        <v>6.15</v>
      </c>
      <c r="AE69" s="7">
        <v>8.61</v>
      </c>
      <c r="AF69" s="7">
        <v>35.97</v>
      </c>
      <c r="AG69" s="7">
        <v>2.08</v>
      </c>
    </row>
    <row r="70" spans="1:33">
      <c r="A70" s="9">
        <v>11689</v>
      </c>
      <c r="B70" s="7">
        <v>63.84</v>
      </c>
      <c r="C70" s="7">
        <v>240.16</v>
      </c>
      <c r="D70" s="7"/>
      <c r="E70" s="7"/>
      <c r="F70" s="7"/>
      <c r="G70" s="7"/>
      <c r="X70" s="7">
        <v>26.58</v>
      </c>
      <c r="Y70" s="7">
        <v>335.4</v>
      </c>
      <c r="Z70" s="7">
        <v>3.8</v>
      </c>
      <c r="AA70" s="7">
        <v>9.1300000000000008</v>
      </c>
      <c r="AB70" s="7">
        <v>20.56</v>
      </c>
      <c r="AC70" s="7">
        <v>49.62</v>
      </c>
      <c r="AD70" s="7">
        <v>6.21</v>
      </c>
      <c r="AE70" s="7">
        <v>7.41</v>
      </c>
      <c r="AF70" s="7">
        <v>34.33</v>
      </c>
      <c r="AG70" s="7">
        <v>1.93</v>
      </c>
    </row>
    <row r="71" spans="1:33">
      <c r="A71" s="9">
        <v>11780</v>
      </c>
      <c r="B71" s="7">
        <v>58.83</v>
      </c>
      <c r="C71" s="7">
        <v>228.43</v>
      </c>
      <c r="D71" s="7"/>
      <c r="E71" s="7"/>
      <c r="F71" s="7"/>
      <c r="G71" s="7"/>
      <c r="X71" s="7">
        <v>25.75</v>
      </c>
      <c r="Y71" s="7">
        <v>337.34</v>
      </c>
      <c r="Z71" s="7">
        <v>3.13</v>
      </c>
      <c r="AA71" s="7">
        <v>10.46</v>
      </c>
      <c r="AB71" s="7">
        <v>19.95</v>
      </c>
      <c r="AC71" s="7">
        <v>47.95</v>
      </c>
      <c r="AD71" s="7">
        <v>6.36</v>
      </c>
      <c r="AE71" s="7">
        <v>5.08</v>
      </c>
      <c r="AF71" s="7">
        <v>33.33</v>
      </c>
      <c r="AG71" s="7">
        <v>1.3</v>
      </c>
    </row>
    <row r="72" spans="1:33">
      <c r="A72" s="9">
        <v>11871</v>
      </c>
      <c r="B72" s="7">
        <v>56.08</v>
      </c>
      <c r="C72" s="7">
        <v>220.46</v>
      </c>
      <c r="D72" s="7"/>
      <c r="E72" s="7"/>
      <c r="F72" s="7"/>
      <c r="G72" s="7"/>
      <c r="X72" s="7">
        <v>25.44</v>
      </c>
      <c r="Y72" s="7">
        <v>339.29</v>
      </c>
      <c r="Z72" s="7">
        <v>2.29</v>
      </c>
      <c r="AA72" s="7">
        <v>10.79</v>
      </c>
      <c r="AB72" s="7">
        <v>19.920000000000002</v>
      </c>
      <c r="AC72" s="7">
        <v>46.72</v>
      </c>
      <c r="AD72" s="7">
        <v>6.47</v>
      </c>
      <c r="AE72" s="7">
        <v>6.37</v>
      </c>
      <c r="AF72" s="7">
        <v>33.54</v>
      </c>
      <c r="AG72" s="7">
        <v>1.33</v>
      </c>
    </row>
    <row r="73" spans="1:33">
      <c r="A73" s="9">
        <v>11963</v>
      </c>
      <c r="B73" s="7">
        <v>54.57</v>
      </c>
      <c r="C73" s="7">
        <v>219.12</v>
      </c>
      <c r="D73" s="7"/>
      <c r="E73" s="7"/>
      <c r="F73" s="7"/>
      <c r="G73" s="7"/>
      <c r="X73" s="7">
        <v>24.9</v>
      </c>
      <c r="Y73" s="7">
        <v>341.26</v>
      </c>
      <c r="Z73" s="7">
        <v>1.71</v>
      </c>
      <c r="AA73" s="7">
        <v>7.87</v>
      </c>
      <c r="AB73" s="7">
        <v>19.989999999999998</v>
      </c>
      <c r="AC73" s="7">
        <v>46.87</v>
      </c>
      <c r="AD73" s="7">
        <v>6.58</v>
      </c>
      <c r="AE73" s="7">
        <v>6.26</v>
      </c>
      <c r="AF73" s="7">
        <v>32.83</v>
      </c>
      <c r="AG73" s="7">
        <v>1.44</v>
      </c>
    </row>
    <row r="74" spans="1:33">
      <c r="A74" s="9">
        <v>12055</v>
      </c>
      <c r="B74" s="7">
        <v>49.78</v>
      </c>
      <c r="C74" s="7">
        <v>206.38</v>
      </c>
      <c r="D74" s="7"/>
      <c r="E74" s="7"/>
      <c r="F74" s="7"/>
      <c r="G74" s="7"/>
      <c r="X74" s="7">
        <v>24.11</v>
      </c>
      <c r="Y74" s="7">
        <v>343.23</v>
      </c>
      <c r="Z74" s="7">
        <v>1.92</v>
      </c>
      <c r="AA74" s="7">
        <v>8.01</v>
      </c>
      <c r="AB74" s="7">
        <v>19.010000000000002</v>
      </c>
      <c r="AC74" s="7">
        <v>44.25</v>
      </c>
      <c r="AD74" s="7">
        <v>7.26</v>
      </c>
      <c r="AE74" s="7">
        <v>5.93</v>
      </c>
      <c r="AF74" s="7">
        <v>31.13</v>
      </c>
      <c r="AG74" s="7">
        <v>0.95</v>
      </c>
    </row>
    <row r="75" spans="1:33">
      <c r="A75" s="9">
        <v>12145</v>
      </c>
      <c r="B75" s="7">
        <v>54.13</v>
      </c>
      <c r="C75" s="7">
        <v>221.26</v>
      </c>
      <c r="D75" s="7"/>
      <c r="E75" s="7"/>
      <c r="F75" s="7"/>
      <c r="G75" s="7"/>
      <c r="X75" s="7">
        <v>24.47</v>
      </c>
      <c r="Y75" s="7">
        <v>345.21</v>
      </c>
      <c r="Z75" s="7">
        <v>2.21</v>
      </c>
      <c r="AA75" s="7">
        <v>9.1199999999999992</v>
      </c>
      <c r="AB75" s="7">
        <v>18.86</v>
      </c>
      <c r="AC75" s="7">
        <v>41.15</v>
      </c>
      <c r="AD75" s="7">
        <v>6.52</v>
      </c>
      <c r="AE75" s="7">
        <v>8.01</v>
      </c>
      <c r="AF75" s="7">
        <v>32.35</v>
      </c>
      <c r="AG75" s="7">
        <v>1.47</v>
      </c>
    </row>
    <row r="76" spans="1:33">
      <c r="A76" s="9">
        <v>12236</v>
      </c>
      <c r="B76" s="7">
        <v>61.55</v>
      </c>
      <c r="C76" s="7">
        <v>238.85</v>
      </c>
      <c r="D76" s="7"/>
      <c r="E76" s="7"/>
      <c r="F76" s="7"/>
      <c r="G76" s="7"/>
      <c r="X76" s="7">
        <v>25.77</v>
      </c>
      <c r="Y76" s="7">
        <v>347.21</v>
      </c>
      <c r="Z76" s="7">
        <v>1.5</v>
      </c>
      <c r="AA76" s="7">
        <v>6.62</v>
      </c>
      <c r="AB76" s="7">
        <v>18.920000000000002</v>
      </c>
      <c r="AC76" s="7">
        <v>41.45</v>
      </c>
      <c r="AD76" s="7">
        <v>6.56</v>
      </c>
      <c r="AE76" s="7">
        <v>9.9600000000000009</v>
      </c>
      <c r="AF76" s="7">
        <v>35.979999999999997</v>
      </c>
      <c r="AG76" s="7">
        <v>1.94</v>
      </c>
    </row>
    <row r="77" spans="1:33">
      <c r="A77" s="9">
        <v>12328</v>
      </c>
      <c r="B77" s="7">
        <v>58.11</v>
      </c>
      <c r="C77" s="7">
        <v>222.05</v>
      </c>
      <c r="D77" s="7"/>
      <c r="E77" s="7"/>
      <c r="F77" s="7"/>
      <c r="G77" s="7"/>
      <c r="X77" s="7">
        <v>26.17</v>
      </c>
      <c r="Y77" s="7">
        <v>349.22</v>
      </c>
      <c r="Z77" s="7">
        <v>1.29</v>
      </c>
      <c r="AA77" s="7">
        <v>7.49</v>
      </c>
      <c r="AB77" s="7">
        <v>19.46</v>
      </c>
      <c r="AC77" s="7">
        <v>41.99</v>
      </c>
      <c r="AD77" s="7">
        <v>6.73</v>
      </c>
      <c r="AE77" s="7">
        <v>9.0299999999999994</v>
      </c>
      <c r="AF77" s="7">
        <v>36.65</v>
      </c>
      <c r="AG77" s="7">
        <v>1.56</v>
      </c>
    </row>
    <row r="78" spans="1:33">
      <c r="A78" s="9">
        <v>12420</v>
      </c>
      <c r="B78" s="7">
        <v>62.88</v>
      </c>
      <c r="C78" s="7">
        <v>234.29</v>
      </c>
      <c r="D78" s="7"/>
      <c r="E78" s="7"/>
      <c r="F78" s="7"/>
      <c r="G78" s="7"/>
      <c r="X78" s="7">
        <v>26.84</v>
      </c>
      <c r="Y78" s="7">
        <v>351.24</v>
      </c>
      <c r="Z78" s="7">
        <v>1.38</v>
      </c>
      <c r="AA78" s="7">
        <v>7.01</v>
      </c>
      <c r="AB78" s="7">
        <v>20.34</v>
      </c>
      <c r="AC78" s="7">
        <v>43.37</v>
      </c>
      <c r="AD78" s="7">
        <v>6.93</v>
      </c>
      <c r="AE78" s="7">
        <v>10.08</v>
      </c>
      <c r="AF78" s="7">
        <v>37.75</v>
      </c>
      <c r="AG78" s="7">
        <v>2.1800000000000002</v>
      </c>
    </row>
    <row r="79" spans="1:33">
      <c r="A79" s="9">
        <v>12510</v>
      </c>
      <c r="B79" s="7">
        <v>67.22</v>
      </c>
      <c r="C79" s="7">
        <v>247.72</v>
      </c>
      <c r="D79" s="7"/>
      <c r="E79" s="7"/>
      <c r="F79" s="7"/>
      <c r="G79" s="7"/>
      <c r="X79" s="7">
        <v>27.14</v>
      </c>
      <c r="Y79" s="7">
        <v>353.27</v>
      </c>
      <c r="Z79" s="7">
        <v>0.96</v>
      </c>
      <c r="AA79" s="7">
        <v>6.01</v>
      </c>
      <c r="AB79" s="7">
        <v>21.03</v>
      </c>
      <c r="AC79" s="7">
        <v>45.04</v>
      </c>
      <c r="AD79" s="7">
        <v>7.55</v>
      </c>
      <c r="AE79" s="7">
        <v>9.7200000000000006</v>
      </c>
      <c r="AF79" s="7">
        <v>38.119999999999997</v>
      </c>
      <c r="AG79" s="7">
        <v>2.42</v>
      </c>
    </row>
    <row r="80" spans="1:33">
      <c r="A80" s="9">
        <v>12601</v>
      </c>
      <c r="B80" s="7">
        <v>65.5</v>
      </c>
      <c r="C80" s="7">
        <v>237.19</v>
      </c>
      <c r="D80" s="7"/>
      <c r="E80" s="7"/>
      <c r="F80" s="7"/>
      <c r="G80" s="7"/>
      <c r="X80" s="7">
        <v>27.61</v>
      </c>
      <c r="Y80" s="7">
        <v>355.31</v>
      </c>
      <c r="Z80" s="7">
        <v>0.88</v>
      </c>
      <c r="AA80" s="7">
        <v>6.13</v>
      </c>
      <c r="AB80" s="7">
        <v>22.01</v>
      </c>
      <c r="AC80" s="7">
        <v>46.63</v>
      </c>
      <c r="AD80" s="7">
        <v>7.82</v>
      </c>
      <c r="AE80" s="7">
        <v>8.91</v>
      </c>
      <c r="AF80" s="7">
        <v>39.35</v>
      </c>
      <c r="AG80" s="7">
        <v>1.86</v>
      </c>
    </row>
    <row r="81" spans="1:33">
      <c r="A81" s="9">
        <v>12693</v>
      </c>
      <c r="B81" s="7">
        <v>65.489999999999995</v>
      </c>
      <c r="C81" s="7">
        <v>237.16</v>
      </c>
      <c r="D81" s="7"/>
      <c r="E81" s="7"/>
      <c r="F81" s="7"/>
      <c r="G81" s="7"/>
      <c r="X81" s="7">
        <v>27.61</v>
      </c>
      <c r="Y81" s="7">
        <v>357.37</v>
      </c>
      <c r="Z81" s="7">
        <v>0.88</v>
      </c>
      <c r="AA81" s="7">
        <v>6.4</v>
      </c>
      <c r="AB81" s="7">
        <v>23</v>
      </c>
      <c r="AC81" s="7">
        <v>48.03</v>
      </c>
      <c r="AD81" s="7">
        <v>7.89</v>
      </c>
      <c r="AE81" s="7">
        <v>8.9</v>
      </c>
      <c r="AF81" s="7">
        <v>39.54</v>
      </c>
      <c r="AG81" s="7">
        <v>2.13</v>
      </c>
    </row>
    <row r="82" spans="1:33">
      <c r="A82" s="9">
        <v>12785</v>
      </c>
      <c r="B82" s="7">
        <v>70.36</v>
      </c>
      <c r="C82" s="7">
        <v>252.31</v>
      </c>
      <c r="D82" s="7"/>
      <c r="E82" s="7"/>
      <c r="F82" s="7"/>
      <c r="G82" s="7"/>
      <c r="X82" s="7">
        <v>27.89</v>
      </c>
      <c r="Y82" s="7">
        <v>359.44</v>
      </c>
      <c r="Z82" s="7">
        <v>0.79</v>
      </c>
      <c r="AA82" s="7">
        <v>5.98</v>
      </c>
      <c r="AB82" s="7">
        <v>24.03</v>
      </c>
      <c r="AC82" s="7">
        <v>50.16</v>
      </c>
      <c r="AD82" s="7">
        <v>8.3699999999999992</v>
      </c>
      <c r="AE82" s="7">
        <v>8.7200000000000006</v>
      </c>
      <c r="AF82" s="7">
        <v>40.880000000000003</v>
      </c>
      <c r="AG82" s="7">
        <v>2.59</v>
      </c>
    </row>
    <row r="83" spans="1:33">
      <c r="A83" s="9">
        <v>12875</v>
      </c>
      <c r="B83" s="7">
        <v>70.62</v>
      </c>
      <c r="C83" s="7">
        <v>253.14</v>
      </c>
      <c r="D83" s="7"/>
      <c r="E83" s="7"/>
      <c r="F83" s="7"/>
      <c r="G83" s="7"/>
      <c r="X83" s="7">
        <v>27.9</v>
      </c>
      <c r="Y83" s="7">
        <v>361.51</v>
      </c>
      <c r="Z83" s="7">
        <v>0.75</v>
      </c>
      <c r="AA83" s="7">
        <v>6.13</v>
      </c>
      <c r="AB83" s="7">
        <v>25.07</v>
      </c>
      <c r="AC83" s="7">
        <v>51.71</v>
      </c>
      <c r="AD83" s="7">
        <v>8.6300000000000008</v>
      </c>
      <c r="AE83" s="7">
        <v>9.3699999999999992</v>
      </c>
      <c r="AF83" s="7">
        <v>41.3</v>
      </c>
      <c r="AG83" s="7">
        <v>2.6</v>
      </c>
    </row>
    <row r="84" spans="1:33">
      <c r="A84" s="9">
        <v>12966</v>
      </c>
      <c r="B84" s="7">
        <v>72.430000000000007</v>
      </c>
      <c r="C84" s="7">
        <v>260.14</v>
      </c>
      <c r="D84" s="7"/>
      <c r="E84" s="7"/>
      <c r="F84" s="7"/>
      <c r="G84" s="7"/>
      <c r="X84" s="7">
        <v>27.84</v>
      </c>
      <c r="Y84" s="7">
        <v>363.61</v>
      </c>
      <c r="Z84" s="7">
        <v>0.75</v>
      </c>
      <c r="AA84" s="7">
        <v>5.67</v>
      </c>
      <c r="AB84" s="7">
        <v>26.29</v>
      </c>
      <c r="AC84" s="7">
        <v>53.67</v>
      </c>
      <c r="AD84" s="7">
        <v>9.01</v>
      </c>
      <c r="AE84" s="7">
        <v>10.71</v>
      </c>
      <c r="AF84" s="7">
        <v>41.38</v>
      </c>
      <c r="AG84" s="7">
        <v>2.9</v>
      </c>
    </row>
    <row r="85" spans="1:33">
      <c r="A85" s="9">
        <v>13058</v>
      </c>
      <c r="B85" s="7">
        <v>76.58</v>
      </c>
      <c r="C85" s="7">
        <v>274.58</v>
      </c>
      <c r="D85" s="7"/>
      <c r="E85" s="7"/>
      <c r="F85" s="7"/>
      <c r="G85" s="7"/>
      <c r="X85" s="7">
        <v>27.89</v>
      </c>
      <c r="Y85" s="7">
        <v>365.71</v>
      </c>
      <c r="Z85" s="7">
        <v>0.75</v>
      </c>
      <c r="AA85" s="7">
        <v>5.54</v>
      </c>
      <c r="AB85" s="7">
        <v>26.71</v>
      </c>
      <c r="AC85" s="7">
        <v>55.11</v>
      </c>
      <c r="AD85" s="7">
        <v>9.5</v>
      </c>
      <c r="AE85" s="7">
        <v>11.93</v>
      </c>
      <c r="AF85" s="7">
        <v>41.62</v>
      </c>
      <c r="AG85" s="7">
        <v>3.48</v>
      </c>
    </row>
    <row r="86" spans="1:33">
      <c r="A86" s="9">
        <v>13150</v>
      </c>
      <c r="B86" s="7">
        <v>76.81</v>
      </c>
      <c r="C86" s="7">
        <v>275.89999999999998</v>
      </c>
      <c r="D86" s="7"/>
      <c r="E86" s="7"/>
      <c r="F86" s="7"/>
      <c r="G86" s="7"/>
      <c r="X86" s="7">
        <v>27.84</v>
      </c>
      <c r="Y86" s="7">
        <v>367.82</v>
      </c>
      <c r="Z86" s="7">
        <v>0.75</v>
      </c>
      <c r="AA86" s="7">
        <v>5</v>
      </c>
      <c r="AB86" s="7">
        <v>27.52</v>
      </c>
      <c r="AC86" s="7">
        <v>55.93</v>
      </c>
      <c r="AD86" s="7">
        <v>9.7100000000000009</v>
      </c>
      <c r="AE86" s="7">
        <v>13.7</v>
      </c>
      <c r="AF86" s="7">
        <v>41.42</v>
      </c>
      <c r="AG86" s="7">
        <v>3.44</v>
      </c>
    </row>
    <row r="87" spans="1:33">
      <c r="A87" s="9">
        <v>13241</v>
      </c>
      <c r="B87" s="7">
        <v>81.14</v>
      </c>
      <c r="C87" s="7">
        <v>293.2</v>
      </c>
      <c r="D87" s="7"/>
      <c r="E87" s="7"/>
      <c r="F87" s="7"/>
      <c r="G87" s="7"/>
      <c r="X87" s="7">
        <v>27.67</v>
      </c>
      <c r="Y87" s="7">
        <v>369.95</v>
      </c>
      <c r="Z87" s="7">
        <v>0.75</v>
      </c>
      <c r="AA87" s="7">
        <v>4.91</v>
      </c>
      <c r="AB87" s="7">
        <v>28.96</v>
      </c>
      <c r="AC87" s="7">
        <v>58.45</v>
      </c>
      <c r="AD87" s="7">
        <v>9.75</v>
      </c>
      <c r="AE87" s="7">
        <v>13.58</v>
      </c>
      <c r="AF87" s="7">
        <v>40.85</v>
      </c>
      <c r="AG87" s="7">
        <v>3.72</v>
      </c>
    </row>
    <row r="88" spans="1:33">
      <c r="A88" s="9">
        <v>13332</v>
      </c>
      <c r="B88" s="7">
        <v>84.71</v>
      </c>
      <c r="C88" s="7">
        <v>301.58999999999997</v>
      </c>
      <c r="D88" s="7"/>
      <c r="E88" s="7"/>
      <c r="F88" s="7"/>
      <c r="G88" s="7"/>
      <c r="X88" s="7">
        <v>28.09</v>
      </c>
      <c r="Y88" s="7">
        <v>372.09</v>
      </c>
      <c r="Z88" s="7">
        <v>0.75</v>
      </c>
      <c r="AA88" s="7">
        <v>4.84</v>
      </c>
      <c r="AB88" s="7">
        <v>29.55</v>
      </c>
      <c r="AC88" s="7">
        <v>60.13</v>
      </c>
      <c r="AD88" s="7">
        <v>10.36</v>
      </c>
      <c r="AE88" s="7">
        <v>14.57</v>
      </c>
      <c r="AF88" s="7">
        <v>41.92</v>
      </c>
      <c r="AG88" s="7">
        <v>4.16</v>
      </c>
    </row>
    <row r="89" spans="1:33">
      <c r="A89" s="9">
        <v>13424</v>
      </c>
      <c r="B89" s="7">
        <v>88.49</v>
      </c>
      <c r="C89" s="7">
        <v>311.58</v>
      </c>
      <c r="D89" s="7"/>
      <c r="E89" s="7"/>
      <c r="F89" s="7"/>
      <c r="G89" s="7"/>
      <c r="X89" s="7">
        <v>28.4</v>
      </c>
      <c r="Y89" s="7">
        <v>374.24</v>
      </c>
      <c r="Z89" s="7">
        <v>0.75</v>
      </c>
      <c r="AA89" s="7">
        <v>4.54</v>
      </c>
      <c r="AB89" s="7">
        <v>30.11</v>
      </c>
      <c r="AC89" s="7">
        <v>61.14</v>
      </c>
      <c r="AD89" s="7">
        <v>10.82</v>
      </c>
      <c r="AE89" s="7">
        <v>15.87</v>
      </c>
      <c r="AF89" s="7">
        <v>42.67</v>
      </c>
      <c r="AG89" s="7">
        <v>4.5</v>
      </c>
    </row>
    <row r="90" spans="1:33">
      <c r="A90" s="9">
        <v>13516</v>
      </c>
      <c r="B90" s="7">
        <v>90.6</v>
      </c>
      <c r="C90" s="7">
        <v>310.52999999999997</v>
      </c>
      <c r="D90" s="7"/>
      <c r="E90" s="7"/>
      <c r="F90" s="7"/>
      <c r="G90" s="7"/>
      <c r="X90" s="7">
        <v>29.17</v>
      </c>
      <c r="Y90" s="7">
        <v>376.41</v>
      </c>
      <c r="Z90" s="7">
        <v>0.75</v>
      </c>
      <c r="AA90" s="7">
        <v>4.49</v>
      </c>
      <c r="AB90" s="7">
        <v>30.3</v>
      </c>
      <c r="AC90" s="7">
        <v>62.04</v>
      </c>
      <c r="AD90" s="7">
        <v>10.96</v>
      </c>
      <c r="AE90" s="7">
        <v>16.649999999999999</v>
      </c>
      <c r="AF90" s="7">
        <v>44.72</v>
      </c>
      <c r="AG90" s="7">
        <v>4.9000000000000004</v>
      </c>
    </row>
    <row r="91" spans="1:33">
      <c r="A91" s="9">
        <v>13606</v>
      </c>
      <c r="B91" s="7">
        <v>93.75</v>
      </c>
      <c r="C91" s="7">
        <v>318.41000000000003</v>
      </c>
      <c r="D91" s="7"/>
      <c r="E91" s="7"/>
      <c r="F91" s="7"/>
      <c r="G91" s="7"/>
      <c r="X91" s="7">
        <v>29.44</v>
      </c>
      <c r="Y91" s="7">
        <v>378.58</v>
      </c>
      <c r="Z91" s="7">
        <v>1</v>
      </c>
      <c r="AA91" s="7">
        <v>4.84</v>
      </c>
      <c r="AB91" s="7">
        <v>29.93</v>
      </c>
      <c r="AC91" s="7">
        <v>62.11</v>
      </c>
      <c r="AD91" s="7">
        <v>11.12</v>
      </c>
      <c r="AE91" s="7">
        <v>15.19</v>
      </c>
      <c r="AF91" s="7">
        <v>45.17</v>
      </c>
      <c r="AG91" s="7">
        <v>5.0999999999999996</v>
      </c>
    </row>
    <row r="92" spans="1:33">
      <c r="A92" s="9">
        <v>13697</v>
      </c>
      <c r="B92" s="7">
        <v>93.94</v>
      </c>
      <c r="C92" s="7">
        <v>317.20999999999998</v>
      </c>
      <c r="D92" s="7"/>
      <c r="E92" s="7"/>
      <c r="F92" s="7"/>
      <c r="G92" s="7"/>
      <c r="X92" s="7">
        <v>29.62</v>
      </c>
      <c r="Y92" s="7">
        <v>380.77</v>
      </c>
      <c r="Z92" s="7">
        <v>1</v>
      </c>
      <c r="AA92" s="7">
        <v>4.91</v>
      </c>
      <c r="AB92" s="7">
        <v>29.28</v>
      </c>
      <c r="AC92" s="7">
        <v>62.01</v>
      </c>
      <c r="AD92" s="7">
        <v>11</v>
      </c>
      <c r="AE92" s="7">
        <v>14.91</v>
      </c>
      <c r="AF92" s="7">
        <v>45.2</v>
      </c>
      <c r="AG92" s="7">
        <v>5.28</v>
      </c>
    </row>
    <row r="93" spans="1:33">
      <c r="A93" s="9">
        <v>13789</v>
      </c>
      <c r="B93" s="7">
        <v>85.3</v>
      </c>
      <c r="C93" s="7">
        <v>294.45999999999998</v>
      </c>
      <c r="D93" s="7"/>
      <c r="E93" s="7"/>
      <c r="F93" s="7"/>
      <c r="G93" s="7"/>
      <c r="X93" s="7">
        <v>28.97</v>
      </c>
      <c r="Y93" s="7">
        <v>382.98</v>
      </c>
      <c r="Z93" s="7">
        <v>1</v>
      </c>
      <c r="AA93" s="7">
        <v>5.52</v>
      </c>
      <c r="AB93" s="7">
        <v>28.76</v>
      </c>
      <c r="AC93" s="7">
        <v>60.72</v>
      </c>
      <c r="AD93" s="7">
        <v>11.05</v>
      </c>
      <c r="AE93" s="7">
        <v>10.95</v>
      </c>
      <c r="AF93" s="7">
        <v>42.72</v>
      </c>
      <c r="AG93" s="7">
        <v>4.09</v>
      </c>
    </row>
    <row r="94" spans="1:33">
      <c r="A94" s="9">
        <v>13881</v>
      </c>
      <c r="B94" s="7">
        <v>81.08</v>
      </c>
      <c r="C94" s="7">
        <v>282.02</v>
      </c>
      <c r="D94" s="7"/>
      <c r="E94" s="7"/>
      <c r="F94" s="7"/>
      <c r="G94" s="7"/>
      <c r="X94" s="7">
        <v>28.75</v>
      </c>
      <c r="Y94" s="7">
        <v>385.19</v>
      </c>
      <c r="Z94" s="7">
        <v>0.96</v>
      </c>
      <c r="AA94" s="7">
        <v>5.89</v>
      </c>
      <c r="AB94" s="7">
        <v>28.84</v>
      </c>
      <c r="AC94" s="7">
        <v>60.97</v>
      </c>
      <c r="AD94" s="7">
        <v>11.39</v>
      </c>
      <c r="AE94" s="7">
        <v>10.31</v>
      </c>
      <c r="AF94" s="7">
        <v>41.35</v>
      </c>
      <c r="AG94" s="7">
        <v>3.43</v>
      </c>
    </row>
    <row r="95" spans="1:33">
      <c r="A95" s="9">
        <v>13971</v>
      </c>
      <c r="B95" s="7">
        <v>81.96</v>
      </c>
      <c r="C95" s="7">
        <v>286.48</v>
      </c>
      <c r="D95" s="7"/>
      <c r="E95" s="7"/>
      <c r="F95" s="7"/>
      <c r="G95" s="7"/>
      <c r="X95" s="7">
        <v>28.61</v>
      </c>
      <c r="Y95" s="7">
        <v>387.42</v>
      </c>
      <c r="Z95" s="7">
        <v>0.88</v>
      </c>
      <c r="AA95" s="7">
        <v>6.47</v>
      </c>
      <c r="AB95" s="7">
        <v>28.93</v>
      </c>
      <c r="AC95" s="7">
        <v>60.57</v>
      </c>
      <c r="AD95" s="7">
        <v>11.77</v>
      </c>
      <c r="AE95" s="7">
        <v>9.59</v>
      </c>
      <c r="AF95" s="7">
        <v>40.44</v>
      </c>
      <c r="AG95" s="7">
        <v>3.05</v>
      </c>
    </row>
    <row r="96" spans="1:33">
      <c r="A96" s="9">
        <v>14062</v>
      </c>
      <c r="B96" s="7">
        <v>87.03</v>
      </c>
      <c r="C96" s="7">
        <v>303.22000000000003</v>
      </c>
      <c r="D96" s="7"/>
      <c r="E96" s="7"/>
      <c r="F96" s="7"/>
      <c r="G96" s="7"/>
      <c r="X96" s="7">
        <v>28.7</v>
      </c>
      <c r="Y96" s="7">
        <v>389.66</v>
      </c>
      <c r="Z96" s="7">
        <v>0.73</v>
      </c>
      <c r="AA96" s="7">
        <v>5.63</v>
      </c>
      <c r="AB96" s="7">
        <v>30.24</v>
      </c>
      <c r="AC96" s="7">
        <v>61.68</v>
      </c>
      <c r="AD96" s="7">
        <v>12.19</v>
      </c>
      <c r="AE96" s="7">
        <v>11.35</v>
      </c>
      <c r="AF96" s="7">
        <v>40.450000000000003</v>
      </c>
      <c r="AG96" s="7">
        <v>3.49</v>
      </c>
    </row>
    <row r="97" spans="1:33">
      <c r="A97" s="9">
        <v>14154</v>
      </c>
      <c r="B97" s="7">
        <v>90.13</v>
      </c>
      <c r="C97" s="7">
        <v>315.35000000000002</v>
      </c>
      <c r="D97" s="7"/>
      <c r="E97" s="7"/>
      <c r="F97" s="7"/>
      <c r="G97" s="7"/>
      <c r="X97" s="7">
        <v>28.58</v>
      </c>
      <c r="Y97" s="7">
        <v>391.91</v>
      </c>
      <c r="Z97" s="7">
        <v>0.67</v>
      </c>
      <c r="AA97" s="7">
        <v>5.36</v>
      </c>
      <c r="AB97" s="7">
        <v>31.02</v>
      </c>
      <c r="AC97" s="7">
        <v>63.44</v>
      </c>
      <c r="AD97" s="7">
        <v>12.81</v>
      </c>
      <c r="AE97" s="7">
        <v>12.08</v>
      </c>
      <c r="AF97" s="7">
        <v>40.08</v>
      </c>
      <c r="AG97" s="7">
        <v>3.9</v>
      </c>
    </row>
    <row r="98" spans="1:33">
      <c r="A98" s="9">
        <v>14246</v>
      </c>
      <c r="B98" s="7">
        <v>88.59</v>
      </c>
      <c r="C98" s="7">
        <v>312.33999999999997</v>
      </c>
      <c r="D98" s="7"/>
      <c r="E98" s="7"/>
      <c r="F98" s="7"/>
      <c r="G98" s="7"/>
      <c r="X98" s="7">
        <v>28.36</v>
      </c>
      <c r="Y98" s="7">
        <v>394.18</v>
      </c>
      <c r="Z98" s="7">
        <v>0.56000000000000005</v>
      </c>
      <c r="AA98" s="7">
        <v>5.12</v>
      </c>
      <c r="AB98" s="7">
        <v>31.48</v>
      </c>
      <c r="AC98" s="7">
        <v>64.09</v>
      </c>
      <c r="AD98" s="7">
        <v>13.11</v>
      </c>
      <c r="AE98" s="7">
        <v>11.79</v>
      </c>
      <c r="AF98" s="7">
        <v>39.65</v>
      </c>
      <c r="AG98" s="7">
        <v>3.68</v>
      </c>
    </row>
    <row r="99" spans="1:33">
      <c r="A99" s="9">
        <v>14336</v>
      </c>
      <c r="B99" s="7">
        <v>86.76</v>
      </c>
      <c r="C99" s="7">
        <v>307.79000000000002</v>
      </c>
      <c r="D99" s="7"/>
      <c r="E99" s="7"/>
      <c r="F99" s="7"/>
      <c r="G99" s="7"/>
      <c r="X99" s="7">
        <v>28.19</v>
      </c>
      <c r="Y99" s="7">
        <v>396.46</v>
      </c>
      <c r="Z99" s="7">
        <v>0.56000000000000005</v>
      </c>
      <c r="AA99" s="7">
        <v>5.15</v>
      </c>
      <c r="AB99" s="7">
        <v>32.590000000000003</v>
      </c>
      <c r="AC99" s="7">
        <v>65.23</v>
      </c>
      <c r="AD99" s="7">
        <v>14.1</v>
      </c>
      <c r="AE99" s="7">
        <v>10.78</v>
      </c>
      <c r="AF99" s="7">
        <v>39.22</v>
      </c>
      <c r="AG99" s="7">
        <v>3.42</v>
      </c>
    </row>
    <row r="100" spans="1:33">
      <c r="A100" s="9">
        <v>14427</v>
      </c>
      <c r="B100" s="7">
        <v>90.37</v>
      </c>
      <c r="C100" s="7">
        <v>319.32</v>
      </c>
      <c r="D100" s="7"/>
      <c r="E100" s="7"/>
      <c r="F100" s="7"/>
      <c r="G100" s="7"/>
      <c r="X100" s="7">
        <v>28.3</v>
      </c>
      <c r="Y100" s="7">
        <v>398.75</v>
      </c>
      <c r="Z100" s="7">
        <v>0.6</v>
      </c>
      <c r="AA100" s="7">
        <v>4.84</v>
      </c>
      <c r="AB100" s="7">
        <v>34.65</v>
      </c>
      <c r="AC100" s="7">
        <v>67.81</v>
      </c>
      <c r="AD100" s="7">
        <v>15.11</v>
      </c>
      <c r="AE100" s="7">
        <v>11.55</v>
      </c>
      <c r="AF100" s="7">
        <v>39.47</v>
      </c>
      <c r="AG100" s="7">
        <v>3.92</v>
      </c>
    </row>
    <row r="101" spans="1:33">
      <c r="A101" s="9">
        <v>14519</v>
      </c>
      <c r="B101" s="7">
        <v>98.15</v>
      </c>
      <c r="C101" s="7">
        <v>339.96</v>
      </c>
      <c r="D101" s="7"/>
      <c r="E101" s="7"/>
      <c r="F101" s="7"/>
      <c r="G101" s="7"/>
      <c r="X101" s="7">
        <v>28.87</v>
      </c>
      <c r="Y101" s="7">
        <v>401.06</v>
      </c>
      <c r="Z101" s="7">
        <v>0.63</v>
      </c>
      <c r="AA101" s="7">
        <v>4.88</v>
      </c>
      <c r="AB101" s="7">
        <v>35.81</v>
      </c>
      <c r="AC101" s="7">
        <v>70.180000000000007</v>
      </c>
      <c r="AD101" s="7">
        <v>15.66</v>
      </c>
      <c r="AE101" s="7">
        <v>12.14</v>
      </c>
      <c r="AF101" s="7">
        <v>40.9</v>
      </c>
      <c r="AG101" s="7">
        <v>4.8099999999999996</v>
      </c>
    </row>
    <row r="102" spans="1:33">
      <c r="A102" s="9">
        <v>14611</v>
      </c>
      <c r="B102" s="7">
        <v>95.49</v>
      </c>
      <c r="C102" s="7">
        <v>330.14</v>
      </c>
      <c r="D102" s="7"/>
      <c r="E102" s="7"/>
      <c r="F102" s="7"/>
      <c r="G102" s="7"/>
      <c r="X102" s="7">
        <v>28.92</v>
      </c>
      <c r="Y102" s="7">
        <v>403.38</v>
      </c>
      <c r="Z102" s="7">
        <v>0.56000000000000005</v>
      </c>
      <c r="AA102" s="7">
        <v>4.8600000000000003</v>
      </c>
      <c r="AB102" s="7">
        <v>36.840000000000003</v>
      </c>
      <c r="AC102" s="7">
        <v>71.94</v>
      </c>
      <c r="AD102" s="7">
        <v>16.170000000000002</v>
      </c>
      <c r="AE102" s="7">
        <v>11.91</v>
      </c>
      <c r="AF102" s="7">
        <v>40.68</v>
      </c>
      <c r="AG102" s="7">
        <v>4.91</v>
      </c>
    </row>
    <row r="103" spans="1:33">
      <c r="A103" s="9">
        <v>14702</v>
      </c>
      <c r="B103" s="7">
        <v>96.82</v>
      </c>
      <c r="C103" s="7">
        <v>334.66</v>
      </c>
      <c r="D103" s="7"/>
      <c r="E103" s="7"/>
      <c r="F103" s="7"/>
      <c r="G103" s="7"/>
      <c r="X103" s="7">
        <v>28.93</v>
      </c>
      <c r="Y103" s="7">
        <v>405.71</v>
      </c>
      <c r="Z103" s="7">
        <v>0.56000000000000005</v>
      </c>
      <c r="AA103" s="7">
        <v>4.74</v>
      </c>
      <c r="AB103" s="7">
        <v>38.15</v>
      </c>
      <c r="AC103" s="7">
        <v>73.569999999999993</v>
      </c>
      <c r="AD103" s="7">
        <v>17.059999999999999</v>
      </c>
      <c r="AE103" s="7">
        <v>10.7</v>
      </c>
      <c r="AF103" s="7">
        <v>40.33</v>
      </c>
      <c r="AG103" s="7">
        <v>4.97</v>
      </c>
    </row>
    <row r="104" spans="1:33">
      <c r="A104" s="9">
        <v>14793</v>
      </c>
      <c r="B104" s="7">
        <v>100.92</v>
      </c>
      <c r="C104" s="7">
        <v>348.32</v>
      </c>
      <c r="D104" s="7"/>
      <c r="E104" s="7"/>
      <c r="F104" s="7"/>
      <c r="G104" s="7"/>
      <c r="X104" s="7">
        <v>28.97</v>
      </c>
      <c r="Y104" s="7">
        <v>408.06</v>
      </c>
      <c r="Z104" s="7">
        <v>0.56000000000000005</v>
      </c>
      <c r="AA104" s="7">
        <v>4.8</v>
      </c>
      <c r="AB104" s="7">
        <v>39.49</v>
      </c>
      <c r="AC104" s="7">
        <v>75.62</v>
      </c>
      <c r="AD104" s="7">
        <v>18.04</v>
      </c>
      <c r="AE104" s="7">
        <v>10.15</v>
      </c>
      <c r="AF104" s="7">
        <v>40.090000000000003</v>
      </c>
      <c r="AG104" s="7">
        <v>5.39</v>
      </c>
    </row>
    <row r="105" spans="1:33">
      <c r="A105" s="9">
        <v>14885</v>
      </c>
      <c r="B105" s="7">
        <v>106.92</v>
      </c>
      <c r="C105" s="7">
        <v>363.54</v>
      </c>
      <c r="D105" s="7"/>
      <c r="E105" s="7"/>
      <c r="F105" s="7"/>
      <c r="G105" s="7"/>
      <c r="X105" s="7">
        <v>29.41</v>
      </c>
      <c r="Y105" s="7">
        <v>410.42</v>
      </c>
      <c r="Z105" s="7">
        <v>0.56000000000000005</v>
      </c>
      <c r="AA105" s="7">
        <v>4.5599999999999996</v>
      </c>
      <c r="AB105" s="7">
        <v>41.57</v>
      </c>
      <c r="AC105" s="7">
        <v>78.09</v>
      </c>
      <c r="AD105" s="7">
        <v>18.73</v>
      </c>
      <c r="AE105" s="7">
        <v>10.55</v>
      </c>
      <c r="AF105" s="7">
        <v>40.99</v>
      </c>
      <c r="AG105" s="7">
        <v>5.75</v>
      </c>
    </row>
    <row r="106" spans="1:33">
      <c r="A106" s="9">
        <v>14977</v>
      </c>
      <c r="B106" s="7">
        <v>110.65</v>
      </c>
      <c r="C106" s="7">
        <v>371.18</v>
      </c>
      <c r="D106" s="7"/>
      <c r="E106" s="7"/>
      <c r="F106" s="7"/>
      <c r="G106" s="7"/>
      <c r="X106" s="7">
        <v>29.81</v>
      </c>
      <c r="Y106" s="7">
        <v>412.79</v>
      </c>
      <c r="Z106" s="7">
        <v>0.56000000000000005</v>
      </c>
      <c r="AA106" s="7">
        <v>4.38</v>
      </c>
      <c r="AB106" s="7">
        <v>43.78</v>
      </c>
      <c r="AC106" s="7">
        <v>81.680000000000007</v>
      </c>
      <c r="AD106" s="7">
        <v>19.28</v>
      </c>
      <c r="AE106" s="7">
        <v>10.050000000000001</v>
      </c>
      <c r="AF106" s="7">
        <v>41.78</v>
      </c>
      <c r="AG106" s="7">
        <v>5.95</v>
      </c>
    </row>
    <row r="107" spans="1:33">
      <c r="A107" s="9">
        <v>15067</v>
      </c>
      <c r="B107" s="7">
        <v>120.35</v>
      </c>
      <c r="C107" s="7">
        <v>391.93</v>
      </c>
      <c r="D107" s="7"/>
      <c r="E107" s="7"/>
      <c r="F107" s="7"/>
      <c r="G107" s="7"/>
      <c r="X107" s="7">
        <v>30.71</v>
      </c>
      <c r="Y107" s="7">
        <v>415.18</v>
      </c>
      <c r="Z107" s="7">
        <v>0.56000000000000005</v>
      </c>
      <c r="AA107" s="7">
        <v>4.33</v>
      </c>
      <c r="AB107" s="7">
        <v>45.18</v>
      </c>
      <c r="AC107" s="7">
        <v>83.96</v>
      </c>
      <c r="AD107" s="7">
        <v>19.25</v>
      </c>
      <c r="AE107" s="7">
        <v>9.6</v>
      </c>
      <c r="AF107" s="7">
        <v>43.89</v>
      </c>
      <c r="AG107" s="7">
        <v>6.27</v>
      </c>
    </row>
    <row r="108" spans="1:33">
      <c r="A108" s="9">
        <v>15158</v>
      </c>
      <c r="B108" s="7">
        <v>131.4</v>
      </c>
      <c r="C108" s="7">
        <v>412.57</v>
      </c>
      <c r="D108" s="7"/>
      <c r="E108" s="7"/>
      <c r="F108" s="7"/>
      <c r="G108" s="7"/>
      <c r="X108" s="7">
        <v>31.85</v>
      </c>
      <c r="Y108" s="7">
        <v>417.58</v>
      </c>
      <c r="Z108" s="7">
        <v>0.5</v>
      </c>
      <c r="AA108" s="7">
        <v>4.28</v>
      </c>
      <c r="AB108" s="7">
        <v>46.35</v>
      </c>
      <c r="AC108" s="7">
        <v>86.25</v>
      </c>
      <c r="AD108" s="7">
        <v>19.18</v>
      </c>
      <c r="AE108" s="7">
        <v>10.23</v>
      </c>
      <c r="AF108" s="7">
        <v>46.59</v>
      </c>
      <c r="AG108" s="7">
        <v>6.68</v>
      </c>
    </row>
    <row r="109" spans="1:33">
      <c r="A109" s="9">
        <v>15250</v>
      </c>
      <c r="B109" s="7">
        <v>138.80000000000001</v>
      </c>
      <c r="C109" s="7">
        <v>426.38</v>
      </c>
      <c r="D109" s="7"/>
      <c r="E109" s="7"/>
      <c r="F109" s="7"/>
      <c r="G109" s="7"/>
      <c r="X109" s="7">
        <v>32.549999999999997</v>
      </c>
      <c r="Y109" s="7">
        <v>420</v>
      </c>
      <c r="Z109" s="7">
        <v>0.52</v>
      </c>
      <c r="AA109" s="7">
        <v>4.28</v>
      </c>
      <c r="AB109" s="7">
        <v>47.97</v>
      </c>
      <c r="AC109" s="7">
        <v>87.48</v>
      </c>
      <c r="AD109" s="7">
        <v>19.5</v>
      </c>
      <c r="AE109" s="7">
        <v>9.4</v>
      </c>
      <c r="AF109" s="7">
        <v>47.9</v>
      </c>
      <c r="AG109" s="7">
        <v>7.37</v>
      </c>
    </row>
    <row r="110" spans="1:33">
      <c r="A110" s="9">
        <v>15342</v>
      </c>
      <c r="B110" s="7">
        <v>148.12</v>
      </c>
      <c r="C110" s="7">
        <v>441.54</v>
      </c>
      <c r="D110" s="7"/>
      <c r="E110" s="7"/>
      <c r="F110" s="7"/>
      <c r="G110" s="7"/>
      <c r="X110" s="7">
        <v>33.549999999999997</v>
      </c>
      <c r="Y110" s="7">
        <v>422.43</v>
      </c>
      <c r="Z110" s="7">
        <v>0.62</v>
      </c>
      <c r="AA110" s="7">
        <v>4.29</v>
      </c>
      <c r="AB110" s="7">
        <v>50.5</v>
      </c>
      <c r="AC110" s="7">
        <v>90.14</v>
      </c>
      <c r="AD110" s="7">
        <v>19.899999999999999</v>
      </c>
      <c r="AE110" s="7">
        <v>8.59</v>
      </c>
      <c r="AF110" s="7">
        <v>49.93</v>
      </c>
    </row>
    <row r="111" spans="1:33">
      <c r="A111" s="9">
        <v>15432</v>
      </c>
      <c r="B111" s="7">
        <v>152.57</v>
      </c>
      <c r="C111" s="7">
        <v>446.44</v>
      </c>
      <c r="D111" s="7"/>
      <c r="E111" s="7"/>
      <c r="F111" s="7"/>
      <c r="G111" s="7"/>
      <c r="X111" s="7">
        <v>34.18</v>
      </c>
      <c r="Y111" s="7">
        <v>424.87</v>
      </c>
      <c r="Z111" s="7">
        <v>0.64</v>
      </c>
      <c r="AA111" s="7">
        <v>4.26</v>
      </c>
      <c r="AB111" s="7">
        <v>53.55</v>
      </c>
      <c r="AC111" s="7">
        <v>93.76</v>
      </c>
      <c r="AD111" s="7">
        <v>20.420000000000002</v>
      </c>
      <c r="AE111" s="7">
        <v>8.0299999999999994</v>
      </c>
      <c r="AF111" s="7">
        <v>50.93</v>
      </c>
    </row>
    <row r="112" spans="1:33">
      <c r="A112" s="9">
        <v>15523</v>
      </c>
      <c r="B112" s="7">
        <v>161.11000000000001</v>
      </c>
      <c r="C112" s="7">
        <v>466.52</v>
      </c>
      <c r="D112" s="7"/>
      <c r="E112" s="7"/>
      <c r="F112" s="7"/>
      <c r="G112" s="7"/>
      <c r="X112" s="7">
        <v>34.53</v>
      </c>
      <c r="Y112" s="7">
        <v>427.33</v>
      </c>
      <c r="Z112" s="7">
        <v>0.69</v>
      </c>
      <c r="AA112" s="7">
        <v>4.3</v>
      </c>
      <c r="AB112" s="7">
        <v>57.84</v>
      </c>
      <c r="AC112" s="7">
        <v>99.51</v>
      </c>
      <c r="AD112" s="7">
        <v>21.3</v>
      </c>
      <c r="AE112" s="7">
        <v>8.64</v>
      </c>
      <c r="AF112" s="7">
        <v>51.17</v>
      </c>
    </row>
    <row r="113" spans="1:32">
      <c r="A113" s="9">
        <v>15615</v>
      </c>
      <c r="B113" s="7">
        <v>172.57</v>
      </c>
      <c r="C113" s="7">
        <v>492.72</v>
      </c>
      <c r="D113" s="7"/>
      <c r="E113" s="7"/>
      <c r="F113" s="7"/>
      <c r="G113" s="7"/>
      <c r="X113" s="7">
        <v>35.020000000000003</v>
      </c>
      <c r="Y113" s="7">
        <v>429.8</v>
      </c>
      <c r="Z113" s="7">
        <v>0.69</v>
      </c>
      <c r="AA113" s="7">
        <v>4.24</v>
      </c>
      <c r="AB113" s="7">
        <v>62.62</v>
      </c>
      <c r="AC113" s="7">
        <v>106.34</v>
      </c>
      <c r="AD113" s="7">
        <v>22.25</v>
      </c>
      <c r="AE113" s="7">
        <v>9.44</v>
      </c>
      <c r="AF113" s="7">
        <v>51.82</v>
      </c>
    </row>
    <row r="114" spans="1:32">
      <c r="A114" s="9">
        <v>15707</v>
      </c>
      <c r="B114" s="7">
        <v>182.22</v>
      </c>
      <c r="C114" s="7">
        <v>510.87</v>
      </c>
      <c r="D114" s="7"/>
      <c r="E114" s="7"/>
      <c r="F114" s="7"/>
      <c r="G114" s="7"/>
      <c r="X114" s="7">
        <v>35.67</v>
      </c>
      <c r="Y114" s="7">
        <v>432.28</v>
      </c>
      <c r="Z114" s="7">
        <v>0.69</v>
      </c>
      <c r="AA114" s="7">
        <v>4.16</v>
      </c>
      <c r="AB114" s="7">
        <v>67.12</v>
      </c>
      <c r="AC114" s="7">
        <v>114.83</v>
      </c>
      <c r="AD114" s="7">
        <v>23.82</v>
      </c>
      <c r="AE114" s="7">
        <v>10.62</v>
      </c>
      <c r="AF114" s="7">
        <v>52.94</v>
      </c>
    </row>
    <row r="115" spans="1:32">
      <c r="A115" s="9">
        <v>15797</v>
      </c>
      <c r="B115" s="7">
        <v>188.69</v>
      </c>
      <c r="C115" s="7">
        <v>522</v>
      </c>
      <c r="D115" s="7"/>
      <c r="E115" s="7"/>
      <c r="F115" s="7"/>
      <c r="G115" s="7"/>
      <c r="X115" s="7">
        <v>36.15</v>
      </c>
      <c r="Y115" s="7">
        <v>434.78</v>
      </c>
      <c r="Z115" s="7">
        <v>0.69</v>
      </c>
      <c r="AA115" s="7">
        <v>3.96</v>
      </c>
      <c r="AB115" s="7">
        <v>72.8</v>
      </c>
      <c r="AC115" s="7">
        <v>119.9</v>
      </c>
      <c r="AD115" s="7">
        <v>23.74</v>
      </c>
      <c r="AE115" s="7">
        <v>11.81</v>
      </c>
      <c r="AF115" s="7">
        <v>53.6</v>
      </c>
    </row>
    <row r="116" spans="1:32">
      <c r="A116" s="9">
        <v>15888</v>
      </c>
      <c r="B116" s="7">
        <v>195.56</v>
      </c>
      <c r="C116" s="7">
        <v>539.30999999999995</v>
      </c>
      <c r="D116" s="7"/>
      <c r="E116" s="7"/>
      <c r="F116" s="7"/>
      <c r="G116" s="7"/>
      <c r="X116" s="7">
        <v>36.26</v>
      </c>
      <c r="Y116" s="7">
        <v>437.3</v>
      </c>
      <c r="Z116" s="7">
        <v>0.69</v>
      </c>
      <c r="AA116" s="7">
        <v>3.81</v>
      </c>
      <c r="AB116" s="7">
        <v>73.72</v>
      </c>
      <c r="AC116" s="7">
        <v>128.78</v>
      </c>
      <c r="AD116" s="7">
        <v>25.55</v>
      </c>
      <c r="AE116" s="7">
        <v>12.03</v>
      </c>
      <c r="AF116" s="7">
        <v>53.22</v>
      </c>
    </row>
    <row r="117" spans="1:32">
      <c r="A117" s="9">
        <v>15980</v>
      </c>
      <c r="B117" s="7">
        <v>202.31</v>
      </c>
      <c r="C117" s="7">
        <v>554.54999999999995</v>
      </c>
      <c r="D117" s="7"/>
      <c r="E117" s="7"/>
      <c r="F117" s="7"/>
      <c r="G117" s="7"/>
      <c r="X117" s="7">
        <v>36.479999999999997</v>
      </c>
      <c r="Y117" s="7">
        <v>439.83</v>
      </c>
      <c r="Z117" s="7">
        <v>0.69</v>
      </c>
      <c r="AA117" s="7">
        <v>3.82</v>
      </c>
      <c r="AB117" s="7">
        <v>76.98</v>
      </c>
      <c r="AC117" s="7">
        <v>130.91</v>
      </c>
      <c r="AD117" s="7">
        <v>25.96</v>
      </c>
      <c r="AE117" s="7">
        <v>11.56</v>
      </c>
      <c r="AF117" s="7">
        <v>53.17</v>
      </c>
    </row>
    <row r="118" spans="1:32">
      <c r="A118" s="9">
        <v>16072</v>
      </c>
      <c r="B118" s="7">
        <v>205.77</v>
      </c>
      <c r="C118" s="7">
        <v>559.05999999999995</v>
      </c>
      <c r="D118" s="7"/>
      <c r="E118" s="7"/>
      <c r="F118" s="7"/>
      <c r="G118" s="7"/>
      <c r="X118" s="7">
        <v>36.81</v>
      </c>
      <c r="Y118" s="7">
        <v>442.37</v>
      </c>
      <c r="Z118" s="7">
        <v>0.69</v>
      </c>
      <c r="AA118" s="7">
        <v>3.76</v>
      </c>
      <c r="AB118" s="7">
        <v>80.19</v>
      </c>
      <c r="AC118" s="7">
        <v>136.24</v>
      </c>
      <c r="AD118" s="7">
        <v>27.04</v>
      </c>
      <c r="AE118" s="7">
        <v>11.91</v>
      </c>
      <c r="AF118" s="7">
        <v>53.44</v>
      </c>
    </row>
    <row r="119" spans="1:32">
      <c r="A119" s="9">
        <v>16163</v>
      </c>
      <c r="B119" s="7">
        <v>208.28</v>
      </c>
      <c r="C119" s="7">
        <v>562.33000000000004</v>
      </c>
      <c r="D119" s="7"/>
      <c r="E119" s="7"/>
      <c r="F119" s="7"/>
      <c r="G119" s="7"/>
      <c r="X119" s="7">
        <v>37.04</v>
      </c>
      <c r="Y119" s="7">
        <v>444.93</v>
      </c>
      <c r="Z119" s="7">
        <v>0.74</v>
      </c>
      <c r="AA119" s="7">
        <v>3.68</v>
      </c>
      <c r="AB119" s="7">
        <v>83.03</v>
      </c>
      <c r="AC119" s="7">
        <v>143.16</v>
      </c>
      <c r="AD119" s="7">
        <v>28.93</v>
      </c>
      <c r="AE119" s="7">
        <v>12.22</v>
      </c>
      <c r="AF119" s="7">
        <v>53.7</v>
      </c>
    </row>
    <row r="120" spans="1:32">
      <c r="A120" s="9">
        <v>16254</v>
      </c>
      <c r="B120" s="7">
        <v>211.9</v>
      </c>
      <c r="C120" s="7">
        <v>571.49</v>
      </c>
      <c r="D120" s="7"/>
      <c r="E120" s="7"/>
      <c r="F120" s="7"/>
      <c r="G120" s="7"/>
      <c r="X120" s="7">
        <v>37.08</v>
      </c>
      <c r="Y120" s="7">
        <v>447.5</v>
      </c>
      <c r="Z120" s="7">
        <v>0.75</v>
      </c>
      <c r="AA120" s="7">
        <v>3.57</v>
      </c>
      <c r="AB120" s="7">
        <v>88.13</v>
      </c>
      <c r="AC120" s="7">
        <v>149.06</v>
      </c>
      <c r="AD120" s="7">
        <v>29.92</v>
      </c>
      <c r="AE120" s="7">
        <v>12.8</v>
      </c>
      <c r="AF120" s="7">
        <v>53.66</v>
      </c>
    </row>
    <row r="121" spans="1:32">
      <c r="A121" s="9">
        <v>16346</v>
      </c>
      <c r="B121" s="7">
        <v>216.63</v>
      </c>
      <c r="C121" s="7">
        <v>583.66</v>
      </c>
      <c r="D121" s="7"/>
      <c r="E121" s="7"/>
      <c r="F121" s="7"/>
      <c r="G121" s="7"/>
      <c r="X121" s="7">
        <v>37.119999999999997</v>
      </c>
      <c r="Y121" s="7">
        <v>450.09</v>
      </c>
      <c r="Z121" s="7">
        <v>0.75</v>
      </c>
      <c r="AA121" s="7">
        <v>3.55</v>
      </c>
      <c r="AB121" s="7">
        <v>91.52</v>
      </c>
      <c r="AC121" s="7">
        <v>158.54</v>
      </c>
      <c r="AD121" s="7">
        <v>31.98</v>
      </c>
      <c r="AE121" s="7">
        <v>12.94</v>
      </c>
      <c r="AF121" s="7">
        <v>53.87</v>
      </c>
    </row>
    <row r="122" spans="1:32">
      <c r="A122" s="9">
        <v>16438</v>
      </c>
      <c r="B122" s="7">
        <v>220.99</v>
      </c>
      <c r="C122" s="7">
        <v>595.54999999999995</v>
      </c>
      <c r="D122" s="7"/>
      <c r="E122" s="7"/>
      <c r="F122" s="7"/>
      <c r="G122" s="7"/>
      <c r="X122" s="7">
        <v>37.11</v>
      </c>
      <c r="Y122" s="7">
        <v>452.7</v>
      </c>
      <c r="Z122" s="7">
        <v>0.75</v>
      </c>
      <c r="AA122" s="7">
        <v>3.46</v>
      </c>
      <c r="AB122" s="7">
        <v>95.45</v>
      </c>
      <c r="AC122" s="7">
        <v>165.67</v>
      </c>
      <c r="AD122" s="7">
        <v>32.89</v>
      </c>
      <c r="AE122" s="7">
        <v>13.79</v>
      </c>
      <c r="AF122" s="7">
        <v>54.2</v>
      </c>
    </row>
    <row r="123" spans="1:32">
      <c r="A123" s="9">
        <v>16528</v>
      </c>
      <c r="B123" s="7">
        <v>220.85</v>
      </c>
      <c r="C123" s="7">
        <v>588.95000000000005</v>
      </c>
      <c r="D123" s="7"/>
      <c r="E123" s="7"/>
      <c r="F123" s="7"/>
      <c r="G123" s="7"/>
      <c r="X123" s="7">
        <v>37.5</v>
      </c>
      <c r="Y123" s="7">
        <v>455.31</v>
      </c>
      <c r="Z123" s="7">
        <v>0.75</v>
      </c>
      <c r="AA123" s="7">
        <v>3.36</v>
      </c>
      <c r="AB123" s="7">
        <v>97</v>
      </c>
      <c r="AC123" s="7">
        <v>171.3</v>
      </c>
      <c r="AD123" s="7">
        <v>34.29</v>
      </c>
      <c r="AE123" s="7">
        <v>14.73</v>
      </c>
      <c r="AF123" s="7">
        <v>54.7</v>
      </c>
    </row>
    <row r="124" spans="1:32">
      <c r="A124" s="9">
        <v>16619</v>
      </c>
      <c r="B124" s="7">
        <v>207.8</v>
      </c>
      <c r="C124" s="7">
        <v>546.92999999999995</v>
      </c>
      <c r="D124" s="7"/>
      <c r="E124" s="7"/>
      <c r="F124" s="7"/>
      <c r="G124" s="7"/>
      <c r="X124" s="7">
        <v>37.99</v>
      </c>
      <c r="Y124" s="7">
        <v>457.95</v>
      </c>
      <c r="Z124" s="7">
        <v>0.75</v>
      </c>
      <c r="AA124" s="7">
        <v>3.26</v>
      </c>
      <c r="AB124" s="7">
        <v>100</v>
      </c>
      <c r="AC124" s="7">
        <v>177.07</v>
      </c>
      <c r="AD124" s="7">
        <v>35.11</v>
      </c>
      <c r="AE124" s="7">
        <v>15.15</v>
      </c>
      <c r="AF124" s="7">
        <v>54.5</v>
      </c>
    </row>
    <row r="125" spans="1:32">
      <c r="A125" s="9">
        <v>16711</v>
      </c>
      <c r="B125" s="7">
        <v>198.81</v>
      </c>
      <c r="C125" s="7">
        <v>509.24</v>
      </c>
      <c r="D125" s="7"/>
      <c r="E125" s="7"/>
      <c r="F125" s="7"/>
      <c r="G125" s="7"/>
      <c r="X125" s="7">
        <v>39.04</v>
      </c>
      <c r="Y125" s="7">
        <v>460.6</v>
      </c>
      <c r="Z125" s="7">
        <v>0.75</v>
      </c>
      <c r="AA125" s="7">
        <v>3.2</v>
      </c>
      <c r="AB125" s="7">
        <v>100.69</v>
      </c>
      <c r="AC125" s="7">
        <v>182.01</v>
      </c>
      <c r="AD125" s="7">
        <v>35.770000000000003</v>
      </c>
      <c r="AE125" s="7">
        <v>16.96</v>
      </c>
      <c r="AF125" s="7">
        <v>54.9</v>
      </c>
    </row>
    <row r="126" spans="1:32">
      <c r="A126" s="9">
        <v>16803</v>
      </c>
      <c r="B126" s="7">
        <v>198.18</v>
      </c>
      <c r="C126" s="7">
        <v>488.02</v>
      </c>
      <c r="D126" s="7"/>
      <c r="E126" s="7"/>
      <c r="F126" s="7"/>
      <c r="G126" s="7"/>
      <c r="X126" s="7">
        <v>40.53</v>
      </c>
      <c r="Y126" s="7">
        <v>463.26</v>
      </c>
      <c r="Z126" s="7">
        <v>0.75</v>
      </c>
      <c r="AA126" s="7">
        <v>3.01</v>
      </c>
      <c r="AB126" s="7">
        <v>102.28</v>
      </c>
      <c r="AC126" s="7">
        <v>183.38</v>
      </c>
      <c r="AD126" s="7">
        <v>35.94</v>
      </c>
      <c r="AE126" s="7">
        <v>17.87</v>
      </c>
      <c r="AF126" s="7">
        <v>55.6</v>
      </c>
    </row>
    <row r="127" spans="1:32">
      <c r="A127" s="9">
        <v>16893</v>
      </c>
      <c r="B127" s="7">
        <v>198.43</v>
      </c>
      <c r="C127" s="7">
        <v>471.71</v>
      </c>
      <c r="D127" s="7"/>
      <c r="E127" s="7"/>
      <c r="F127" s="7"/>
      <c r="G127" s="7"/>
      <c r="X127" s="7">
        <v>42.06</v>
      </c>
      <c r="Y127" s="7">
        <v>465.94</v>
      </c>
      <c r="Z127" s="7">
        <v>0.75</v>
      </c>
      <c r="AA127" s="7">
        <v>2.96</v>
      </c>
      <c r="AB127" s="7">
        <v>104.85</v>
      </c>
      <c r="AC127" s="7">
        <v>189.42</v>
      </c>
      <c r="AD127" s="7">
        <v>36.020000000000003</v>
      </c>
      <c r="AE127" s="7">
        <v>18.649999999999999</v>
      </c>
      <c r="AF127" s="7">
        <v>57.4</v>
      </c>
    </row>
    <row r="128" spans="1:32">
      <c r="A128" s="9">
        <v>16984</v>
      </c>
      <c r="B128" s="7">
        <v>217.12</v>
      </c>
      <c r="C128" s="7">
        <v>479.68</v>
      </c>
      <c r="D128" s="7"/>
      <c r="E128" s="7"/>
      <c r="F128" s="7"/>
      <c r="G128" s="7"/>
      <c r="X128" s="7">
        <v>45.26</v>
      </c>
      <c r="Y128" s="7">
        <v>468.64</v>
      </c>
      <c r="Z128" s="7">
        <v>0.8</v>
      </c>
      <c r="AA128" s="7">
        <v>3.03</v>
      </c>
      <c r="AB128" s="7">
        <v>105.66</v>
      </c>
      <c r="AC128" s="7">
        <v>192.71</v>
      </c>
      <c r="AD128" s="7">
        <v>36.35</v>
      </c>
      <c r="AE128" s="7">
        <v>16.95</v>
      </c>
      <c r="AF128" s="7">
        <v>65</v>
      </c>
    </row>
    <row r="129" spans="1:33">
      <c r="A129" s="9">
        <v>17076</v>
      </c>
      <c r="B129" s="7">
        <v>225.82</v>
      </c>
      <c r="C129" s="7">
        <v>473.73</v>
      </c>
      <c r="D129" s="7"/>
      <c r="E129" s="7"/>
      <c r="F129" s="7"/>
      <c r="G129" s="7"/>
      <c r="X129" s="7">
        <v>47.66</v>
      </c>
      <c r="Y129" s="7">
        <v>471.35</v>
      </c>
      <c r="Z129" s="7">
        <v>0.94</v>
      </c>
      <c r="AA129" s="7">
        <v>3.15</v>
      </c>
      <c r="AB129" s="7">
        <v>106.38</v>
      </c>
      <c r="AC129" s="7">
        <v>194.09</v>
      </c>
      <c r="AD129" s="7">
        <v>36.19</v>
      </c>
      <c r="AE129" s="7">
        <v>14.86</v>
      </c>
      <c r="AF129" s="7">
        <v>71.3</v>
      </c>
    </row>
    <row r="130" spans="1:33">
      <c r="A130" s="9">
        <v>17168</v>
      </c>
      <c r="B130" s="7">
        <v>225.1</v>
      </c>
      <c r="C130" s="7">
        <v>466.05</v>
      </c>
      <c r="D130" s="7"/>
      <c r="E130" s="7"/>
      <c r="F130" s="7"/>
      <c r="G130" s="7"/>
      <c r="X130" s="7">
        <v>48.3</v>
      </c>
      <c r="Y130" s="7">
        <v>474.07</v>
      </c>
      <c r="Z130" s="7">
        <v>1</v>
      </c>
      <c r="AA130" s="7">
        <v>3.13</v>
      </c>
      <c r="AB130" s="7">
        <v>108.07</v>
      </c>
      <c r="AC130" s="7">
        <v>196.69</v>
      </c>
      <c r="AD130" s="7">
        <v>36.520000000000003</v>
      </c>
      <c r="AE130" s="7">
        <v>15.39</v>
      </c>
      <c r="AF130" s="7">
        <v>74.3</v>
      </c>
      <c r="AG130" s="7">
        <v>15.2</v>
      </c>
    </row>
    <row r="131" spans="1:33">
      <c r="A131" s="9">
        <v>17258</v>
      </c>
      <c r="B131" s="7">
        <v>229.3</v>
      </c>
      <c r="C131" s="7">
        <v>469.88</v>
      </c>
      <c r="D131" s="7"/>
      <c r="E131" s="7"/>
      <c r="F131" s="7"/>
      <c r="G131" s="7"/>
      <c r="X131" s="7">
        <v>48.8</v>
      </c>
      <c r="Y131" s="7">
        <v>476.81</v>
      </c>
      <c r="Z131" s="7">
        <v>1</v>
      </c>
      <c r="AA131" s="7">
        <v>3.16</v>
      </c>
      <c r="AB131" s="7">
        <v>109.66</v>
      </c>
      <c r="AC131" s="7">
        <v>199.58</v>
      </c>
      <c r="AD131" s="7">
        <v>36.76</v>
      </c>
      <c r="AE131" s="7">
        <v>14.59</v>
      </c>
      <c r="AF131" s="7">
        <v>74.900000000000006</v>
      </c>
      <c r="AG131" s="7">
        <v>15.5</v>
      </c>
    </row>
    <row r="132" spans="1:33">
      <c r="A132" s="9">
        <v>17349</v>
      </c>
      <c r="B132" s="7">
        <v>233.6</v>
      </c>
      <c r="C132" s="7">
        <v>470.02</v>
      </c>
      <c r="D132" s="7"/>
      <c r="E132" s="7"/>
      <c r="F132" s="7"/>
      <c r="G132" s="7"/>
      <c r="H132" s="7"/>
      <c r="I132" s="7"/>
      <c r="J132" s="7"/>
      <c r="K132" s="7"/>
      <c r="L132" s="7"/>
      <c r="M132" s="26"/>
      <c r="N132" s="26"/>
      <c r="O132" s="26"/>
      <c r="P132" s="26"/>
      <c r="Q132" s="26"/>
      <c r="R132" s="26"/>
      <c r="S132" s="7"/>
      <c r="T132" s="7"/>
      <c r="U132" s="7"/>
      <c r="V132" s="7"/>
      <c r="W132" s="7"/>
      <c r="X132" s="7">
        <v>49.7</v>
      </c>
      <c r="Y132" s="7">
        <v>479.57</v>
      </c>
      <c r="Z132" s="7">
        <v>1.01</v>
      </c>
      <c r="AA132" s="7">
        <v>3.18</v>
      </c>
      <c r="AB132" s="7">
        <v>110.54</v>
      </c>
      <c r="AC132" s="7">
        <v>201.77</v>
      </c>
      <c r="AD132" s="7">
        <v>37.01</v>
      </c>
      <c r="AE132" s="7">
        <v>15.43</v>
      </c>
      <c r="AF132" s="7">
        <v>76.8</v>
      </c>
      <c r="AG132" s="7">
        <v>15.3</v>
      </c>
    </row>
    <row r="133" spans="1:33">
      <c r="A133" s="9">
        <v>17441</v>
      </c>
      <c r="B133" s="7">
        <v>244</v>
      </c>
      <c r="C133" s="7">
        <v>475.63</v>
      </c>
      <c r="D133" s="7"/>
      <c r="E133" s="7"/>
      <c r="F133" s="7"/>
      <c r="G133" s="7"/>
      <c r="H133" s="7"/>
      <c r="I133" s="7"/>
      <c r="J133" s="7"/>
      <c r="K133" s="7"/>
      <c r="L133" s="7"/>
      <c r="M133" s="26"/>
      <c r="N133" s="26"/>
      <c r="O133" s="26"/>
      <c r="P133" s="26"/>
      <c r="Q133" s="26"/>
      <c r="R133" s="26"/>
      <c r="S133" s="7"/>
      <c r="T133" s="7"/>
      <c r="U133" s="7"/>
      <c r="V133" s="7"/>
      <c r="W133" s="7"/>
      <c r="X133" s="7">
        <v>51.3</v>
      </c>
      <c r="Y133" s="7">
        <v>482.34</v>
      </c>
      <c r="Z133" s="7">
        <v>1.1299999999999999</v>
      </c>
      <c r="AA133" s="7">
        <v>3.35</v>
      </c>
      <c r="AB133" s="7">
        <v>111.04</v>
      </c>
      <c r="AC133" s="7">
        <v>203.56</v>
      </c>
      <c r="AD133" s="7">
        <v>37.090000000000003</v>
      </c>
      <c r="AE133" s="7">
        <v>15.25</v>
      </c>
      <c r="AF133" s="7">
        <v>80.099999999999994</v>
      </c>
      <c r="AG133" s="7">
        <v>16.399999999999999</v>
      </c>
    </row>
    <row r="134" spans="1:33">
      <c r="A134" s="9">
        <v>17533</v>
      </c>
      <c r="B134" s="7">
        <v>250</v>
      </c>
      <c r="C134" s="7">
        <v>479.85</v>
      </c>
      <c r="D134" s="7"/>
      <c r="E134" s="7"/>
      <c r="F134" s="7"/>
      <c r="G134" s="7"/>
      <c r="H134" s="7"/>
      <c r="I134" s="7"/>
      <c r="J134" s="7"/>
      <c r="K134" s="7"/>
      <c r="L134" s="7"/>
      <c r="M134" s="26"/>
      <c r="N134" s="26"/>
      <c r="O134" s="26"/>
      <c r="P134" s="26"/>
      <c r="Q134" s="26"/>
      <c r="R134" s="26"/>
      <c r="S134" s="7"/>
      <c r="T134" s="7"/>
      <c r="U134" s="7"/>
      <c r="V134" s="7"/>
      <c r="W134" s="7"/>
      <c r="X134" s="7">
        <v>52.1</v>
      </c>
      <c r="Y134" s="7">
        <v>484.43</v>
      </c>
      <c r="Z134" s="7">
        <v>1.35</v>
      </c>
      <c r="AA134" s="7">
        <v>3.52</v>
      </c>
      <c r="AB134" s="7">
        <v>110.74</v>
      </c>
      <c r="AC134" s="7">
        <v>204.11</v>
      </c>
      <c r="AD134" s="7">
        <v>37.01</v>
      </c>
      <c r="AE134" s="7">
        <v>14.41</v>
      </c>
      <c r="AF134" s="7">
        <v>81.8</v>
      </c>
      <c r="AG134" s="7">
        <v>17.600000000000001</v>
      </c>
    </row>
    <row r="135" spans="1:33">
      <c r="A135" s="9">
        <v>17624</v>
      </c>
      <c r="B135" s="7">
        <v>257.5</v>
      </c>
      <c r="C135" s="7">
        <v>488.62</v>
      </c>
      <c r="D135" s="7"/>
      <c r="E135" s="7"/>
      <c r="F135" s="7"/>
      <c r="G135" s="7"/>
      <c r="H135" s="7"/>
      <c r="I135" s="7"/>
      <c r="J135" s="7"/>
      <c r="K135" s="7"/>
      <c r="L135" s="7"/>
      <c r="M135" s="26"/>
      <c r="N135" s="26"/>
      <c r="O135" s="26"/>
      <c r="P135" s="26"/>
      <c r="Q135" s="26"/>
      <c r="R135" s="26"/>
      <c r="S135" s="7"/>
      <c r="T135" s="7"/>
      <c r="U135" s="7"/>
      <c r="V135" s="7"/>
      <c r="W135" s="7"/>
      <c r="X135" s="7">
        <v>52.7</v>
      </c>
      <c r="Y135" s="7">
        <v>487.14</v>
      </c>
      <c r="Z135" s="7">
        <v>1.38</v>
      </c>
      <c r="AA135" s="7">
        <v>3.47</v>
      </c>
      <c r="AB135" s="7">
        <v>110.03</v>
      </c>
      <c r="AC135" s="7">
        <v>203.01</v>
      </c>
      <c r="AD135" s="7">
        <v>37.090000000000003</v>
      </c>
      <c r="AE135" s="7">
        <v>16.12</v>
      </c>
      <c r="AF135" s="7">
        <v>82.5</v>
      </c>
      <c r="AG135" s="7">
        <v>17</v>
      </c>
    </row>
    <row r="136" spans="1:33">
      <c r="A136" s="9">
        <v>17715</v>
      </c>
      <c r="B136" s="7">
        <v>264.5</v>
      </c>
      <c r="C136" s="7">
        <v>492.55</v>
      </c>
      <c r="D136" s="7"/>
      <c r="E136" s="7"/>
      <c r="F136" s="7"/>
      <c r="G136" s="7"/>
      <c r="H136" s="7"/>
      <c r="I136" s="7"/>
      <c r="J136" s="7"/>
      <c r="K136" s="7"/>
      <c r="L136" s="7"/>
      <c r="M136" s="26"/>
      <c r="N136" s="26"/>
      <c r="O136" s="26"/>
      <c r="P136" s="26"/>
      <c r="Q136" s="26"/>
      <c r="R136" s="26"/>
      <c r="S136" s="7"/>
      <c r="T136" s="7"/>
      <c r="U136" s="7"/>
      <c r="V136" s="7"/>
      <c r="W136" s="7"/>
      <c r="X136" s="7">
        <v>53.7</v>
      </c>
      <c r="Y136" s="7">
        <v>490.76</v>
      </c>
      <c r="Z136" s="7">
        <v>1.46</v>
      </c>
      <c r="AA136" s="7">
        <v>3.37</v>
      </c>
      <c r="AB136" s="7">
        <v>110.08</v>
      </c>
      <c r="AC136" s="7">
        <v>203.28</v>
      </c>
      <c r="AD136" s="7">
        <v>37.67</v>
      </c>
      <c r="AE136" s="7">
        <v>16.04</v>
      </c>
      <c r="AF136" s="7">
        <v>84.1</v>
      </c>
      <c r="AG136" s="7">
        <v>17.399999999999999</v>
      </c>
    </row>
    <row r="137" spans="1:33">
      <c r="A137" s="9">
        <v>17807</v>
      </c>
      <c r="B137" s="7">
        <v>265.89999999999998</v>
      </c>
      <c r="C137" s="7">
        <v>497.94</v>
      </c>
      <c r="D137" s="7"/>
      <c r="E137" s="7"/>
      <c r="F137" s="7"/>
      <c r="G137" s="7"/>
      <c r="H137" s="7"/>
      <c r="I137" s="7"/>
      <c r="J137" s="7"/>
      <c r="K137" s="7"/>
      <c r="L137" s="7"/>
      <c r="M137" s="26"/>
      <c r="N137" s="26"/>
      <c r="O137" s="26"/>
      <c r="P137" s="26"/>
      <c r="Q137" s="26"/>
      <c r="R137" s="26"/>
      <c r="S137" s="7"/>
      <c r="T137" s="7"/>
      <c r="U137" s="7"/>
      <c r="V137" s="7"/>
      <c r="W137" s="7"/>
      <c r="X137" s="7">
        <v>53.4</v>
      </c>
      <c r="Y137" s="7">
        <v>492.1</v>
      </c>
      <c r="Z137" s="7">
        <v>1.56</v>
      </c>
      <c r="AA137" s="7">
        <v>3.5</v>
      </c>
      <c r="AB137" s="7">
        <v>109.54</v>
      </c>
      <c r="AC137" s="7">
        <v>202.87</v>
      </c>
      <c r="AD137" s="7">
        <v>39.07</v>
      </c>
      <c r="AE137" s="7">
        <v>15.56</v>
      </c>
      <c r="AF137" s="7">
        <v>83</v>
      </c>
      <c r="AG137" s="7">
        <v>18.399999999999999</v>
      </c>
    </row>
    <row r="138" spans="1:33">
      <c r="A138" s="9">
        <v>17899</v>
      </c>
      <c r="B138" s="7">
        <v>260.5</v>
      </c>
      <c r="C138" s="7">
        <v>492.44</v>
      </c>
      <c r="D138" s="7"/>
      <c r="E138" s="7"/>
      <c r="F138" s="7"/>
      <c r="G138" s="7"/>
      <c r="H138" s="7"/>
      <c r="I138" s="7"/>
      <c r="J138" s="7"/>
      <c r="K138" s="7"/>
      <c r="L138" s="7"/>
      <c r="M138" s="26"/>
      <c r="N138" s="26"/>
      <c r="O138" s="26"/>
      <c r="P138" s="26"/>
      <c r="Q138" s="26"/>
      <c r="R138" s="26"/>
      <c r="S138" s="7"/>
      <c r="T138" s="7"/>
      <c r="U138" s="7"/>
      <c r="V138" s="7"/>
      <c r="W138" s="7"/>
      <c r="X138" s="7">
        <v>52.9</v>
      </c>
      <c r="Y138" s="7">
        <v>493.9</v>
      </c>
      <c r="Z138" s="7">
        <v>1.56</v>
      </c>
      <c r="AA138" s="7">
        <v>3.46</v>
      </c>
      <c r="AB138" s="7">
        <v>109.13</v>
      </c>
      <c r="AC138" s="7">
        <v>202.18</v>
      </c>
      <c r="AD138" s="7">
        <v>38.82</v>
      </c>
      <c r="AE138" s="7">
        <v>15.01</v>
      </c>
      <c r="AF138" s="7">
        <v>80.7</v>
      </c>
      <c r="AG138" s="7">
        <v>17.100000000000001</v>
      </c>
    </row>
    <row r="139" spans="1:33">
      <c r="A139" s="9">
        <v>17989</v>
      </c>
      <c r="B139" s="7">
        <v>257</v>
      </c>
      <c r="C139" s="7">
        <v>490.46</v>
      </c>
      <c r="D139" s="7"/>
      <c r="E139" s="7"/>
      <c r="F139" s="7"/>
      <c r="G139" s="7"/>
      <c r="H139" s="7"/>
      <c r="I139" s="7"/>
      <c r="J139" s="7"/>
      <c r="K139" s="7"/>
      <c r="L139" s="7"/>
      <c r="M139" s="26"/>
      <c r="N139" s="26"/>
      <c r="O139" s="26"/>
      <c r="P139" s="26"/>
      <c r="Q139" s="26"/>
      <c r="R139" s="26"/>
      <c r="S139" s="7"/>
      <c r="T139" s="7"/>
      <c r="U139" s="7"/>
      <c r="V139" s="7"/>
      <c r="W139" s="7"/>
      <c r="X139" s="7">
        <v>52.4</v>
      </c>
      <c r="Y139" s="7">
        <v>497.4</v>
      </c>
      <c r="Z139" s="7">
        <v>1.56</v>
      </c>
      <c r="AA139" s="7">
        <v>3.45</v>
      </c>
      <c r="AB139" s="7">
        <v>109.22</v>
      </c>
      <c r="AC139" s="7">
        <v>202.73</v>
      </c>
      <c r="AD139" s="7">
        <v>37.83</v>
      </c>
      <c r="AE139" s="7">
        <v>14.55</v>
      </c>
      <c r="AF139" s="7">
        <v>78.599999999999994</v>
      </c>
      <c r="AG139" s="7">
        <v>16.399999999999999</v>
      </c>
    </row>
    <row r="140" spans="1:33">
      <c r="A140" s="9">
        <v>18080</v>
      </c>
      <c r="B140" s="7">
        <v>258.89999999999998</v>
      </c>
      <c r="C140" s="7">
        <v>495.03</v>
      </c>
      <c r="D140" s="7"/>
      <c r="E140" s="7"/>
      <c r="F140" s="7"/>
      <c r="G140" s="7"/>
      <c r="H140" s="7"/>
      <c r="I140" s="7"/>
      <c r="J140" s="7"/>
      <c r="K140" s="7"/>
      <c r="L140" s="7"/>
      <c r="M140" s="26"/>
      <c r="N140" s="26"/>
      <c r="O140" s="26"/>
      <c r="P140" s="26"/>
      <c r="Q140" s="26"/>
      <c r="R140" s="26"/>
      <c r="S140" s="7"/>
      <c r="T140" s="7"/>
      <c r="U140" s="7"/>
      <c r="V140" s="7"/>
      <c r="W140" s="7"/>
      <c r="X140" s="7">
        <v>52.3</v>
      </c>
      <c r="Y140" s="7">
        <v>503.1</v>
      </c>
      <c r="Z140" s="7">
        <v>1.46</v>
      </c>
      <c r="AA140" s="7">
        <v>3.46</v>
      </c>
      <c r="AB140" s="7">
        <v>108.9</v>
      </c>
      <c r="AC140" s="7">
        <v>202.32</v>
      </c>
      <c r="AD140" s="7">
        <v>36.520000000000003</v>
      </c>
      <c r="AE140" s="7">
        <v>15.18</v>
      </c>
      <c r="AF140" s="7">
        <v>77.900000000000006</v>
      </c>
      <c r="AG140" s="7">
        <v>15.5</v>
      </c>
    </row>
    <row r="141" spans="1:33">
      <c r="A141" s="9">
        <v>18172</v>
      </c>
      <c r="B141" s="7">
        <v>256.8</v>
      </c>
      <c r="C141" s="7">
        <v>491.01</v>
      </c>
      <c r="D141" s="7"/>
      <c r="E141" s="7"/>
      <c r="F141" s="7"/>
      <c r="G141" s="7"/>
      <c r="H141" s="7"/>
      <c r="I141" s="7"/>
      <c r="J141" s="7"/>
      <c r="K141" s="7"/>
      <c r="L141" s="7"/>
      <c r="M141" s="26"/>
      <c r="N141" s="26"/>
      <c r="O141" s="26"/>
      <c r="P141" s="26"/>
      <c r="Q141" s="26"/>
      <c r="R141" s="26"/>
      <c r="S141" s="7"/>
      <c r="T141" s="7"/>
      <c r="U141" s="7"/>
      <c r="V141" s="7"/>
      <c r="W141" s="7"/>
      <c r="X141" s="7">
        <v>52.3</v>
      </c>
      <c r="Y141" s="7">
        <v>508.7</v>
      </c>
      <c r="Z141" s="7">
        <v>1.36</v>
      </c>
      <c r="AA141" s="7">
        <v>3.36</v>
      </c>
      <c r="AB141" s="7">
        <v>109.05</v>
      </c>
      <c r="AC141" s="7">
        <v>202.32</v>
      </c>
      <c r="AD141" s="7">
        <v>35.53</v>
      </c>
      <c r="AE141" s="7">
        <v>16.18</v>
      </c>
      <c r="AF141" s="7">
        <v>77.7</v>
      </c>
      <c r="AG141" s="7">
        <v>15.2</v>
      </c>
    </row>
    <row r="142" spans="1:33">
      <c r="A142" s="9">
        <v>18264</v>
      </c>
      <c r="B142" s="7">
        <v>267.60000000000002</v>
      </c>
      <c r="C142" s="7">
        <v>512.64</v>
      </c>
      <c r="D142" s="7"/>
      <c r="E142" s="7"/>
      <c r="F142" s="7"/>
      <c r="G142" s="7"/>
      <c r="H142" s="7"/>
      <c r="I142" s="7"/>
      <c r="J142" s="7"/>
      <c r="K142" s="7"/>
      <c r="L142" s="7"/>
      <c r="M142" s="26"/>
      <c r="N142" s="26"/>
      <c r="O142" s="26"/>
      <c r="P142" s="26"/>
      <c r="Q142" s="26"/>
      <c r="R142" s="26"/>
      <c r="S142" s="7"/>
      <c r="T142" s="7"/>
      <c r="U142" s="7"/>
      <c r="V142" s="7"/>
      <c r="W142" s="7"/>
      <c r="X142" s="7">
        <v>52.2</v>
      </c>
      <c r="Y142" s="7">
        <v>515</v>
      </c>
      <c r="Z142" s="7">
        <v>1.31</v>
      </c>
      <c r="AA142" s="7">
        <v>3.24</v>
      </c>
      <c r="AB142" s="7">
        <v>110.2</v>
      </c>
      <c r="AC142" s="7">
        <v>203.97</v>
      </c>
      <c r="AD142" s="7">
        <v>35.44</v>
      </c>
      <c r="AE142" s="7">
        <v>17.149999999999999</v>
      </c>
      <c r="AF142" s="7">
        <v>77.900000000000006</v>
      </c>
      <c r="AG142" s="7">
        <v>15.4</v>
      </c>
    </row>
    <row r="143" spans="1:33">
      <c r="A143" s="9">
        <v>18354</v>
      </c>
      <c r="B143" s="7">
        <v>277.10000000000002</v>
      </c>
      <c r="C143" s="7">
        <v>525.80999999999995</v>
      </c>
      <c r="D143" s="7"/>
      <c r="E143" s="7"/>
      <c r="F143" s="7"/>
      <c r="G143" s="7"/>
      <c r="H143" s="7"/>
      <c r="I143" s="7"/>
      <c r="J143" s="7"/>
      <c r="K143" s="7"/>
      <c r="L143" s="7"/>
      <c r="M143" s="26"/>
      <c r="N143" s="26"/>
      <c r="O143" s="26"/>
      <c r="P143" s="26"/>
      <c r="Q143" s="26"/>
      <c r="R143" s="26"/>
      <c r="S143" s="7"/>
      <c r="T143" s="7"/>
      <c r="U143" s="7"/>
      <c r="V143" s="7"/>
      <c r="W143" s="7"/>
      <c r="X143" s="7">
        <v>52.7</v>
      </c>
      <c r="Y143" s="7">
        <v>520.79999999999995</v>
      </c>
      <c r="Z143" s="7">
        <v>1.31</v>
      </c>
      <c r="AA143" s="7">
        <v>3.23</v>
      </c>
      <c r="AB143" s="7">
        <v>111.75</v>
      </c>
      <c r="AC143" s="7">
        <v>206.58</v>
      </c>
      <c r="AD143" s="7">
        <v>35.61</v>
      </c>
      <c r="AE143" s="7">
        <v>18.34</v>
      </c>
      <c r="AF143" s="7">
        <v>78.900000000000006</v>
      </c>
      <c r="AG143" s="7">
        <v>17.5</v>
      </c>
    </row>
    <row r="144" spans="1:33">
      <c r="A144" s="9">
        <v>18445</v>
      </c>
      <c r="B144" s="7">
        <v>294.8</v>
      </c>
      <c r="C144" s="7">
        <v>543.91</v>
      </c>
      <c r="D144" s="7"/>
      <c r="E144" s="7"/>
      <c r="F144" s="7"/>
      <c r="G144" s="7"/>
      <c r="H144" s="7"/>
      <c r="I144" s="7"/>
      <c r="J144" s="7"/>
      <c r="K144" s="7"/>
      <c r="L144" s="7"/>
      <c r="M144" s="26"/>
      <c r="N144" s="26"/>
      <c r="O144" s="26"/>
      <c r="P144" s="26"/>
      <c r="Q144" s="26"/>
      <c r="R144" s="26"/>
      <c r="S144" s="7"/>
      <c r="T144" s="7"/>
      <c r="U144" s="7"/>
      <c r="V144" s="7"/>
      <c r="W144" s="7"/>
      <c r="X144" s="7">
        <v>54.2</v>
      </c>
      <c r="Y144" s="7">
        <v>526.6</v>
      </c>
      <c r="Z144" s="7">
        <v>1.46</v>
      </c>
      <c r="AA144" s="7">
        <v>3.32</v>
      </c>
      <c r="AB144" s="7">
        <v>112.95</v>
      </c>
      <c r="AC144" s="7">
        <v>208.09</v>
      </c>
      <c r="AD144" s="7">
        <v>35.69</v>
      </c>
      <c r="AE144" s="7">
        <v>18.3</v>
      </c>
      <c r="AF144" s="7">
        <v>83.4</v>
      </c>
      <c r="AG144" s="7">
        <v>19.8</v>
      </c>
    </row>
    <row r="145" spans="1:33">
      <c r="A145" s="9">
        <v>18537</v>
      </c>
      <c r="B145" s="7">
        <v>306.3</v>
      </c>
      <c r="C145" s="7">
        <v>555.9</v>
      </c>
      <c r="D145" s="7"/>
      <c r="E145" s="7"/>
      <c r="F145" s="7"/>
      <c r="G145" s="7"/>
      <c r="H145" s="7"/>
      <c r="I145" s="7"/>
      <c r="J145" s="7"/>
      <c r="K145" s="7"/>
      <c r="L145" s="7"/>
      <c r="M145" s="26"/>
      <c r="N145" s="26"/>
      <c r="O145" s="26"/>
      <c r="P145" s="26"/>
      <c r="Q145" s="26"/>
      <c r="R145" s="26"/>
      <c r="S145" s="7"/>
      <c r="T145" s="7"/>
      <c r="U145" s="7"/>
      <c r="V145" s="7"/>
      <c r="W145" s="7"/>
      <c r="X145" s="7">
        <v>55.1</v>
      </c>
      <c r="Y145" s="7">
        <v>532.5</v>
      </c>
      <c r="Z145" s="7">
        <v>1.71</v>
      </c>
      <c r="AA145" s="7">
        <v>3.22</v>
      </c>
      <c r="AB145" s="7">
        <v>113.93</v>
      </c>
      <c r="AC145" s="7">
        <v>209.32</v>
      </c>
      <c r="AD145" s="7">
        <v>35.86</v>
      </c>
      <c r="AE145" s="7">
        <v>19.82</v>
      </c>
      <c r="AF145" s="7">
        <v>87.1</v>
      </c>
      <c r="AG145" s="7">
        <v>20</v>
      </c>
    </row>
    <row r="146" spans="1:33">
      <c r="A146" s="9">
        <v>18629</v>
      </c>
      <c r="B146" s="7">
        <v>320.39999999999998</v>
      </c>
      <c r="C146" s="7">
        <v>564.09</v>
      </c>
      <c r="D146" s="7"/>
      <c r="E146" s="7"/>
      <c r="F146" s="7"/>
      <c r="G146" s="7"/>
      <c r="H146" s="7"/>
      <c r="I146" s="7"/>
      <c r="J146" s="7"/>
      <c r="K146" s="7"/>
      <c r="L146" s="7"/>
      <c r="M146" s="26"/>
      <c r="N146" s="26"/>
      <c r="O146" s="26"/>
      <c r="P146" s="26"/>
      <c r="Q146" s="26"/>
      <c r="R146" s="26"/>
      <c r="S146" s="7"/>
      <c r="T146" s="7"/>
      <c r="U146" s="7"/>
      <c r="V146" s="7"/>
      <c r="W146" s="7"/>
      <c r="X146" s="7">
        <v>56.8</v>
      </c>
      <c r="Y146" s="7">
        <v>538.5</v>
      </c>
      <c r="Z146" s="7">
        <v>1.95</v>
      </c>
      <c r="AA146" s="7">
        <v>3.17</v>
      </c>
      <c r="AB146" s="7">
        <v>115.08</v>
      </c>
      <c r="AC146" s="7">
        <v>211.11</v>
      </c>
      <c r="AD146" s="7">
        <v>37.17</v>
      </c>
      <c r="AE146" s="7">
        <v>21.61</v>
      </c>
      <c r="AF146" s="7">
        <v>92.1</v>
      </c>
      <c r="AG146" s="7">
        <v>19.8</v>
      </c>
    </row>
    <row r="147" spans="1:33">
      <c r="A147" s="9">
        <v>18719</v>
      </c>
      <c r="B147" s="7">
        <v>328.3</v>
      </c>
      <c r="C147" s="7">
        <v>575.97</v>
      </c>
      <c r="D147" s="7"/>
      <c r="E147" s="7"/>
      <c r="F147" s="7"/>
      <c r="G147" s="7"/>
      <c r="H147" s="7"/>
      <c r="I147" s="7"/>
      <c r="J147" s="7"/>
      <c r="K147" s="7"/>
      <c r="L147" s="7"/>
      <c r="M147" s="26"/>
      <c r="N147" s="26"/>
      <c r="O147" s="26"/>
      <c r="P147" s="26"/>
      <c r="Q147" s="26"/>
      <c r="R147" s="26"/>
      <c r="S147" s="7"/>
      <c r="T147" s="7"/>
      <c r="U147" s="7"/>
      <c r="V147" s="7"/>
      <c r="W147" s="7"/>
      <c r="X147" s="7">
        <v>57</v>
      </c>
      <c r="Y147" s="7">
        <v>544.6</v>
      </c>
      <c r="Z147" s="7">
        <v>2.19</v>
      </c>
      <c r="AA147" s="7">
        <v>3.35</v>
      </c>
      <c r="AB147" s="7">
        <v>116.19</v>
      </c>
      <c r="AC147" s="7">
        <v>212.75</v>
      </c>
      <c r="AD147" s="7">
        <v>38</v>
      </c>
      <c r="AE147" s="7">
        <v>21.8</v>
      </c>
      <c r="AF147" s="7">
        <v>91.9</v>
      </c>
      <c r="AG147" s="7">
        <v>20.100000000000001</v>
      </c>
    </row>
    <row r="148" spans="1:33">
      <c r="A148" s="9">
        <v>18810</v>
      </c>
      <c r="B148" s="7">
        <v>335</v>
      </c>
      <c r="C148" s="7">
        <v>587.72</v>
      </c>
      <c r="D148" s="7"/>
      <c r="E148" s="7"/>
      <c r="F148" s="7"/>
      <c r="G148" s="7"/>
      <c r="H148" s="7"/>
      <c r="I148" s="7"/>
      <c r="J148" s="7"/>
      <c r="K148" s="7"/>
      <c r="L148" s="7"/>
      <c r="M148" s="26"/>
      <c r="N148" s="26"/>
      <c r="O148" s="26"/>
      <c r="P148" s="26"/>
      <c r="Q148" s="26"/>
      <c r="R148" s="26"/>
      <c r="S148" s="7"/>
      <c r="T148" s="7"/>
      <c r="U148" s="7"/>
      <c r="V148" s="7"/>
      <c r="W148" s="7"/>
      <c r="X148" s="7">
        <v>57</v>
      </c>
      <c r="Y148" s="7">
        <v>550.70000000000005</v>
      </c>
      <c r="Z148" s="7">
        <v>2.25</v>
      </c>
      <c r="AA148" s="7">
        <v>3.53</v>
      </c>
      <c r="AB148" s="7">
        <v>117.76</v>
      </c>
      <c r="AC148" s="7">
        <v>215.64</v>
      </c>
      <c r="AD148" s="7">
        <v>38.49</v>
      </c>
      <c r="AE148" s="7">
        <v>22.77</v>
      </c>
      <c r="AF148" s="7">
        <v>90.3</v>
      </c>
      <c r="AG148" s="7">
        <v>20.6</v>
      </c>
    </row>
    <row r="149" spans="1:33">
      <c r="A149" s="9">
        <v>18902</v>
      </c>
      <c r="B149" s="7">
        <v>339.2</v>
      </c>
      <c r="C149" s="7">
        <v>588.89</v>
      </c>
      <c r="D149" s="7"/>
      <c r="E149" s="7"/>
      <c r="F149" s="7"/>
      <c r="G149" s="7"/>
      <c r="H149" s="7"/>
      <c r="I149" s="7"/>
      <c r="J149" s="7"/>
      <c r="K149" s="7"/>
      <c r="L149" s="7"/>
      <c r="M149" s="26"/>
      <c r="N149" s="26"/>
      <c r="O149" s="26"/>
      <c r="P149" s="26"/>
      <c r="Q149" s="26"/>
      <c r="R149" s="26"/>
      <c r="S149" s="7"/>
      <c r="T149" s="7"/>
      <c r="U149" s="7"/>
      <c r="V149" s="7"/>
      <c r="W149" s="7"/>
      <c r="X149" s="7">
        <v>57.6</v>
      </c>
      <c r="Y149" s="7">
        <v>556.9</v>
      </c>
      <c r="Z149" s="7">
        <v>2.2599999999999998</v>
      </c>
      <c r="AA149" s="7">
        <v>3.5</v>
      </c>
      <c r="AB149" s="7">
        <v>119.89</v>
      </c>
      <c r="AC149" s="7">
        <v>219.48</v>
      </c>
      <c r="AD149" s="7">
        <v>38.909999999999997</v>
      </c>
      <c r="AE149" s="7">
        <v>23.16</v>
      </c>
      <c r="AF149" s="7">
        <v>90.2</v>
      </c>
      <c r="AG149" s="7">
        <v>20.6</v>
      </c>
    </row>
    <row r="150" spans="1:33">
      <c r="A150" s="9">
        <v>18994</v>
      </c>
      <c r="B150" s="7">
        <v>341.9</v>
      </c>
      <c r="C150" s="7">
        <v>593.58000000000004</v>
      </c>
      <c r="D150" s="7"/>
      <c r="E150" s="7"/>
      <c r="F150" s="7"/>
      <c r="G150" s="7"/>
      <c r="H150" s="7"/>
      <c r="I150" s="7"/>
      <c r="J150" s="7"/>
      <c r="K150" s="7"/>
      <c r="L150" s="7"/>
      <c r="M150" s="26"/>
      <c r="N150" s="26"/>
      <c r="O150" s="26"/>
      <c r="P150" s="26"/>
      <c r="Q150" s="26"/>
      <c r="R150" s="26"/>
      <c r="S150" s="7"/>
      <c r="T150" s="7"/>
      <c r="U150" s="7"/>
      <c r="V150" s="7"/>
      <c r="W150" s="7"/>
      <c r="X150" s="7">
        <v>57.6</v>
      </c>
      <c r="Y150" s="7">
        <v>563.29999999999995</v>
      </c>
      <c r="Z150" s="7">
        <v>2.38</v>
      </c>
      <c r="AA150" s="7">
        <v>3.5</v>
      </c>
      <c r="AB150" s="7">
        <v>121.31</v>
      </c>
      <c r="AC150" s="7">
        <v>222.64</v>
      </c>
      <c r="AD150" s="7">
        <v>39.4</v>
      </c>
      <c r="AE150" s="7">
        <v>23.92</v>
      </c>
      <c r="AF150" s="7">
        <v>89.4</v>
      </c>
      <c r="AG150" s="7">
        <v>20.7</v>
      </c>
    </row>
    <row r="151" spans="1:33">
      <c r="A151" s="9">
        <v>19085</v>
      </c>
      <c r="B151" s="7">
        <v>342.1</v>
      </c>
      <c r="C151" s="7">
        <v>593.91999999999996</v>
      </c>
      <c r="D151" s="7"/>
      <c r="E151" s="7"/>
      <c r="F151" s="7"/>
      <c r="G151" s="7"/>
      <c r="H151" s="7"/>
      <c r="I151" s="7"/>
      <c r="J151" s="7"/>
      <c r="K151" s="7"/>
      <c r="L151" s="7"/>
      <c r="M151" s="26"/>
      <c r="N151" s="26"/>
      <c r="O151" s="26"/>
      <c r="P151" s="26"/>
      <c r="Q151" s="26"/>
      <c r="R151" s="26"/>
      <c r="S151" s="7"/>
      <c r="T151" s="7"/>
      <c r="U151" s="7"/>
      <c r="V151" s="7"/>
      <c r="W151" s="7"/>
      <c r="X151" s="7">
        <v>57.6</v>
      </c>
      <c r="Y151" s="7">
        <v>569.6</v>
      </c>
      <c r="Z151" s="7">
        <v>2.3199999999999998</v>
      </c>
      <c r="AA151" s="7">
        <v>3.5</v>
      </c>
      <c r="AB151" s="7">
        <v>122.37</v>
      </c>
      <c r="AC151" s="7">
        <v>224.83</v>
      </c>
      <c r="AD151" s="7">
        <v>39.630000000000003</v>
      </c>
      <c r="AE151" s="7">
        <v>23.95</v>
      </c>
      <c r="AF151" s="7">
        <v>88.5</v>
      </c>
      <c r="AG151" s="7">
        <v>21.2</v>
      </c>
    </row>
    <row r="152" spans="1:33">
      <c r="A152" s="9">
        <v>19176</v>
      </c>
      <c r="B152" s="7">
        <v>347.8</v>
      </c>
      <c r="C152" s="7">
        <v>600.69000000000005</v>
      </c>
      <c r="D152" s="7"/>
      <c r="E152" s="7"/>
      <c r="F152" s="7"/>
      <c r="G152" s="7"/>
      <c r="H152" s="7"/>
      <c r="I152" s="7"/>
      <c r="J152" s="7"/>
      <c r="K152" s="7"/>
      <c r="L152" s="7"/>
      <c r="M152" s="26"/>
      <c r="N152" s="26"/>
      <c r="O152" s="26"/>
      <c r="P152" s="26"/>
      <c r="Q152" s="26"/>
      <c r="R152" s="26"/>
      <c r="S152" s="7"/>
      <c r="T152" s="7"/>
      <c r="U152" s="7"/>
      <c r="V152" s="7"/>
      <c r="W152" s="7"/>
      <c r="X152" s="7">
        <v>57.9</v>
      </c>
      <c r="Y152" s="7">
        <v>576</v>
      </c>
      <c r="Z152" s="7">
        <v>2.31</v>
      </c>
      <c r="AA152" s="7">
        <v>3.5</v>
      </c>
      <c r="AB152" s="7">
        <v>123.64</v>
      </c>
      <c r="AC152" s="7">
        <v>227.58</v>
      </c>
      <c r="AD152" s="7">
        <v>40.03</v>
      </c>
      <c r="AE152" s="7">
        <v>25.01</v>
      </c>
      <c r="AF152" s="7">
        <v>88.8</v>
      </c>
      <c r="AG152" s="7">
        <v>18</v>
      </c>
    </row>
    <row r="153" spans="1:33">
      <c r="A153" s="9">
        <v>19268</v>
      </c>
      <c r="B153" s="7">
        <v>360</v>
      </c>
      <c r="C153" s="7">
        <v>614.33000000000004</v>
      </c>
      <c r="D153" s="7"/>
      <c r="E153" s="7"/>
      <c r="F153" s="7"/>
      <c r="G153" s="7"/>
      <c r="H153" s="7"/>
      <c r="I153" s="7"/>
      <c r="J153" s="7"/>
      <c r="K153" s="7"/>
      <c r="L153" s="7"/>
      <c r="M153" s="26"/>
      <c r="N153" s="26"/>
      <c r="O153" s="26"/>
      <c r="P153" s="26"/>
      <c r="Q153" s="26"/>
      <c r="R153" s="26"/>
      <c r="S153" s="7"/>
      <c r="T153" s="7"/>
      <c r="U153" s="7"/>
      <c r="V153" s="7"/>
      <c r="W153" s="7"/>
      <c r="X153" s="7">
        <v>58.6</v>
      </c>
      <c r="Y153" s="7">
        <v>582.4</v>
      </c>
      <c r="Z153" s="7">
        <v>2.31</v>
      </c>
      <c r="AA153" s="7">
        <v>3.54</v>
      </c>
      <c r="AB153" s="7">
        <v>124.72</v>
      </c>
      <c r="AC153" s="7">
        <v>230.46</v>
      </c>
      <c r="AD153" s="7">
        <v>40.5</v>
      </c>
      <c r="AE153" s="7">
        <v>25.11</v>
      </c>
      <c r="AF153" s="7">
        <v>87.7</v>
      </c>
      <c r="AG153" s="7">
        <v>20.3</v>
      </c>
    </row>
    <row r="154" spans="1:33">
      <c r="A154" s="9">
        <v>19360</v>
      </c>
      <c r="B154" s="7">
        <v>366.1</v>
      </c>
      <c r="C154" s="7">
        <v>622.62</v>
      </c>
      <c r="D154" s="7"/>
      <c r="E154" s="7"/>
      <c r="F154" s="7"/>
      <c r="G154" s="7"/>
      <c r="H154" s="7"/>
      <c r="I154" s="7"/>
      <c r="J154" s="7"/>
      <c r="K154" s="7"/>
      <c r="L154" s="7"/>
      <c r="M154" s="26"/>
      <c r="N154" s="26"/>
      <c r="O154" s="26"/>
      <c r="P154" s="26"/>
      <c r="Q154" s="26"/>
      <c r="R154" s="26"/>
      <c r="S154" s="7"/>
      <c r="T154" s="7"/>
      <c r="U154" s="7"/>
      <c r="V154" s="7"/>
      <c r="W154" s="7"/>
      <c r="X154" s="7">
        <v>58.8</v>
      </c>
      <c r="Y154" s="7">
        <v>589</v>
      </c>
      <c r="Z154" s="7">
        <v>2.33</v>
      </c>
      <c r="AA154" s="7">
        <v>3.51</v>
      </c>
      <c r="AB154" s="7">
        <v>125.33</v>
      </c>
      <c r="AC154" s="7">
        <v>232.24</v>
      </c>
      <c r="AD154" s="7">
        <v>40.729999999999997</v>
      </c>
      <c r="AE154" s="7">
        <v>26.01</v>
      </c>
      <c r="AF154" s="7">
        <v>87.2</v>
      </c>
      <c r="AG154" s="7">
        <v>21.7</v>
      </c>
    </row>
    <row r="155" spans="1:33">
      <c r="A155" s="9">
        <v>19450</v>
      </c>
      <c r="B155" s="7">
        <v>369.4</v>
      </c>
      <c r="C155" s="7">
        <v>628.23</v>
      </c>
      <c r="D155" s="7"/>
      <c r="E155" s="7"/>
      <c r="F155" s="7"/>
      <c r="G155" s="7"/>
      <c r="H155" s="7"/>
      <c r="I155" s="7"/>
      <c r="J155" s="7"/>
      <c r="K155" s="7"/>
      <c r="L155" s="7"/>
      <c r="M155" s="26"/>
      <c r="N155" s="26"/>
      <c r="O155" s="26"/>
      <c r="P155" s="26"/>
      <c r="Q155" s="26"/>
      <c r="R155" s="26"/>
      <c r="S155" s="7"/>
      <c r="T155" s="7"/>
      <c r="U155" s="7"/>
      <c r="V155" s="7"/>
      <c r="W155" s="7"/>
      <c r="X155" s="7">
        <v>58.8</v>
      </c>
      <c r="Y155" s="7">
        <v>595.6</v>
      </c>
      <c r="Z155" s="7">
        <v>2.62</v>
      </c>
      <c r="AA155" s="7">
        <v>3.65</v>
      </c>
      <c r="AB155" s="7">
        <v>126.05</v>
      </c>
      <c r="AC155" s="7">
        <v>234.44</v>
      </c>
      <c r="AD155" s="7">
        <v>40.93</v>
      </c>
      <c r="AE155" s="7">
        <v>24.5</v>
      </c>
      <c r="AF155" s="7">
        <v>87</v>
      </c>
      <c r="AG155" s="7">
        <v>21.7</v>
      </c>
    </row>
    <row r="156" spans="1:33">
      <c r="A156" s="9">
        <v>19541</v>
      </c>
      <c r="B156" s="7">
        <v>368.4</v>
      </c>
      <c r="C156" s="7">
        <v>624.41</v>
      </c>
      <c r="D156" s="7"/>
      <c r="E156" s="7"/>
      <c r="F156" s="7"/>
      <c r="G156" s="7"/>
      <c r="H156" s="7"/>
      <c r="I156" s="7"/>
      <c r="J156" s="7"/>
      <c r="K156" s="7"/>
      <c r="L156" s="7"/>
      <c r="M156" s="26"/>
      <c r="N156" s="26"/>
      <c r="O156" s="26"/>
      <c r="P156" s="26"/>
      <c r="Q156" s="26"/>
      <c r="R156" s="26"/>
      <c r="S156" s="7"/>
      <c r="T156" s="7"/>
      <c r="U156" s="7"/>
      <c r="V156" s="7"/>
      <c r="W156" s="7"/>
      <c r="X156" s="7">
        <v>59</v>
      </c>
      <c r="Y156" s="7">
        <v>602.29999999999995</v>
      </c>
      <c r="Z156" s="7">
        <v>2.75</v>
      </c>
      <c r="AA156" s="7">
        <v>3.86</v>
      </c>
      <c r="AB156" s="7">
        <v>126.22</v>
      </c>
      <c r="AC156" s="7">
        <v>235.81</v>
      </c>
      <c r="AD156" s="7">
        <v>41.27</v>
      </c>
      <c r="AE156" s="7">
        <v>23.98</v>
      </c>
      <c r="AF156" s="7">
        <v>87.9</v>
      </c>
      <c r="AG156" s="7">
        <v>22.5</v>
      </c>
    </row>
    <row r="157" spans="1:33">
      <c r="A157" s="9">
        <v>19633</v>
      </c>
      <c r="B157" s="7">
        <v>363.1</v>
      </c>
      <c r="C157" s="7">
        <v>618.57000000000005</v>
      </c>
      <c r="D157" s="7"/>
      <c r="E157" s="7"/>
      <c r="F157" s="7"/>
      <c r="G157" s="7"/>
      <c r="H157" s="7"/>
      <c r="I157" s="7"/>
      <c r="J157" s="7"/>
      <c r="K157" s="7"/>
      <c r="L157" s="7"/>
      <c r="M157" s="26"/>
      <c r="N157" s="26"/>
      <c r="O157" s="26"/>
      <c r="P157" s="26"/>
      <c r="Q157" s="26"/>
      <c r="R157" s="26"/>
      <c r="S157" s="7"/>
      <c r="T157" s="7"/>
      <c r="U157" s="7"/>
      <c r="V157" s="7"/>
      <c r="W157" s="7"/>
      <c r="X157" s="7">
        <v>58.7</v>
      </c>
      <c r="Y157" s="7">
        <v>609.1</v>
      </c>
      <c r="Z157" s="7">
        <v>2.37</v>
      </c>
      <c r="AA157" s="7">
        <v>3.82</v>
      </c>
      <c r="AB157" s="7">
        <v>126.37</v>
      </c>
      <c r="AC157" s="7">
        <v>237.32</v>
      </c>
      <c r="AD157" s="7">
        <v>41.17</v>
      </c>
      <c r="AE157" s="7">
        <v>24.43</v>
      </c>
      <c r="AF157" s="7">
        <v>87.4</v>
      </c>
      <c r="AG157" s="7">
        <v>21.8</v>
      </c>
    </row>
    <row r="158" spans="1:33">
      <c r="A158" s="9">
        <v>19725</v>
      </c>
      <c r="B158" s="7">
        <v>362.5</v>
      </c>
      <c r="C158" s="7">
        <v>610.27</v>
      </c>
      <c r="D158" s="7"/>
      <c r="E158" s="7"/>
      <c r="F158" s="7"/>
      <c r="G158" s="7"/>
      <c r="H158" s="7"/>
      <c r="I158" s="7"/>
      <c r="J158" s="7"/>
      <c r="K158" s="7"/>
      <c r="L158" s="7"/>
      <c r="M158" s="26"/>
      <c r="N158" s="26"/>
      <c r="O158" s="26"/>
      <c r="P158" s="26"/>
      <c r="Q158" s="26"/>
      <c r="R158" s="26"/>
      <c r="S158" s="7"/>
      <c r="T158" s="7"/>
      <c r="U158" s="7"/>
      <c r="V158" s="7"/>
      <c r="W158" s="7"/>
      <c r="X158" s="7">
        <v>59.4</v>
      </c>
      <c r="Y158" s="7">
        <v>616</v>
      </c>
      <c r="Z158" s="7">
        <v>2.04</v>
      </c>
      <c r="AA158" s="7">
        <v>3.71</v>
      </c>
      <c r="AB158" s="7">
        <v>126.54</v>
      </c>
      <c r="AC158" s="7">
        <v>239.25</v>
      </c>
      <c r="AD158" s="7">
        <v>41.27</v>
      </c>
      <c r="AE158" s="7">
        <v>26.02</v>
      </c>
      <c r="AF158" s="7">
        <v>87.8</v>
      </c>
      <c r="AG158" s="7">
        <v>21</v>
      </c>
    </row>
    <row r="159" spans="1:33">
      <c r="A159" s="9">
        <v>19815</v>
      </c>
      <c r="B159" s="7">
        <v>362.3</v>
      </c>
      <c r="C159" s="7">
        <v>607.89</v>
      </c>
      <c r="D159" s="7"/>
      <c r="E159" s="7"/>
      <c r="F159" s="7"/>
      <c r="G159" s="7"/>
      <c r="H159" s="7"/>
      <c r="I159" s="7"/>
      <c r="J159" s="7"/>
      <c r="K159" s="7"/>
      <c r="L159" s="7"/>
      <c r="M159" s="26"/>
      <c r="N159" s="26"/>
      <c r="O159" s="26"/>
      <c r="P159" s="26"/>
      <c r="Q159" s="26"/>
      <c r="R159" s="26"/>
      <c r="S159" s="7"/>
      <c r="T159" s="7"/>
      <c r="U159" s="7"/>
      <c r="V159" s="7"/>
      <c r="W159" s="7"/>
      <c r="X159" s="7">
        <v>59.6</v>
      </c>
      <c r="Y159" s="7">
        <v>618.29999999999995</v>
      </c>
      <c r="Z159" s="7">
        <v>1.63</v>
      </c>
      <c r="AA159" s="7">
        <v>3.47</v>
      </c>
      <c r="AB159" s="7">
        <v>127.18</v>
      </c>
      <c r="AC159" s="7">
        <v>241.44</v>
      </c>
      <c r="AD159" s="7">
        <v>41.27</v>
      </c>
      <c r="AE159" s="7">
        <v>28.44</v>
      </c>
      <c r="AF159" s="7">
        <v>87.8</v>
      </c>
      <c r="AG159" s="7">
        <v>20.8</v>
      </c>
    </row>
    <row r="160" spans="1:33">
      <c r="A160" s="9">
        <v>19906</v>
      </c>
      <c r="B160" s="7">
        <v>366.7</v>
      </c>
      <c r="C160" s="7">
        <v>616.29999999999995</v>
      </c>
      <c r="D160" s="7"/>
      <c r="E160" s="7"/>
      <c r="F160" s="7"/>
      <c r="G160" s="7"/>
      <c r="H160" s="7"/>
      <c r="I160" s="7"/>
      <c r="J160" s="7"/>
      <c r="K160" s="7"/>
      <c r="L160" s="7"/>
      <c r="M160" s="26"/>
      <c r="N160" s="26"/>
      <c r="O160" s="26"/>
      <c r="P160" s="26"/>
      <c r="Q160" s="26"/>
      <c r="R160" s="26"/>
      <c r="S160" s="7"/>
      <c r="T160" s="7"/>
      <c r="U160" s="7"/>
      <c r="V160" s="7"/>
      <c r="W160" s="7"/>
      <c r="X160" s="7">
        <v>59.5</v>
      </c>
      <c r="Y160" s="7">
        <v>622.9</v>
      </c>
      <c r="Z160" s="7">
        <v>1.36</v>
      </c>
      <c r="AA160" s="7">
        <v>3.5</v>
      </c>
      <c r="AB160" s="7">
        <v>128.38</v>
      </c>
      <c r="AC160" s="7">
        <v>244.74</v>
      </c>
      <c r="AD160" s="7">
        <v>41.27</v>
      </c>
      <c r="AE160" s="7">
        <v>30.77</v>
      </c>
      <c r="AF160" s="7">
        <v>87.6</v>
      </c>
      <c r="AG160" s="7">
        <v>21.5</v>
      </c>
    </row>
    <row r="161" spans="1:33">
      <c r="A161" s="9">
        <v>19998</v>
      </c>
      <c r="B161" s="7">
        <v>375.6</v>
      </c>
      <c r="C161" s="7">
        <v>628.09</v>
      </c>
      <c r="D161" s="7"/>
      <c r="E161" s="7"/>
      <c r="F161" s="7"/>
      <c r="G161" s="7"/>
      <c r="H161" s="7"/>
      <c r="I161" s="7"/>
      <c r="J161" s="7"/>
      <c r="K161" s="7"/>
      <c r="L161" s="7"/>
      <c r="M161" s="26"/>
      <c r="N161" s="26"/>
      <c r="O161" s="26"/>
      <c r="P161" s="26"/>
      <c r="Q161" s="26"/>
      <c r="R161" s="26"/>
      <c r="S161" s="7"/>
      <c r="T161" s="7"/>
      <c r="U161" s="7"/>
      <c r="V161" s="7"/>
      <c r="W161" s="7"/>
      <c r="X161" s="7">
        <v>59.8</v>
      </c>
      <c r="Y161" s="7">
        <v>627.5</v>
      </c>
      <c r="Z161" s="7">
        <v>1.31</v>
      </c>
      <c r="AA161" s="7">
        <v>3.46</v>
      </c>
      <c r="AB161" s="7">
        <v>129.72</v>
      </c>
      <c r="AC161" s="7">
        <v>247.34</v>
      </c>
      <c r="AD161" s="7">
        <v>41.53</v>
      </c>
      <c r="AE161" s="7">
        <v>33.53</v>
      </c>
      <c r="AF161" s="7">
        <v>87.1</v>
      </c>
      <c r="AG161" s="7">
        <v>21.5</v>
      </c>
    </row>
    <row r="162" spans="1:33">
      <c r="A162" s="9">
        <v>20090</v>
      </c>
      <c r="B162" s="7">
        <v>388.2</v>
      </c>
      <c r="C162" s="7">
        <v>643.78</v>
      </c>
      <c r="D162" s="7"/>
      <c r="E162" s="7"/>
      <c r="F162" s="7"/>
      <c r="G162" s="7"/>
      <c r="H162" s="7"/>
      <c r="I162" s="7"/>
      <c r="J162" s="7"/>
      <c r="K162" s="7"/>
      <c r="L162" s="7"/>
      <c r="M162" s="26"/>
      <c r="N162" s="26"/>
      <c r="O162" s="26"/>
      <c r="P162" s="26"/>
      <c r="Q162" s="26"/>
      <c r="R162" s="26"/>
      <c r="S162" s="7"/>
      <c r="T162" s="7"/>
      <c r="U162" s="7"/>
      <c r="V162" s="7"/>
      <c r="W162" s="7"/>
      <c r="X162" s="7">
        <v>60.3</v>
      </c>
      <c r="Y162" s="7">
        <v>632.20000000000005</v>
      </c>
      <c r="Z162" s="7">
        <v>1.61</v>
      </c>
      <c r="AA162" s="7">
        <v>3.45</v>
      </c>
      <c r="AB162" s="7">
        <v>131.07</v>
      </c>
      <c r="AC162" s="7">
        <v>250.09</v>
      </c>
      <c r="AD162" s="7">
        <v>41.53</v>
      </c>
      <c r="AE162" s="7">
        <v>36.299999999999997</v>
      </c>
      <c r="AF162" s="7">
        <v>87.5</v>
      </c>
      <c r="AG162" s="7">
        <v>21.5</v>
      </c>
    </row>
    <row r="163" spans="1:33">
      <c r="A163" s="9">
        <v>20180</v>
      </c>
      <c r="B163" s="7">
        <v>396.2</v>
      </c>
      <c r="C163" s="7">
        <v>652.72</v>
      </c>
      <c r="D163" s="7"/>
      <c r="E163" s="7"/>
      <c r="F163" s="7"/>
      <c r="G163" s="7"/>
      <c r="H163" s="7"/>
      <c r="I163" s="7"/>
      <c r="J163" s="7"/>
      <c r="K163" s="7"/>
      <c r="L163" s="7"/>
      <c r="M163" s="26"/>
      <c r="N163" s="26"/>
      <c r="O163" s="26"/>
      <c r="P163" s="26"/>
      <c r="Q163" s="26"/>
      <c r="R163" s="26"/>
      <c r="S163" s="7"/>
      <c r="T163" s="7"/>
      <c r="U163" s="7"/>
      <c r="V163" s="7"/>
      <c r="W163" s="7"/>
      <c r="X163" s="7">
        <v>60.7</v>
      </c>
      <c r="Y163" s="7">
        <v>636.9</v>
      </c>
      <c r="Z163" s="7">
        <v>1.97</v>
      </c>
      <c r="AA163" s="7">
        <v>3.49</v>
      </c>
      <c r="AB163" s="7">
        <v>131.88</v>
      </c>
      <c r="AC163" s="7">
        <v>251.74</v>
      </c>
      <c r="AD163" s="7">
        <v>41.67</v>
      </c>
      <c r="AE163" s="7">
        <v>38.380000000000003</v>
      </c>
      <c r="AF163" s="7">
        <v>87.8</v>
      </c>
      <c r="AG163" s="7">
        <v>23.5</v>
      </c>
    </row>
    <row r="164" spans="1:33">
      <c r="A164" s="9">
        <v>20271</v>
      </c>
      <c r="B164" s="7">
        <v>404.8</v>
      </c>
      <c r="C164" s="7">
        <v>663.61</v>
      </c>
      <c r="D164" s="7"/>
      <c r="E164" s="7"/>
      <c r="F164" s="7"/>
      <c r="G164" s="7"/>
      <c r="H164" s="7"/>
      <c r="I164" s="7"/>
      <c r="J164" s="7"/>
      <c r="K164" s="7"/>
      <c r="L164" s="7"/>
      <c r="M164" s="26"/>
      <c r="N164" s="26"/>
      <c r="O164" s="26"/>
      <c r="P164" s="26"/>
      <c r="Q164" s="26"/>
      <c r="R164" s="26"/>
      <c r="S164" s="7"/>
      <c r="T164" s="7"/>
      <c r="U164" s="7"/>
      <c r="V164" s="7"/>
      <c r="W164" s="7"/>
      <c r="X164" s="7">
        <v>61</v>
      </c>
      <c r="Y164" s="7">
        <v>641.70000000000005</v>
      </c>
      <c r="Z164" s="7">
        <v>2.33</v>
      </c>
      <c r="AA164" s="7">
        <v>3.52</v>
      </c>
      <c r="AB164" s="7">
        <v>132.4</v>
      </c>
      <c r="AC164" s="7">
        <v>252.97</v>
      </c>
      <c r="AD164" s="7">
        <v>41.7</v>
      </c>
      <c r="AE164" s="7">
        <v>43.15</v>
      </c>
      <c r="AF164" s="7">
        <v>88.1</v>
      </c>
      <c r="AG164" s="7">
        <v>25.4</v>
      </c>
    </row>
    <row r="165" spans="1:33">
      <c r="A165" s="9">
        <v>20363</v>
      </c>
      <c r="B165" s="7">
        <v>411</v>
      </c>
      <c r="C165" s="7">
        <v>669.38</v>
      </c>
      <c r="D165" s="7"/>
      <c r="E165" s="7"/>
      <c r="F165" s="7"/>
      <c r="G165" s="7"/>
      <c r="H165" s="7"/>
      <c r="I165" s="7"/>
      <c r="J165" s="7"/>
      <c r="K165" s="7"/>
      <c r="L165" s="7"/>
      <c r="M165" s="26"/>
      <c r="N165" s="26"/>
      <c r="O165" s="26"/>
      <c r="P165" s="26"/>
      <c r="Q165" s="26"/>
      <c r="R165" s="26"/>
      <c r="S165" s="7"/>
      <c r="T165" s="7"/>
      <c r="U165" s="7"/>
      <c r="V165" s="7"/>
      <c r="W165" s="7"/>
      <c r="X165" s="7">
        <v>61.4</v>
      </c>
      <c r="Y165" s="7">
        <v>646.5</v>
      </c>
      <c r="Z165" s="7">
        <v>2.83</v>
      </c>
      <c r="AA165" s="7">
        <v>3.59</v>
      </c>
      <c r="AB165" s="7">
        <v>132.63999999999999</v>
      </c>
      <c r="AC165" s="7">
        <v>253.93</v>
      </c>
      <c r="AD165" s="7">
        <v>41.83</v>
      </c>
      <c r="AE165" s="7">
        <v>44.14</v>
      </c>
      <c r="AF165" s="7">
        <v>88.4</v>
      </c>
      <c r="AG165" s="7">
        <v>26.7</v>
      </c>
    </row>
    <row r="166" spans="1:33">
      <c r="A166" s="9">
        <v>20455</v>
      </c>
      <c r="B166" s="7">
        <v>412.8</v>
      </c>
      <c r="C166" s="7">
        <v>666.88</v>
      </c>
      <c r="D166" s="7"/>
      <c r="E166" s="7"/>
      <c r="F166" s="7"/>
      <c r="G166" s="7"/>
      <c r="H166" s="7"/>
      <c r="I166" s="7"/>
      <c r="J166" s="7"/>
      <c r="K166" s="7"/>
      <c r="L166" s="7"/>
      <c r="M166" s="26"/>
      <c r="N166" s="26"/>
      <c r="O166" s="26"/>
      <c r="P166" s="26"/>
      <c r="Q166" s="26"/>
      <c r="R166" s="26"/>
      <c r="S166" s="7"/>
      <c r="T166" s="7"/>
      <c r="U166" s="7"/>
      <c r="V166" s="7"/>
      <c r="W166" s="7"/>
      <c r="X166" s="7">
        <v>61.9</v>
      </c>
      <c r="Y166" s="7">
        <v>651.29999999999995</v>
      </c>
      <c r="Z166" s="7">
        <v>3</v>
      </c>
      <c r="AA166" s="7">
        <v>3.6</v>
      </c>
      <c r="AB166" s="7">
        <v>133.11000000000001</v>
      </c>
      <c r="AC166" s="7">
        <v>254.62</v>
      </c>
      <c r="AD166" s="7">
        <v>42.07</v>
      </c>
      <c r="AE166" s="7">
        <v>45.36</v>
      </c>
      <c r="AF166" s="7">
        <v>89.2</v>
      </c>
      <c r="AG166" s="7">
        <v>25.9</v>
      </c>
    </row>
    <row r="167" spans="1:33">
      <c r="A167" s="9">
        <v>20546</v>
      </c>
      <c r="B167" s="7">
        <v>418.4</v>
      </c>
      <c r="C167" s="7">
        <v>670.51</v>
      </c>
      <c r="D167" s="7"/>
      <c r="E167" s="7"/>
      <c r="F167" s="7"/>
      <c r="G167" s="7"/>
      <c r="H167" s="7"/>
      <c r="I167" s="7"/>
      <c r="J167" s="7"/>
      <c r="K167" s="7"/>
      <c r="L167" s="7"/>
      <c r="M167" s="26"/>
      <c r="N167" s="26"/>
      <c r="O167" s="26"/>
      <c r="P167" s="26"/>
      <c r="Q167" s="26"/>
      <c r="R167" s="26"/>
      <c r="S167" s="7"/>
      <c r="T167" s="7"/>
      <c r="U167" s="7"/>
      <c r="V167" s="7"/>
      <c r="W167" s="7"/>
      <c r="X167" s="7">
        <v>62.4</v>
      </c>
      <c r="Y167" s="7">
        <v>656.2</v>
      </c>
      <c r="Z167" s="7">
        <v>3.26</v>
      </c>
      <c r="AA167" s="7">
        <v>3.68</v>
      </c>
      <c r="AB167" s="7">
        <v>133.38</v>
      </c>
      <c r="AC167" s="7">
        <v>255.85</v>
      </c>
      <c r="AD167" s="7">
        <v>42.1</v>
      </c>
      <c r="AE167" s="7">
        <v>46.95</v>
      </c>
      <c r="AF167" s="7">
        <v>90.6</v>
      </c>
      <c r="AG167" s="7">
        <v>26.4</v>
      </c>
    </row>
    <row r="168" spans="1:33">
      <c r="A168" s="9">
        <v>20637</v>
      </c>
      <c r="B168" s="7">
        <v>423.5</v>
      </c>
      <c r="C168" s="7">
        <v>671.16</v>
      </c>
      <c r="D168" s="7"/>
      <c r="E168" s="7"/>
      <c r="F168" s="7"/>
      <c r="G168" s="7"/>
      <c r="H168" s="7"/>
      <c r="I168" s="7"/>
      <c r="J168" s="7"/>
      <c r="K168" s="7"/>
      <c r="L168" s="7"/>
      <c r="M168" s="26"/>
      <c r="N168" s="26"/>
      <c r="O168" s="26"/>
      <c r="P168" s="26"/>
      <c r="Q168" s="26"/>
      <c r="R168" s="26"/>
      <c r="S168" s="7"/>
      <c r="T168" s="7"/>
      <c r="U168" s="7"/>
      <c r="V168" s="7"/>
      <c r="W168" s="7"/>
      <c r="X168" s="7">
        <v>63.1</v>
      </c>
      <c r="Y168" s="7">
        <v>661.6</v>
      </c>
      <c r="Z168" s="7">
        <v>3.35</v>
      </c>
      <c r="AA168" s="7">
        <v>3.8</v>
      </c>
      <c r="AB168" s="7">
        <v>133.47999999999999</v>
      </c>
      <c r="AC168" s="7">
        <v>256.95</v>
      </c>
      <c r="AD168" s="7">
        <v>42.13</v>
      </c>
      <c r="AE168" s="7">
        <v>48.04</v>
      </c>
      <c r="AF168" s="7">
        <v>91.1</v>
      </c>
      <c r="AG168" s="7">
        <v>27.3</v>
      </c>
    </row>
    <row r="169" spans="1:33">
      <c r="A169" s="9">
        <v>20729</v>
      </c>
      <c r="B169" s="7">
        <v>432.1</v>
      </c>
      <c r="C169" s="7">
        <v>678.34</v>
      </c>
      <c r="D169" s="7"/>
      <c r="E169" s="7"/>
      <c r="F169" s="7"/>
      <c r="G169" s="7"/>
      <c r="H169" s="7"/>
      <c r="I169" s="7"/>
      <c r="J169" s="7"/>
      <c r="K169" s="7"/>
      <c r="L169" s="7"/>
      <c r="M169" s="26"/>
      <c r="N169" s="26"/>
      <c r="O169" s="26"/>
      <c r="P169" s="26"/>
      <c r="Q169" s="26"/>
      <c r="R169" s="26"/>
      <c r="S169" s="7"/>
      <c r="T169" s="7"/>
      <c r="U169" s="7"/>
      <c r="V169" s="7"/>
      <c r="W169" s="7"/>
      <c r="X169" s="7">
        <v>63.7</v>
      </c>
      <c r="Y169" s="7">
        <v>667</v>
      </c>
      <c r="Z169" s="7">
        <v>3.63</v>
      </c>
      <c r="AA169" s="7">
        <v>4.17</v>
      </c>
      <c r="AB169" s="7">
        <v>134.09</v>
      </c>
      <c r="AC169" s="7">
        <v>258.60000000000002</v>
      </c>
      <c r="AD169" s="7">
        <v>42.4</v>
      </c>
      <c r="AE169" s="7">
        <v>46.15</v>
      </c>
      <c r="AF169" s="7">
        <v>92</v>
      </c>
      <c r="AG169" s="7">
        <v>27.6</v>
      </c>
    </row>
    <row r="170" spans="1:33">
      <c r="A170" s="9">
        <v>20821</v>
      </c>
      <c r="B170" s="7">
        <v>440.2</v>
      </c>
      <c r="C170" s="7">
        <v>683.54</v>
      </c>
      <c r="D170" s="7"/>
      <c r="E170" s="7"/>
      <c r="F170" s="7"/>
      <c r="G170" s="7"/>
      <c r="H170" s="7"/>
      <c r="I170" s="7"/>
      <c r="J170" s="7"/>
      <c r="K170" s="7"/>
      <c r="L170" s="7"/>
      <c r="M170" s="26"/>
      <c r="N170" s="26"/>
      <c r="O170" s="26"/>
      <c r="P170" s="26"/>
      <c r="Q170" s="26"/>
      <c r="R170" s="26"/>
      <c r="S170" s="7"/>
      <c r="T170" s="7"/>
      <c r="U170" s="7"/>
      <c r="V170" s="7"/>
      <c r="W170" s="7"/>
      <c r="X170" s="7">
        <v>64.400000000000006</v>
      </c>
      <c r="Y170" s="7">
        <v>672.6</v>
      </c>
      <c r="Z170" s="7">
        <v>3.63</v>
      </c>
      <c r="AA170" s="7">
        <v>4.49</v>
      </c>
      <c r="AB170" s="7">
        <v>134.29</v>
      </c>
      <c r="AC170" s="7">
        <v>260.8</v>
      </c>
      <c r="AD170" s="7">
        <v>42.47</v>
      </c>
      <c r="AE170" s="7">
        <v>44.31</v>
      </c>
      <c r="AF170" s="7">
        <v>92.7</v>
      </c>
      <c r="AG170" s="7">
        <v>28.7</v>
      </c>
    </row>
    <row r="171" spans="1:33">
      <c r="A171" s="9">
        <v>20911</v>
      </c>
      <c r="B171" s="7">
        <v>442.3</v>
      </c>
      <c r="C171" s="7">
        <v>683.62</v>
      </c>
      <c r="D171" s="7"/>
      <c r="E171" s="7"/>
      <c r="F171" s="7"/>
      <c r="G171" s="7"/>
      <c r="H171" s="7"/>
      <c r="I171" s="7"/>
      <c r="J171" s="7"/>
      <c r="K171" s="7"/>
      <c r="L171" s="7"/>
      <c r="M171" s="26"/>
      <c r="N171" s="26"/>
      <c r="O171" s="26"/>
      <c r="P171" s="26"/>
      <c r="Q171" s="26"/>
      <c r="R171" s="26"/>
      <c r="S171" s="7"/>
      <c r="T171" s="7"/>
      <c r="U171" s="7"/>
      <c r="V171" s="7"/>
      <c r="W171" s="7"/>
      <c r="X171" s="7">
        <v>64.7</v>
      </c>
      <c r="Y171" s="7">
        <v>677</v>
      </c>
      <c r="Z171" s="7">
        <v>3.68</v>
      </c>
      <c r="AA171" s="7">
        <v>4.4400000000000004</v>
      </c>
      <c r="AB171" s="7">
        <v>134.36000000000001</v>
      </c>
      <c r="AC171" s="7">
        <v>262.72000000000003</v>
      </c>
      <c r="AD171" s="7">
        <v>42.53</v>
      </c>
      <c r="AE171" s="7">
        <v>46.46</v>
      </c>
      <c r="AF171" s="7">
        <v>93</v>
      </c>
      <c r="AG171" s="7">
        <v>28.6</v>
      </c>
    </row>
    <row r="172" spans="1:33">
      <c r="A172" s="9">
        <v>21002</v>
      </c>
      <c r="B172" s="7">
        <v>449.4</v>
      </c>
      <c r="C172" s="7">
        <v>688.21</v>
      </c>
      <c r="D172" s="7"/>
      <c r="E172" s="7"/>
      <c r="F172" s="7"/>
      <c r="G172" s="7"/>
      <c r="H172" s="7"/>
      <c r="I172" s="7"/>
      <c r="J172" s="7"/>
      <c r="K172" s="7"/>
      <c r="L172" s="7"/>
      <c r="M172" s="26"/>
      <c r="N172" s="26"/>
      <c r="O172" s="26"/>
      <c r="P172" s="26"/>
      <c r="Q172" s="26"/>
      <c r="R172" s="26"/>
      <c r="S172" s="7"/>
      <c r="T172" s="7"/>
      <c r="U172" s="7"/>
      <c r="V172" s="7"/>
      <c r="W172" s="7"/>
      <c r="X172" s="7">
        <v>65.3</v>
      </c>
      <c r="Y172" s="7">
        <v>684.2</v>
      </c>
      <c r="Z172" s="7">
        <v>3.95</v>
      </c>
      <c r="AA172" s="7">
        <v>4.7300000000000004</v>
      </c>
      <c r="AB172" s="7">
        <v>134.26</v>
      </c>
      <c r="AC172" s="7">
        <v>264.5</v>
      </c>
      <c r="AD172" s="7">
        <v>42.53</v>
      </c>
      <c r="AE172" s="7">
        <v>46.11</v>
      </c>
      <c r="AF172" s="7">
        <v>93.8</v>
      </c>
      <c r="AG172" s="7">
        <v>29.7</v>
      </c>
    </row>
    <row r="173" spans="1:33">
      <c r="A173" s="9">
        <v>21094</v>
      </c>
      <c r="B173" s="7">
        <v>444</v>
      </c>
      <c r="C173" s="7">
        <v>678.9</v>
      </c>
      <c r="D173" s="7"/>
      <c r="E173" s="7"/>
      <c r="F173" s="7"/>
      <c r="G173" s="7"/>
      <c r="H173" s="7"/>
      <c r="I173" s="7"/>
      <c r="J173" s="7"/>
      <c r="K173" s="7"/>
      <c r="L173" s="7"/>
      <c r="M173" s="26"/>
      <c r="N173" s="26"/>
      <c r="O173" s="26"/>
      <c r="P173" s="26"/>
      <c r="Q173" s="26"/>
      <c r="R173" s="26"/>
      <c r="S173" s="7"/>
      <c r="T173" s="7"/>
      <c r="U173" s="7"/>
      <c r="V173" s="7"/>
      <c r="W173" s="7"/>
      <c r="X173" s="7">
        <v>65.400000000000006</v>
      </c>
      <c r="Y173" s="7">
        <v>686.9</v>
      </c>
      <c r="Z173" s="7">
        <v>3.99</v>
      </c>
      <c r="AA173" s="7">
        <v>4.99</v>
      </c>
      <c r="AB173" s="7">
        <v>133.47999999999999</v>
      </c>
      <c r="AC173" s="7">
        <v>265.19</v>
      </c>
      <c r="AD173" s="7">
        <v>42.53</v>
      </c>
      <c r="AE173" s="7">
        <v>40.64</v>
      </c>
      <c r="AF173" s="7">
        <v>93.8</v>
      </c>
      <c r="AG173" s="7">
        <v>29.1</v>
      </c>
    </row>
    <row r="174" spans="1:33">
      <c r="A174" s="9">
        <v>21186</v>
      </c>
      <c r="B174" s="7">
        <v>436.8</v>
      </c>
      <c r="C174" s="7">
        <v>665.85</v>
      </c>
      <c r="D174" s="7"/>
      <c r="E174" s="7"/>
      <c r="F174" s="7"/>
      <c r="G174" s="7"/>
      <c r="H174" s="7"/>
      <c r="I174" s="7"/>
      <c r="J174" s="7"/>
      <c r="K174" s="7"/>
      <c r="L174" s="7"/>
      <c r="M174" s="26"/>
      <c r="N174" s="26"/>
      <c r="O174" s="26"/>
      <c r="P174" s="26"/>
      <c r="Q174" s="26"/>
      <c r="R174" s="26"/>
      <c r="S174" s="7"/>
      <c r="T174" s="7"/>
      <c r="U174" s="7"/>
      <c r="V174" s="7"/>
      <c r="W174" s="7"/>
      <c r="X174" s="7">
        <v>65.599999999999994</v>
      </c>
      <c r="Y174" s="7">
        <v>691.1</v>
      </c>
      <c r="Z174" s="7">
        <v>2.82</v>
      </c>
      <c r="AA174" s="7">
        <v>4.83</v>
      </c>
      <c r="AB174" s="7">
        <v>133.72</v>
      </c>
      <c r="AC174" s="7">
        <v>267.93</v>
      </c>
      <c r="AD174" s="7">
        <v>42.7</v>
      </c>
      <c r="AE174" s="7">
        <v>41.5</v>
      </c>
      <c r="AF174" s="7">
        <v>94.6</v>
      </c>
      <c r="AG174" s="7">
        <v>25.8</v>
      </c>
    </row>
    <row r="175" spans="1:33">
      <c r="A175" s="9">
        <v>21276</v>
      </c>
      <c r="B175" s="7">
        <v>440.7</v>
      </c>
      <c r="C175" s="7">
        <v>669.76</v>
      </c>
      <c r="D175" s="7"/>
      <c r="E175" s="7"/>
      <c r="F175" s="7"/>
      <c r="G175" s="7"/>
      <c r="H175" s="7"/>
      <c r="I175" s="7"/>
      <c r="J175" s="7"/>
      <c r="K175" s="7"/>
      <c r="L175" s="7"/>
      <c r="M175" s="26"/>
      <c r="N175" s="26"/>
      <c r="O175" s="26"/>
      <c r="P175" s="26"/>
      <c r="Q175" s="26"/>
      <c r="R175" s="26"/>
      <c r="S175" s="7"/>
      <c r="T175" s="7"/>
      <c r="U175" s="7"/>
      <c r="V175" s="7"/>
      <c r="W175" s="7"/>
      <c r="X175" s="7">
        <v>65.8</v>
      </c>
      <c r="Y175" s="7">
        <v>700.6</v>
      </c>
      <c r="Z175" s="7">
        <v>1.72</v>
      </c>
      <c r="AA175" s="7">
        <v>4.67</v>
      </c>
      <c r="AB175" s="7">
        <v>135.22</v>
      </c>
      <c r="AC175" s="7">
        <v>274.52</v>
      </c>
      <c r="AD175" s="7">
        <v>43.2</v>
      </c>
      <c r="AE175" s="7">
        <v>43.6</v>
      </c>
      <c r="AF175" s="7">
        <v>94.7</v>
      </c>
      <c r="AG175" s="7">
        <v>24.8</v>
      </c>
    </row>
    <row r="176" spans="1:33">
      <c r="A176" s="9">
        <v>21367</v>
      </c>
      <c r="B176" s="7">
        <v>453.9</v>
      </c>
      <c r="C176" s="7">
        <v>685.65</v>
      </c>
      <c r="D176" s="7"/>
      <c r="E176" s="7"/>
      <c r="F176" s="7"/>
      <c r="G176" s="7"/>
      <c r="H176" s="7"/>
      <c r="I176" s="7"/>
      <c r="J176" s="7"/>
      <c r="K176" s="7"/>
      <c r="L176" s="7"/>
      <c r="M176" s="26"/>
      <c r="N176" s="26"/>
      <c r="O176" s="26"/>
      <c r="P176" s="26"/>
      <c r="Q176" s="26"/>
      <c r="R176" s="26"/>
      <c r="S176" s="7"/>
      <c r="T176" s="7"/>
      <c r="U176" s="7"/>
      <c r="V176" s="7"/>
      <c r="W176" s="7"/>
      <c r="X176" s="7">
        <v>66.2</v>
      </c>
      <c r="Y176" s="7">
        <v>711.3</v>
      </c>
      <c r="Z176" s="7">
        <v>2.13</v>
      </c>
      <c r="AA176" s="7">
        <v>4.53</v>
      </c>
      <c r="AB176" s="7">
        <v>136.63999999999999</v>
      </c>
      <c r="AC176" s="7">
        <v>279.33</v>
      </c>
      <c r="AD176" s="7">
        <v>43.37</v>
      </c>
      <c r="AE176" s="7">
        <v>47.55</v>
      </c>
      <c r="AF176" s="7">
        <v>94.5</v>
      </c>
      <c r="AG176" s="7">
        <v>24.6</v>
      </c>
    </row>
    <row r="177" spans="1:63">
      <c r="A177" s="9">
        <v>21459</v>
      </c>
      <c r="B177" s="7">
        <v>467</v>
      </c>
      <c r="C177" s="7">
        <v>702.26</v>
      </c>
      <c r="D177" s="7"/>
      <c r="E177" s="7"/>
      <c r="F177" s="7"/>
      <c r="G177" s="7"/>
      <c r="H177" s="7"/>
      <c r="I177" s="7"/>
      <c r="J177" s="7"/>
      <c r="K177" s="7"/>
      <c r="L177" s="7"/>
      <c r="M177" s="26"/>
      <c r="N177" s="26"/>
      <c r="O177" s="26"/>
      <c r="P177" s="26"/>
      <c r="Q177" s="26"/>
      <c r="R177" s="26"/>
      <c r="S177" s="7"/>
      <c r="T177" s="7"/>
      <c r="U177" s="7"/>
      <c r="V177" s="7"/>
      <c r="W177" s="7"/>
      <c r="X177" s="7">
        <v>66.5</v>
      </c>
      <c r="Y177" s="7">
        <v>717.1</v>
      </c>
      <c r="Z177" s="7">
        <v>3.21</v>
      </c>
      <c r="AA177" s="7">
        <v>4.92</v>
      </c>
      <c r="AB177" s="7">
        <v>138.47999999999999</v>
      </c>
      <c r="AC177" s="7">
        <v>282.62</v>
      </c>
      <c r="AD177" s="7">
        <v>43.53</v>
      </c>
      <c r="AE177" s="7">
        <v>52.31</v>
      </c>
      <c r="AF177" s="7">
        <v>94.5</v>
      </c>
      <c r="AG177" s="7">
        <v>26.1</v>
      </c>
    </row>
    <row r="178" spans="1:63">
      <c r="A178" s="9">
        <v>21551</v>
      </c>
      <c r="B178" s="7">
        <v>477</v>
      </c>
      <c r="C178" s="7">
        <v>711.94</v>
      </c>
      <c r="D178" s="7"/>
      <c r="E178" s="7"/>
      <c r="F178" s="7"/>
      <c r="G178" s="7"/>
      <c r="H178" s="7"/>
      <c r="I178" s="7"/>
      <c r="J178" s="7"/>
      <c r="K178" s="7"/>
      <c r="L178" s="7"/>
      <c r="M178" s="26"/>
      <c r="N178" s="26"/>
      <c r="O178" s="26"/>
      <c r="P178" s="26"/>
      <c r="Q178" s="26"/>
      <c r="R178" s="26"/>
      <c r="S178" s="7"/>
      <c r="T178" s="7"/>
      <c r="U178" s="7"/>
      <c r="V178" s="7"/>
      <c r="W178" s="7"/>
      <c r="X178" s="7">
        <v>67</v>
      </c>
      <c r="Y178" s="7">
        <v>716.1</v>
      </c>
      <c r="Z178" s="7">
        <v>3.3</v>
      </c>
      <c r="AA178" s="7">
        <v>4.87</v>
      </c>
      <c r="AB178" s="7">
        <v>140.35</v>
      </c>
      <c r="AC178" s="7">
        <v>286.60000000000002</v>
      </c>
      <c r="AD178" s="7">
        <v>43.7</v>
      </c>
      <c r="AE178" s="7">
        <v>55.51</v>
      </c>
      <c r="AF178" s="7">
        <v>94.8</v>
      </c>
      <c r="AG178" s="7">
        <v>27.6</v>
      </c>
      <c r="AH178" s="7">
        <v>12.51</v>
      </c>
      <c r="AI178" s="7">
        <v>27.09</v>
      </c>
      <c r="AJ178" s="7">
        <v>1.73</v>
      </c>
      <c r="AK178" s="7">
        <v>7.66</v>
      </c>
      <c r="AL178" s="7">
        <v>22.63</v>
      </c>
      <c r="AM178" s="7">
        <v>1.62</v>
      </c>
      <c r="AN178" s="7">
        <v>7.32</v>
      </c>
      <c r="AO178" s="7">
        <v>22.16</v>
      </c>
      <c r="AP178" s="7">
        <v>-4.4400000000000004</v>
      </c>
      <c r="AQ178" s="7">
        <v>-15.4</v>
      </c>
      <c r="AR178" s="7">
        <v>4.21</v>
      </c>
      <c r="AS178" s="7">
        <v>12.71</v>
      </c>
      <c r="AT178" s="7">
        <v>33.130000000000003</v>
      </c>
      <c r="AU178" s="7">
        <v>43.91</v>
      </c>
      <c r="AV178" s="7">
        <v>141.43</v>
      </c>
      <c r="AW178" s="7">
        <v>31.05</v>
      </c>
      <c r="AX178" s="7">
        <v>10.29</v>
      </c>
      <c r="AY178" s="7">
        <v>15.54</v>
      </c>
      <c r="AZ178" s="7">
        <v>66.22</v>
      </c>
      <c r="BA178" s="7">
        <v>4.13</v>
      </c>
      <c r="BB178" s="7">
        <v>6.87</v>
      </c>
      <c r="BC178" s="7">
        <v>60.08</v>
      </c>
      <c r="BD178" s="7">
        <v>8.48</v>
      </c>
      <c r="BE178" s="7">
        <v>50.95</v>
      </c>
      <c r="BF178" s="7">
        <v>16.64</v>
      </c>
      <c r="BG178" s="7">
        <v>91.99</v>
      </c>
      <c r="BH178" s="7">
        <v>207.46</v>
      </c>
      <c r="BI178" s="7">
        <v>55.62</v>
      </c>
      <c r="BJ178" s="7">
        <v>21.62</v>
      </c>
      <c r="BK178" s="7">
        <v>11.32</v>
      </c>
    </row>
    <row r="179" spans="1:63">
      <c r="A179" s="9">
        <v>21641</v>
      </c>
      <c r="B179" s="7">
        <v>490.6</v>
      </c>
      <c r="C179" s="7">
        <v>725.74</v>
      </c>
      <c r="D179" s="7"/>
      <c r="E179" s="7"/>
      <c r="F179" s="7"/>
      <c r="G179" s="7"/>
      <c r="H179" s="7"/>
      <c r="I179" s="7"/>
      <c r="J179" s="7"/>
      <c r="K179" s="7"/>
      <c r="L179" s="7"/>
      <c r="M179" s="26"/>
      <c r="N179" s="26"/>
      <c r="O179" s="26"/>
      <c r="P179" s="26"/>
      <c r="Q179" s="26"/>
      <c r="R179" s="26"/>
      <c r="S179" s="7"/>
      <c r="T179" s="7"/>
      <c r="U179" s="7"/>
      <c r="V179" s="7"/>
      <c r="W179" s="7"/>
      <c r="X179" s="7">
        <v>67.599999999999994</v>
      </c>
      <c r="Y179" s="7">
        <v>721</v>
      </c>
      <c r="Z179" s="7">
        <v>3.6</v>
      </c>
      <c r="AA179" s="7">
        <v>4.8600000000000003</v>
      </c>
      <c r="AB179" s="7">
        <v>141.75</v>
      </c>
      <c r="AC179" s="7">
        <v>291</v>
      </c>
      <c r="AD179" s="7">
        <v>43.9</v>
      </c>
      <c r="AE179" s="7">
        <v>57.51</v>
      </c>
      <c r="AF179" s="7">
        <v>95.1</v>
      </c>
      <c r="AG179" s="7">
        <v>28.7</v>
      </c>
      <c r="AH179" s="7">
        <v>12.3</v>
      </c>
      <c r="AI179" s="7">
        <v>28.28</v>
      </c>
      <c r="AJ179" s="7">
        <v>1.73</v>
      </c>
      <c r="AK179" s="7">
        <v>7.39</v>
      </c>
      <c r="AL179" s="7">
        <v>23.38</v>
      </c>
      <c r="AM179" s="7">
        <v>2.35</v>
      </c>
      <c r="AN179" s="7">
        <v>9.9600000000000009</v>
      </c>
      <c r="AO179" s="7">
        <v>23.58</v>
      </c>
      <c r="AP179" s="7">
        <v>-7.52</v>
      </c>
      <c r="AQ179" s="7">
        <v>-25.42</v>
      </c>
      <c r="AR179" s="7">
        <v>4.6900000000000004</v>
      </c>
      <c r="AS179" s="7">
        <v>13.54</v>
      </c>
      <c r="AT179" s="7">
        <v>34.630000000000003</v>
      </c>
      <c r="AU179" s="7">
        <v>45.77</v>
      </c>
      <c r="AV179" s="7">
        <v>142.58000000000001</v>
      </c>
      <c r="AW179" s="7">
        <v>32.1</v>
      </c>
      <c r="AX179" s="7">
        <v>11.58</v>
      </c>
      <c r="AY179" s="7">
        <v>18.41</v>
      </c>
      <c r="AZ179" s="7">
        <v>62.91</v>
      </c>
      <c r="BA179" s="7">
        <v>4.57</v>
      </c>
      <c r="BB179" s="7">
        <v>7.64</v>
      </c>
      <c r="BC179" s="7">
        <v>59.85</v>
      </c>
      <c r="BD179" s="7">
        <v>9.6199999999999992</v>
      </c>
      <c r="BE179" s="7">
        <v>55.6</v>
      </c>
      <c r="BF179" s="7">
        <v>17.3</v>
      </c>
      <c r="BG179" s="7">
        <v>91.64</v>
      </c>
      <c r="BH179" s="7">
        <v>205.99</v>
      </c>
      <c r="BI179" s="7">
        <v>56.17</v>
      </c>
      <c r="BJ179" s="7">
        <v>22.05</v>
      </c>
      <c r="BK179" s="7">
        <v>11.45</v>
      </c>
    </row>
    <row r="180" spans="1:63">
      <c r="A180" s="9">
        <v>21732</v>
      </c>
      <c r="B180" s="7">
        <v>489</v>
      </c>
      <c r="C180" s="7">
        <v>721.24</v>
      </c>
      <c r="D180" s="7"/>
      <c r="E180" s="7"/>
      <c r="F180" s="7"/>
      <c r="G180" s="7"/>
      <c r="H180" s="7"/>
      <c r="I180" s="7"/>
      <c r="J180" s="7"/>
      <c r="K180" s="7"/>
      <c r="L180" s="7"/>
      <c r="M180" s="26"/>
      <c r="N180" s="26"/>
      <c r="O180" s="26"/>
      <c r="P180" s="26"/>
      <c r="Q180" s="26"/>
      <c r="R180" s="26"/>
      <c r="S180" s="7"/>
      <c r="T180" s="7"/>
      <c r="U180" s="7"/>
      <c r="V180" s="7"/>
      <c r="W180" s="7"/>
      <c r="X180" s="7">
        <v>67.8</v>
      </c>
      <c r="Y180" s="7">
        <v>723.7</v>
      </c>
      <c r="Z180" s="7">
        <v>4.1900000000000004</v>
      </c>
      <c r="AA180" s="7">
        <v>5.08</v>
      </c>
      <c r="AB180" s="7">
        <v>142.22999999999999</v>
      </c>
      <c r="AC180" s="7">
        <v>294.89999999999998</v>
      </c>
      <c r="AD180" s="7">
        <v>44.07</v>
      </c>
      <c r="AE180" s="7">
        <v>58.73</v>
      </c>
      <c r="AF180" s="7">
        <v>94.8</v>
      </c>
      <c r="AG180" s="7">
        <v>29.6</v>
      </c>
      <c r="AH180" s="7">
        <v>15.26</v>
      </c>
      <c r="AI180" s="7">
        <v>29.12</v>
      </c>
      <c r="AJ180" s="7">
        <v>2.0099999999999998</v>
      </c>
      <c r="AK180" s="7">
        <v>8.16</v>
      </c>
      <c r="AL180" s="7">
        <v>24.65</v>
      </c>
      <c r="AM180" s="7">
        <v>2.99</v>
      </c>
      <c r="AN180" s="7">
        <v>11.88</v>
      </c>
      <c r="AO180" s="7">
        <v>25.15</v>
      </c>
      <c r="AP180" s="7">
        <v>-7.3</v>
      </c>
      <c r="AQ180" s="7">
        <v>-23.79</v>
      </c>
      <c r="AR180" s="7">
        <v>6.26</v>
      </c>
      <c r="AS180" s="7">
        <v>16.559999999999999</v>
      </c>
      <c r="AT180" s="7">
        <v>37.81</v>
      </c>
      <c r="AU180" s="7">
        <v>48.59</v>
      </c>
      <c r="AV180" s="7">
        <v>143.47</v>
      </c>
      <c r="AW180" s="7">
        <v>33.869999999999997</v>
      </c>
      <c r="AX180" s="7">
        <v>10.76</v>
      </c>
      <c r="AY180" s="7">
        <v>16.22</v>
      </c>
      <c r="AZ180" s="7">
        <v>66.3</v>
      </c>
      <c r="BA180" s="7">
        <v>5.73</v>
      </c>
      <c r="BB180" s="7">
        <v>8.8800000000000008</v>
      </c>
      <c r="BC180" s="7">
        <v>64.55</v>
      </c>
      <c r="BD180" s="7">
        <v>10.050000000000001</v>
      </c>
      <c r="BE180" s="7">
        <v>55.92</v>
      </c>
      <c r="BF180" s="7">
        <v>17.96</v>
      </c>
      <c r="BG180" s="7">
        <v>92.05</v>
      </c>
      <c r="BH180" s="7">
        <v>204.74</v>
      </c>
      <c r="BI180" s="7">
        <v>57.45</v>
      </c>
      <c r="BJ180" s="7">
        <v>21.7</v>
      </c>
      <c r="BK180" s="7">
        <v>11.48</v>
      </c>
    </row>
    <row r="181" spans="1:63">
      <c r="A181" s="9">
        <v>21824</v>
      </c>
      <c r="B181" s="7">
        <v>495</v>
      </c>
      <c r="C181" s="7">
        <v>727.94</v>
      </c>
      <c r="D181" s="7"/>
      <c r="E181" s="7"/>
      <c r="F181" s="7"/>
      <c r="G181" s="7"/>
      <c r="H181" s="7"/>
      <c r="I181" s="7"/>
      <c r="J181" s="7"/>
      <c r="K181" s="7"/>
      <c r="L181" s="7"/>
      <c r="M181" s="26"/>
      <c r="N181" s="26"/>
      <c r="O181" s="26"/>
      <c r="P181" s="26"/>
      <c r="Q181" s="26"/>
      <c r="R181" s="26"/>
      <c r="S181" s="7"/>
      <c r="T181" s="7"/>
      <c r="U181" s="7"/>
      <c r="V181" s="7"/>
      <c r="W181" s="7"/>
      <c r="X181" s="7">
        <v>68</v>
      </c>
      <c r="Y181" s="7">
        <v>736</v>
      </c>
      <c r="Z181" s="7">
        <v>4.76</v>
      </c>
      <c r="AA181" s="7">
        <v>5.28</v>
      </c>
      <c r="AB181" s="7">
        <v>141.19999999999999</v>
      </c>
      <c r="AC181" s="7">
        <v>296.10000000000002</v>
      </c>
      <c r="AD181" s="7">
        <v>43.93</v>
      </c>
      <c r="AE181" s="7">
        <v>57.76</v>
      </c>
      <c r="AF181" s="7">
        <v>94.4</v>
      </c>
      <c r="AG181" s="7">
        <v>29.6</v>
      </c>
      <c r="AH181" s="7">
        <v>14.22</v>
      </c>
      <c r="AI181" s="7">
        <v>30.15</v>
      </c>
      <c r="AJ181" s="7">
        <v>1.93</v>
      </c>
      <c r="AK181" s="7">
        <v>7.42</v>
      </c>
      <c r="AL181" s="7">
        <v>26</v>
      </c>
      <c r="AM181" s="7">
        <v>3.03</v>
      </c>
      <c r="AN181" s="7">
        <v>11.25</v>
      </c>
      <c r="AO181" s="7">
        <v>26.9</v>
      </c>
      <c r="AP181" s="7">
        <v>-8.52</v>
      </c>
      <c r="AQ181" s="7">
        <v>-26.19</v>
      </c>
      <c r="AR181" s="7">
        <v>8.07</v>
      </c>
      <c r="AS181" s="7">
        <v>19.170000000000002</v>
      </c>
      <c r="AT181" s="7">
        <v>42.09</v>
      </c>
      <c r="AU181" s="7">
        <v>52.26</v>
      </c>
      <c r="AV181" s="7">
        <v>145.97999999999999</v>
      </c>
      <c r="AW181" s="7">
        <v>35.799999999999997</v>
      </c>
      <c r="AX181" s="7">
        <v>9.5500000000000007</v>
      </c>
      <c r="AY181" s="7">
        <v>12.63</v>
      </c>
      <c r="AZ181" s="7">
        <v>75.599999999999994</v>
      </c>
      <c r="BA181" s="7">
        <v>6.6</v>
      </c>
      <c r="BB181" s="7">
        <v>9.56</v>
      </c>
      <c r="BC181" s="7">
        <v>69.010000000000005</v>
      </c>
      <c r="BD181" s="7">
        <v>9.6999999999999993</v>
      </c>
      <c r="BE181" s="7">
        <v>51.64</v>
      </c>
      <c r="BF181" s="7">
        <v>18.79</v>
      </c>
      <c r="BG181" s="7">
        <v>92.18</v>
      </c>
      <c r="BH181" s="7">
        <v>203.32</v>
      </c>
      <c r="BI181" s="7">
        <v>59.31</v>
      </c>
      <c r="BJ181" s="7">
        <v>21.49</v>
      </c>
      <c r="BK181" s="7">
        <v>11.68</v>
      </c>
    </row>
    <row r="182" spans="1:63">
      <c r="A182" s="9">
        <v>21916</v>
      </c>
      <c r="B182" s="7">
        <v>506.9</v>
      </c>
      <c r="C182" s="7">
        <v>741.08</v>
      </c>
      <c r="D182" s="7"/>
      <c r="E182" s="7"/>
      <c r="F182" s="7"/>
      <c r="G182" s="7"/>
      <c r="H182" s="7"/>
      <c r="I182" s="7"/>
      <c r="J182" s="7"/>
      <c r="K182" s="7"/>
      <c r="L182" s="7"/>
      <c r="M182" s="26"/>
      <c r="N182" s="26"/>
      <c r="O182" s="26"/>
      <c r="P182" s="26"/>
      <c r="Q182" s="26"/>
      <c r="R182" s="26"/>
      <c r="S182" s="7"/>
      <c r="T182" s="7"/>
      <c r="U182" s="7"/>
      <c r="V182" s="7"/>
      <c r="W182" s="7"/>
      <c r="X182" s="7">
        <v>68.400000000000006</v>
      </c>
      <c r="Y182" s="7">
        <v>740.8</v>
      </c>
      <c r="Z182" s="7">
        <v>4.6900000000000004</v>
      </c>
      <c r="AA182" s="7">
        <v>5.34</v>
      </c>
      <c r="AB182" s="7">
        <v>140.83000000000001</v>
      </c>
      <c r="AC182" s="7">
        <v>297.2</v>
      </c>
      <c r="AD182" s="7">
        <v>43.87</v>
      </c>
      <c r="AE182" s="7">
        <v>56.28</v>
      </c>
      <c r="AF182" s="7">
        <v>94.9</v>
      </c>
      <c r="AG182" s="7">
        <v>30.6</v>
      </c>
      <c r="AH182" s="7">
        <v>16.46</v>
      </c>
      <c r="AI182" s="7">
        <v>31.35</v>
      </c>
      <c r="AJ182" s="7">
        <v>2.44</v>
      </c>
      <c r="AK182" s="7">
        <v>8.5399999999999991</v>
      </c>
      <c r="AL182" s="7">
        <v>28.59</v>
      </c>
      <c r="AM182" s="7">
        <v>3.55</v>
      </c>
      <c r="AN182" s="7">
        <v>11.96</v>
      </c>
      <c r="AO182" s="7">
        <v>29.72</v>
      </c>
      <c r="AP182" s="7">
        <v>-1.77</v>
      </c>
      <c r="AQ182" s="7">
        <v>-4.99</v>
      </c>
      <c r="AR182" s="7">
        <v>7.42</v>
      </c>
      <c r="AS182" s="7">
        <v>16.440000000000001</v>
      </c>
      <c r="AT182" s="7">
        <v>45.11</v>
      </c>
      <c r="AU182" s="7">
        <v>54.76</v>
      </c>
      <c r="AV182" s="7">
        <v>144.13999999999999</v>
      </c>
      <c r="AW182" s="7">
        <v>37.99</v>
      </c>
      <c r="AX182" s="7">
        <v>11.85</v>
      </c>
      <c r="AY182" s="7">
        <v>16.88</v>
      </c>
      <c r="AZ182" s="7">
        <v>70.209999999999994</v>
      </c>
      <c r="BA182" s="7">
        <v>7.73</v>
      </c>
      <c r="BB182" s="7">
        <v>9.5500000000000007</v>
      </c>
      <c r="BC182" s="7">
        <v>80.95</v>
      </c>
      <c r="BD182" s="7">
        <v>6.43</v>
      </c>
      <c r="BE182" s="7">
        <v>31.89</v>
      </c>
      <c r="BF182" s="7">
        <v>20.149999999999999</v>
      </c>
      <c r="BG182" s="7">
        <v>92.86</v>
      </c>
      <c r="BH182" s="7">
        <v>202.2</v>
      </c>
      <c r="BI182" s="7">
        <v>60.39</v>
      </c>
      <c r="BJ182" s="7">
        <v>20.98</v>
      </c>
      <c r="BK182" s="7">
        <v>12.21</v>
      </c>
    </row>
    <row r="183" spans="1:63">
      <c r="A183" s="9">
        <v>22007</v>
      </c>
      <c r="B183" s="7">
        <v>506.3</v>
      </c>
      <c r="C183" s="7">
        <v>738.05</v>
      </c>
      <c r="D183" s="7"/>
      <c r="E183" s="7"/>
      <c r="F183" s="7"/>
      <c r="G183" s="7"/>
      <c r="H183" s="7"/>
      <c r="I183" s="7"/>
      <c r="J183" s="7"/>
      <c r="K183" s="7"/>
      <c r="L183" s="7"/>
      <c r="M183" s="26"/>
      <c r="N183" s="26"/>
      <c r="O183" s="26"/>
      <c r="P183" s="26"/>
      <c r="Q183" s="26"/>
      <c r="R183" s="26"/>
      <c r="S183" s="7"/>
      <c r="T183" s="7"/>
      <c r="U183" s="7"/>
      <c r="V183" s="7"/>
      <c r="W183" s="7"/>
      <c r="X183" s="7">
        <v>68.599999999999994</v>
      </c>
      <c r="Y183" s="7">
        <v>747.2</v>
      </c>
      <c r="Z183" s="7">
        <v>4.07</v>
      </c>
      <c r="AA183" s="7">
        <v>5.2</v>
      </c>
      <c r="AB183" s="7">
        <v>140.83000000000001</v>
      </c>
      <c r="AC183" s="7">
        <v>299.89999999999998</v>
      </c>
      <c r="AD183" s="7">
        <v>43.93</v>
      </c>
      <c r="AE183" s="7">
        <v>56.07</v>
      </c>
      <c r="AF183" s="7">
        <v>95</v>
      </c>
      <c r="AG183" s="7">
        <v>31.3</v>
      </c>
      <c r="AH183" s="7">
        <v>15.72</v>
      </c>
      <c r="AI183" s="7">
        <v>31.89</v>
      </c>
      <c r="AJ183" s="7">
        <v>2.2799999999999998</v>
      </c>
      <c r="AK183" s="7">
        <v>7.66</v>
      </c>
      <c r="AL183" s="7">
        <v>29.72</v>
      </c>
      <c r="AM183" s="7">
        <v>3.75</v>
      </c>
      <c r="AN183" s="7">
        <v>12.12</v>
      </c>
      <c r="AO183" s="7">
        <v>30.95</v>
      </c>
      <c r="AP183" s="7">
        <v>0.81</v>
      </c>
      <c r="AQ183" s="7">
        <v>2.15</v>
      </c>
      <c r="AR183" s="7">
        <v>6.55</v>
      </c>
      <c r="AS183" s="7">
        <v>13.79</v>
      </c>
      <c r="AT183" s="7">
        <v>47.53</v>
      </c>
      <c r="AU183" s="7">
        <v>57.74</v>
      </c>
      <c r="AV183" s="7">
        <v>142.9</v>
      </c>
      <c r="AW183" s="7">
        <v>40.409999999999997</v>
      </c>
      <c r="AX183" s="7">
        <v>10.71</v>
      </c>
      <c r="AY183" s="7">
        <v>13.35</v>
      </c>
      <c r="AZ183" s="7">
        <v>80.239999999999995</v>
      </c>
      <c r="BA183" s="7">
        <v>7.63</v>
      </c>
      <c r="BB183" s="7">
        <v>8.86</v>
      </c>
      <c r="BC183" s="7">
        <v>86.03</v>
      </c>
      <c r="BD183" s="7">
        <v>5.68</v>
      </c>
      <c r="BE183" s="7">
        <v>27.4</v>
      </c>
      <c r="BF183" s="7">
        <v>20.74</v>
      </c>
      <c r="BG183" s="7">
        <v>93.33</v>
      </c>
      <c r="BH183" s="7">
        <v>200.89</v>
      </c>
      <c r="BI183" s="7">
        <v>60.76</v>
      </c>
      <c r="BJ183" s="7">
        <v>20.52</v>
      </c>
      <c r="BK183" s="7">
        <v>12.33</v>
      </c>
    </row>
    <row r="184" spans="1:63">
      <c r="A184" s="9">
        <v>22098</v>
      </c>
      <c r="B184" s="7">
        <v>508</v>
      </c>
      <c r="C184" s="7">
        <v>737.3</v>
      </c>
      <c r="D184" s="7"/>
      <c r="E184" s="7"/>
      <c r="F184" s="7"/>
      <c r="G184" s="7"/>
      <c r="H184" s="7"/>
      <c r="I184" s="7"/>
      <c r="J184" s="7"/>
      <c r="K184" s="7"/>
      <c r="L184" s="7"/>
      <c r="M184" s="26"/>
      <c r="N184" s="26"/>
      <c r="O184" s="26"/>
      <c r="P184" s="26"/>
      <c r="Q184" s="26"/>
      <c r="R184" s="26"/>
      <c r="S184" s="7"/>
      <c r="T184" s="7"/>
      <c r="U184" s="7"/>
      <c r="V184" s="7"/>
      <c r="W184" s="7"/>
      <c r="X184" s="7">
        <v>68.900000000000006</v>
      </c>
      <c r="Y184" s="7">
        <v>752.1</v>
      </c>
      <c r="Z184" s="7">
        <v>3.37</v>
      </c>
      <c r="AA184" s="7">
        <v>5.22</v>
      </c>
      <c r="AB184" s="7">
        <v>142</v>
      </c>
      <c r="AC184" s="7">
        <v>305.3</v>
      </c>
      <c r="AD184" s="7">
        <v>44.03</v>
      </c>
      <c r="AE184" s="7">
        <v>55.72</v>
      </c>
      <c r="AF184" s="7">
        <v>94.7</v>
      </c>
      <c r="AG184" s="7">
        <v>30</v>
      </c>
      <c r="AH184" s="7">
        <v>14.74</v>
      </c>
      <c r="AI184" s="7">
        <v>32.46</v>
      </c>
      <c r="AJ184" s="7">
        <v>1.7</v>
      </c>
      <c r="AK184" s="7">
        <v>5.71</v>
      </c>
      <c r="AL184" s="7">
        <v>29.71</v>
      </c>
      <c r="AM184" s="7">
        <v>3.32</v>
      </c>
      <c r="AN184" s="7">
        <v>10.6</v>
      </c>
      <c r="AO184" s="7">
        <v>31.35</v>
      </c>
      <c r="AP184" s="7">
        <v>2.94</v>
      </c>
      <c r="AQ184" s="7">
        <v>7.88</v>
      </c>
      <c r="AR184" s="7">
        <v>6.53</v>
      </c>
      <c r="AS184" s="7">
        <v>13.35</v>
      </c>
      <c r="AT184" s="7">
        <v>48.94</v>
      </c>
      <c r="AU184" s="7">
        <v>57.27</v>
      </c>
      <c r="AV184" s="7">
        <v>143.43</v>
      </c>
      <c r="AW184" s="7">
        <v>39.93</v>
      </c>
      <c r="AX184" s="7">
        <v>9.91</v>
      </c>
      <c r="AY184" s="7">
        <v>12.93</v>
      </c>
      <c r="AZ184" s="7">
        <v>76.7</v>
      </c>
      <c r="BA184" s="7">
        <v>7.59</v>
      </c>
      <c r="BB184" s="7">
        <v>9.11</v>
      </c>
      <c r="BC184" s="7">
        <v>83.33</v>
      </c>
      <c r="BD184" s="7">
        <v>5.63</v>
      </c>
      <c r="BE184" s="7">
        <v>26.84</v>
      </c>
      <c r="BF184" s="7">
        <v>20.98</v>
      </c>
      <c r="BG184" s="7">
        <v>93.54</v>
      </c>
      <c r="BH184" s="7">
        <v>199.1</v>
      </c>
      <c r="BI184" s="7">
        <v>61</v>
      </c>
      <c r="BJ184" s="7">
        <v>21.34</v>
      </c>
      <c r="BK184" s="7">
        <v>12.7</v>
      </c>
    </row>
    <row r="185" spans="1:63">
      <c r="A185" s="9">
        <v>22190</v>
      </c>
      <c r="B185" s="7">
        <v>504.8</v>
      </c>
      <c r="C185" s="7">
        <v>731.59</v>
      </c>
      <c r="D185" s="7"/>
      <c r="E185" s="7"/>
      <c r="F185" s="7"/>
      <c r="G185" s="7"/>
      <c r="H185" s="7"/>
      <c r="I185" s="7"/>
      <c r="J185" s="7"/>
      <c r="K185" s="7"/>
      <c r="L185" s="7"/>
      <c r="M185" s="26"/>
      <c r="N185" s="26"/>
      <c r="O185" s="26"/>
      <c r="P185" s="26"/>
      <c r="Q185" s="26"/>
      <c r="R185" s="26"/>
      <c r="S185" s="7"/>
      <c r="T185" s="7"/>
      <c r="U185" s="7"/>
      <c r="V185" s="7"/>
      <c r="W185" s="7"/>
      <c r="X185" s="7">
        <v>69</v>
      </c>
      <c r="Y185" s="7">
        <v>758.5</v>
      </c>
      <c r="Z185" s="7">
        <v>3.27</v>
      </c>
      <c r="AA185" s="7">
        <v>5.1100000000000003</v>
      </c>
      <c r="AB185" s="7">
        <v>141.97999999999999</v>
      </c>
      <c r="AC185" s="7">
        <v>309.8</v>
      </c>
      <c r="AD185" s="7">
        <v>44.07</v>
      </c>
      <c r="AE185" s="7">
        <v>55.33</v>
      </c>
      <c r="AF185" s="7">
        <v>94.9</v>
      </c>
      <c r="AG185" s="7">
        <v>28.9</v>
      </c>
      <c r="AH185" s="7">
        <v>12.01</v>
      </c>
      <c r="AI185" s="7">
        <v>33.270000000000003</v>
      </c>
      <c r="AJ185" s="7">
        <v>1.64</v>
      </c>
      <c r="AK185" s="7">
        <v>5.75</v>
      </c>
      <c r="AL185" s="7">
        <v>28.51</v>
      </c>
      <c r="AM185" s="7">
        <v>2.89</v>
      </c>
      <c r="AN185" s="7">
        <v>9.3000000000000007</v>
      </c>
      <c r="AO185" s="7">
        <v>31.03</v>
      </c>
      <c r="AP185" s="7">
        <v>-1.02</v>
      </c>
      <c r="AQ185" s="7">
        <v>-2.76</v>
      </c>
      <c r="AR185" s="7">
        <v>5.74</v>
      </c>
      <c r="AS185" s="7">
        <v>11.53</v>
      </c>
      <c r="AT185" s="7">
        <v>49.75</v>
      </c>
      <c r="AU185" s="7">
        <v>55.01</v>
      </c>
      <c r="AV185" s="7">
        <v>142.76</v>
      </c>
      <c r="AW185" s="7">
        <v>38.54</v>
      </c>
      <c r="AX185" s="7">
        <v>11.44</v>
      </c>
      <c r="AY185" s="7">
        <v>17.600000000000001</v>
      </c>
      <c r="AZ185" s="7">
        <v>64.989999999999995</v>
      </c>
      <c r="BA185" s="7">
        <v>5.4</v>
      </c>
      <c r="BB185" s="7">
        <v>7.52</v>
      </c>
      <c r="BC185" s="7">
        <v>71.849999999999994</v>
      </c>
      <c r="BD185" s="7">
        <v>5.84</v>
      </c>
      <c r="BE185" s="7">
        <v>27.89</v>
      </c>
      <c r="BF185" s="7">
        <v>20.93</v>
      </c>
      <c r="BG185" s="7">
        <v>93.07</v>
      </c>
      <c r="BH185" s="7">
        <v>197.36</v>
      </c>
      <c r="BI185" s="7">
        <v>60.77</v>
      </c>
      <c r="BJ185" s="7">
        <v>21.51</v>
      </c>
      <c r="BK185" s="7">
        <v>11.82</v>
      </c>
    </row>
    <row r="186" spans="1:63">
      <c r="A186" s="9">
        <v>22282</v>
      </c>
      <c r="B186" s="7">
        <v>508.2</v>
      </c>
      <c r="C186" s="7">
        <v>737.59</v>
      </c>
      <c r="D186" s="7"/>
      <c r="E186" s="7"/>
      <c r="F186" s="7"/>
      <c r="G186" s="7"/>
      <c r="H186" s="7"/>
      <c r="I186" s="7"/>
      <c r="J186" s="7"/>
      <c r="K186" s="7"/>
      <c r="L186" s="7"/>
      <c r="M186" s="26"/>
      <c r="N186" s="26"/>
      <c r="O186" s="26"/>
      <c r="P186" s="26"/>
      <c r="Q186" s="26"/>
      <c r="R186" s="26"/>
      <c r="S186" s="7"/>
      <c r="T186" s="7"/>
      <c r="U186" s="7"/>
      <c r="V186" s="7"/>
      <c r="W186" s="7"/>
      <c r="X186" s="7">
        <v>68.900000000000006</v>
      </c>
      <c r="Y186" s="7">
        <v>767.9</v>
      </c>
      <c r="Z186" s="7">
        <v>3.01</v>
      </c>
      <c r="AA186" s="7">
        <v>5.0999999999999996</v>
      </c>
      <c r="AB186" s="7">
        <v>142.85</v>
      </c>
      <c r="AC186" s="7">
        <v>314.8</v>
      </c>
      <c r="AD186" s="7">
        <v>44.7</v>
      </c>
      <c r="AE186" s="7">
        <v>62</v>
      </c>
      <c r="AF186" s="7">
        <v>95.2</v>
      </c>
      <c r="AG186" s="7">
        <v>27.9</v>
      </c>
      <c r="AH186" s="7">
        <v>9.66</v>
      </c>
      <c r="AI186" s="7">
        <v>33.020000000000003</v>
      </c>
      <c r="AJ186" s="7">
        <v>1.62</v>
      </c>
      <c r="AK186" s="7">
        <v>6.23</v>
      </c>
      <c r="AL186" s="7">
        <v>25.96</v>
      </c>
      <c r="AM186" s="7">
        <v>2.39</v>
      </c>
      <c r="AN186" s="7">
        <v>8.26</v>
      </c>
      <c r="AO186" s="7">
        <v>28.93</v>
      </c>
      <c r="AP186" s="7">
        <v>-1.54</v>
      </c>
      <c r="AQ186" s="7">
        <v>-4.49</v>
      </c>
      <c r="AR186" s="7">
        <v>4.8099999999999996</v>
      </c>
      <c r="AS186" s="7">
        <v>9.83</v>
      </c>
      <c r="AT186" s="7">
        <v>48.98</v>
      </c>
      <c r="AU186" s="7">
        <v>53.2</v>
      </c>
      <c r="AV186" s="7">
        <v>146.86000000000001</v>
      </c>
      <c r="AW186" s="7">
        <v>36.22</v>
      </c>
      <c r="AX186" s="7">
        <v>7.09</v>
      </c>
      <c r="AY186" s="7">
        <v>12.25</v>
      </c>
      <c r="AZ186" s="7">
        <v>57.87</v>
      </c>
      <c r="BA186" s="7">
        <v>3.74</v>
      </c>
      <c r="BB186" s="7">
        <v>6.71</v>
      </c>
      <c r="BC186" s="7">
        <v>55.79</v>
      </c>
      <c r="BD186" s="7">
        <v>6.37</v>
      </c>
      <c r="BE186" s="7">
        <v>31.95</v>
      </c>
      <c r="BF186" s="7">
        <v>19.93</v>
      </c>
      <c r="BG186" s="7">
        <v>92.02</v>
      </c>
      <c r="BH186" s="7">
        <v>195.76</v>
      </c>
      <c r="BI186" s="7">
        <v>60.13</v>
      </c>
      <c r="BJ186" s="7">
        <v>23.53</v>
      </c>
      <c r="BK186" s="7">
        <v>12.01</v>
      </c>
    </row>
    <row r="187" spans="1:63">
      <c r="A187" s="9">
        <v>22372</v>
      </c>
      <c r="B187" s="7">
        <v>519.20000000000005</v>
      </c>
      <c r="C187" s="7">
        <v>750.29</v>
      </c>
      <c r="D187" s="7"/>
      <c r="E187" s="7"/>
      <c r="F187" s="7"/>
      <c r="G187" s="7"/>
      <c r="H187" s="7"/>
      <c r="I187" s="7"/>
      <c r="J187" s="7"/>
      <c r="K187" s="7"/>
      <c r="L187" s="7"/>
      <c r="M187" s="26"/>
      <c r="N187" s="26"/>
      <c r="O187" s="26"/>
      <c r="P187" s="26"/>
      <c r="Q187" s="26"/>
      <c r="R187" s="26"/>
      <c r="S187" s="7"/>
      <c r="T187" s="7"/>
      <c r="U187" s="7"/>
      <c r="V187" s="7"/>
      <c r="W187" s="7"/>
      <c r="X187" s="7">
        <v>69.2</v>
      </c>
      <c r="Y187" s="7">
        <v>775</v>
      </c>
      <c r="Z187" s="7">
        <v>2.86</v>
      </c>
      <c r="AA187" s="7">
        <v>5.01</v>
      </c>
      <c r="AB187" s="7">
        <v>143.88</v>
      </c>
      <c r="AC187" s="7">
        <v>320.7</v>
      </c>
      <c r="AD187" s="7">
        <v>44.67</v>
      </c>
      <c r="AE187" s="7">
        <v>65.98</v>
      </c>
      <c r="AF187" s="7">
        <v>94.3</v>
      </c>
      <c r="AG187" s="7">
        <v>29.2</v>
      </c>
      <c r="AH187" s="7">
        <v>9.32</v>
      </c>
      <c r="AI187" s="7">
        <v>32.07</v>
      </c>
      <c r="AJ187" s="7">
        <v>2.04</v>
      </c>
      <c r="AK187" s="7">
        <v>8.5500000000000007</v>
      </c>
      <c r="AL187" s="7">
        <v>23.86</v>
      </c>
      <c r="AM187" s="7">
        <v>2.34</v>
      </c>
      <c r="AN187" s="7">
        <v>8.7799999999999994</v>
      </c>
      <c r="AO187" s="7">
        <v>26.66</v>
      </c>
      <c r="AP187" s="7">
        <v>-4.41</v>
      </c>
      <c r="AQ187" s="7">
        <v>-13.53</v>
      </c>
      <c r="AR187" s="7">
        <v>5.5</v>
      </c>
      <c r="AS187" s="7">
        <v>11.6</v>
      </c>
      <c r="AT187" s="7">
        <v>47.39</v>
      </c>
      <c r="AU187" s="7">
        <v>52.9</v>
      </c>
      <c r="AV187" s="7">
        <v>152.86000000000001</v>
      </c>
      <c r="AW187" s="7">
        <v>34.6</v>
      </c>
      <c r="AX187" s="7">
        <v>6.14</v>
      </c>
      <c r="AY187" s="7">
        <v>13.06</v>
      </c>
      <c r="AZ187" s="7">
        <v>47.05</v>
      </c>
      <c r="BA187" s="7">
        <v>3.23</v>
      </c>
      <c r="BB187" s="7">
        <v>7.13</v>
      </c>
      <c r="BC187" s="7">
        <v>45.24</v>
      </c>
      <c r="BD187" s="7">
        <v>6.33</v>
      </c>
      <c r="BE187" s="7">
        <v>33.26</v>
      </c>
      <c r="BF187" s="7">
        <v>19.03</v>
      </c>
      <c r="BG187" s="7">
        <v>90.92</v>
      </c>
      <c r="BH187" s="7">
        <v>194.76</v>
      </c>
      <c r="BI187" s="7">
        <v>59.96</v>
      </c>
      <c r="BJ187" s="7">
        <v>24.15</v>
      </c>
      <c r="BK187" s="7">
        <v>11.69</v>
      </c>
    </row>
    <row r="188" spans="1:63">
      <c r="A188" s="9">
        <v>22463</v>
      </c>
      <c r="B188" s="7">
        <v>528.20000000000005</v>
      </c>
      <c r="C188" s="7">
        <v>760</v>
      </c>
      <c r="D188" s="7"/>
      <c r="E188" s="7"/>
      <c r="F188" s="7"/>
      <c r="G188" s="7"/>
      <c r="H188" s="7"/>
      <c r="I188" s="7"/>
      <c r="J188" s="7"/>
      <c r="K188" s="7"/>
      <c r="L188" s="7"/>
      <c r="M188" s="26"/>
      <c r="N188" s="26"/>
      <c r="O188" s="26"/>
      <c r="P188" s="26"/>
      <c r="Q188" s="26"/>
      <c r="R188" s="26"/>
      <c r="S188" s="7"/>
      <c r="T188" s="7"/>
      <c r="U188" s="7"/>
      <c r="V188" s="7"/>
      <c r="W188" s="7"/>
      <c r="X188" s="7">
        <v>69.5</v>
      </c>
      <c r="Y188" s="7">
        <v>781.7</v>
      </c>
      <c r="Z188" s="7">
        <v>2.9</v>
      </c>
      <c r="AA188" s="7">
        <v>5.09</v>
      </c>
      <c r="AB188" s="7">
        <v>144.9</v>
      </c>
      <c r="AC188" s="7">
        <v>326.2</v>
      </c>
      <c r="AD188" s="7">
        <v>45.13</v>
      </c>
      <c r="AE188" s="7">
        <v>66.83</v>
      </c>
      <c r="AF188" s="7">
        <v>94.3</v>
      </c>
      <c r="AG188" s="7">
        <v>29.4</v>
      </c>
      <c r="AH188" s="7">
        <v>9.14</v>
      </c>
      <c r="AI188" s="7">
        <v>31.54</v>
      </c>
      <c r="AJ188" s="7">
        <v>2.21</v>
      </c>
      <c r="AK188" s="7">
        <v>9.6300000000000008</v>
      </c>
      <c r="AL188" s="7">
        <v>22.9</v>
      </c>
      <c r="AM188" s="7">
        <v>2.2999999999999998</v>
      </c>
      <c r="AN188" s="7">
        <v>8.99</v>
      </c>
      <c r="AO188" s="7">
        <v>25.55</v>
      </c>
      <c r="AP188" s="7">
        <v>-5.38</v>
      </c>
      <c r="AQ188" s="7">
        <v>-16.8</v>
      </c>
      <c r="AR188" s="7">
        <v>5.64</v>
      </c>
      <c r="AS188" s="7">
        <v>12.53</v>
      </c>
      <c r="AT188" s="7">
        <v>45.03</v>
      </c>
      <c r="AU188" s="7">
        <v>53.23</v>
      </c>
      <c r="AV188" s="7">
        <v>155.24</v>
      </c>
      <c r="AW188" s="7">
        <v>34.29</v>
      </c>
      <c r="AX188" s="7">
        <v>5.82</v>
      </c>
      <c r="AY188" s="7">
        <v>13.49</v>
      </c>
      <c r="AZ188" s="7">
        <v>43.14</v>
      </c>
      <c r="BA188" s="7">
        <v>2.97</v>
      </c>
      <c r="BB188" s="7">
        <v>7.43</v>
      </c>
      <c r="BC188" s="7">
        <v>39.979999999999997</v>
      </c>
      <c r="BD188" s="7">
        <v>6.3</v>
      </c>
      <c r="BE188" s="7">
        <v>33.81</v>
      </c>
      <c r="BF188" s="7">
        <v>18.62</v>
      </c>
      <c r="BG188" s="7">
        <v>89.82</v>
      </c>
      <c r="BH188" s="7">
        <v>194.06</v>
      </c>
      <c r="BI188" s="7">
        <v>60.04</v>
      </c>
      <c r="BJ188" s="7">
        <v>24.12</v>
      </c>
      <c r="BK188" s="7">
        <v>11.38</v>
      </c>
    </row>
    <row r="189" spans="1:63">
      <c r="A189" s="9">
        <v>22555</v>
      </c>
      <c r="B189" s="7">
        <v>542.6</v>
      </c>
      <c r="C189" s="7">
        <v>778.48</v>
      </c>
      <c r="D189" s="7"/>
      <c r="E189" s="7"/>
      <c r="F189" s="7"/>
      <c r="G189" s="7"/>
      <c r="H189" s="7"/>
      <c r="I189" s="7"/>
      <c r="J189" s="7"/>
      <c r="K189" s="7"/>
      <c r="L189" s="7"/>
      <c r="M189" s="26"/>
      <c r="N189" s="26"/>
      <c r="O189" s="26"/>
      <c r="P189" s="26"/>
      <c r="Q189" s="26"/>
      <c r="R189" s="26"/>
      <c r="S189" s="7"/>
      <c r="T189" s="7"/>
      <c r="U189" s="7"/>
      <c r="V189" s="7"/>
      <c r="W189" s="7"/>
      <c r="X189" s="7">
        <v>69.7</v>
      </c>
      <c r="Y189" s="7">
        <v>789.2</v>
      </c>
      <c r="Z189" s="7">
        <v>3.06</v>
      </c>
      <c r="AA189" s="7">
        <v>5.13</v>
      </c>
      <c r="AB189" s="7">
        <v>146.18</v>
      </c>
      <c r="AC189" s="7">
        <v>331.8</v>
      </c>
      <c r="AD189" s="7">
        <v>45.8</v>
      </c>
      <c r="AE189" s="7">
        <v>70.27</v>
      </c>
      <c r="AF189" s="7">
        <v>94.4</v>
      </c>
      <c r="AG189" s="7">
        <v>31.1</v>
      </c>
      <c r="AH189" s="7">
        <v>8.99</v>
      </c>
      <c r="AI189" s="7">
        <v>30.55</v>
      </c>
      <c r="AJ189" s="7">
        <v>2.48</v>
      </c>
      <c r="AK189" s="7">
        <v>10.79</v>
      </c>
      <c r="AL189" s="7">
        <v>22.99</v>
      </c>
      <c r="AM189" s="7">
        <v>2.29</v>
      </c>
      <c r="AN189" s="7">
        <v>9.1999999999999993</v>
      </c>
      <c r="AO189" s="7">
        <v>24.9</v>
      </c>
      <c r="AP189" s="7">
        <v>-3.34</v>
      </c>
      <c r="AQ189" s="7">
        <v>-10.62</v>
      </c>
      <c r="AR189" s="7">
        <v>5.29</v>
      </c>
      <c r="AS189" s="7">
        <v>12.05</v>
      </c>
      <c r="AT189" s="7">
        <v>43.94</v>
      </c>
      <c r="AU189" s="7">
        <v>52.55</v>
      </c>
      <c r="AV189" s="7">
        <v>155.33000000000001</v>
      </c>
      <c r="AW189" s="7">
        <v>33.83</v>
      </c>
      <c r="AX189" s="7">
        <v>4.88</v>
      </c>
      <c r="AY189" s="7">
        <v>9.7799999999999994</v>
      </c>
      <c r="AZ189" s="7">
        <v>49.85</v>
      </c>
      <c r="BA189" s="7">
        <v>3.4</v>
      </c>
      <c r="BB189" s="7">
        <v>7.88</v>
      </c>
      <c r="BC189" s="7">
        <v>43.09</v>
      </c>
      <c r="BD189" s="7">
        <v>6.19</v>
      </c>
      <c r="BE189" s="7">
        <v>33.840000000000003</v>
      </c>
      <c r="BF189" s="7">
        <v>18.29</v>
      </c>
      <c r="BG189" s="7">
        <v>88.73</v>
      </c>
      <c r="BH189" s="7">
        <v>193.65</v>
      </c>
      <c r="BI189" s="7">
        <v>59.99</v>
      </c>
      <c r="BJ189" s="7">
        <v>23.7</v>
      </c>
      <c r="BK189" s="7">
        <v>11.56</v>
      </c>
    </row>
    <row r="190" spans="1:63">
      <c r="A190" s="9">
        <v>22647</v>
      </c>
      <c r="B190" s="7">
        <v>554.20000000000005</v>
      </c>
      <c r="C190" s="7">
        <v>789.46</v>
      </c>
      <c r="D190" s="7"/>
      <c r="E190" s="7"/>
      <c r="F190" s="7"/>
      <c r="G190" s="7"/>
      <c r="H190" s="7"/>
      <c r="I190" s="7"/>
      <c r="J190" s="7"/>
      <c r="K190" s="7"/>
      <c r="L190" s="7"/>
      <c r="M190" s="26"/>
      <c r="N190" s="26"/>
      <c r="O190" s="26"/>
      <c r="P190" s="26"/>
      <c r="Q190" s="26"/>
      <c r="R190" s="26"/>
      <c r="S190" s="7"/>
      <c r="T190" s="7"/>
      <c r="U190" s="7"/>
      <c r="V190" s="7"/>
      <c r="W190" s="7"/>
      <c r="X190" s="7">
        <v>70.2</v>
      </c>
      <c r="Y190" s="7">
        <v>797.7</v>
      </c>
      <c r="Z190" s="7">
        <v>3.24</v>
      </c>
      <c r="AA190" s="7">
        <v>5.08</v>
      </c>
      <c r="AB190" s="7">
        <v>147.18</v>
      </c>
      <c r="AC190" s="7">
        <v>338.9</v>
      </c>
      <c r="AD190" s="7">
        <v>46.1</v>
      </c>
      <c r="AE190" s="7">
        <v>69.86</v>
      </c>
      <c r="AF190" s="7">
        <v>94.9</v>
      </c>
      <c r="AG190" s="7">
        <v>31.9</v>
      </c>
      <c r="AH190" s="7">
        <v>8.82</v>
      </c>
      <c r="AI190" s="7">
        <v>30.24</v>
      </c>
      <c r="AJ190" s="7">
        <v>2.81</v>
      </c>
      <c r="AK190" s="7">
        <v>12.15</v>
      </c>
      <c r="AL190" s="7">
        <v>23.11</v>
      </c>
      <c r="AM190" s="7">
        <v>2.31</v>
      </c>
      <c r="AN190" s="7">
        <v>9.33</v>
      </c>
      <c r="AO190" s="7">
        <v>24.76</v>
      </c>
      <c r="AP190" s="7">
        <v>-3.08</v>
      </c>
      <c r="AQ190" s="7">
        <v>-10.130000000000001</v>
      </c>
      <c r="AR190" s="7">
        <v>5.17</v>
      </c>
      <c r="AS190" s="7">
        <v>12.01</v>
      </c>
      <c r="AT190" s="7">
        <v>43.03</v>
      </c>
      <c r="AU190" s="7">
        <v>50.42</v>
      </c>
      <c r="AV190" s="7">
        <v>154.09</v>
      </c>
      <c r="AW190" s="7">
        <v>32.72</v>
      </c>
      <c r="AX190" s="7">
        <v>4.72</v>
      </c>
      <c r="AY190" s="7">
        <v>10.89</v>
      </c>
      <c r="AZ190" s="7">
        <v>43.36</v>
      </c>
      <c r="BA190" s="7">
        <v>3.64</v>
      </c>
      <c r="BB190" s="7">
        <v>8.42</v>
      </c>
      <c r="BC190" s="7">
        <v>43.2</v>
      </c>
      <c r="BD190" s="7">
        <v>5.89</v>
      </c>
      <c r="BE190" s="7">
        <v>32.380000000000003</v>
      </c>
      <c r="BF190" s="7">
        <v>18.2</v>
      </c>
      <c r="BG190" s="7">
        <v>87.63</v>
      </c>
      <c r="BH190" s="7">
        <v>193.59</v>
      </c>
      <c r="BI190" s="7">
        <v>59.93</v>
      </c>
      <c r="BJ190" s="7">
        <v>23.69</v>
      </c>
      <c r="BK190" s="7">
        <v>11.57</v>
      </c>
    </row>
    <row r="191" spans="1:63">
      <c r="A191" s="9">
        <v>22737</v>
      </c>
      <c r="B191" s="7">
        <v>562.70000000000005</v>
      </c>
      <c r="C191" s="7">
        <v>798.16</v>
      </c>
      <c r="D191" s="7"/>
      <c r="E191" s="7"/>
      <c r="F191" s="7"/>
      <c r="G191" s="7"/>
      <c r="H191" s="7"/>
      <c r="I191" s="7"/>
      <c r="J191" s="7"/>
      <c r="K191" s="7"/>
      <c r="L191" s="7"/>
      <c r="M191" s="26"/>
      <c r="N191" s="26"/>
      <c r="O191" s="26"/>
      <c r="P191" s="26"/>
      <c r="Q191" s="26"/>
      <c r="R191" s="26"/>
      <c r="S191" s="7"/>
      <c r="T191" s="7"/>
      <c r="U191" s="7"/>
      <c r="V191" s="7"/>
      <c r="W191" s="7"/>
      <c r="X191" s="7">
        <v>70.5</v>
      </c>
      <c r="Y191" s="7">
        <v>805.6</v>
      </c>
      <c r="Z191" s="7">
        <v>3.2</v>
      </c>
      <c r="AA191" s="7">
        <v>5.0199999999999996</v>
      </c>
      <c r="AB191" s="7">
        <v>147.94999999999999</v>
      </c>
      <c r="AC191" s="7">
        <v>345.9</v>
      </c>
      <c r="AD191" s="7">
        <v>46.57</v>
      </c>
      <c r="AE191" s="7">
        <v>62.22</v>
      </c>
      <c r="AF191" s="7">
        <v>94.4</v>
      </c>
      <c r="AG191" s="7">
        <v>32.700000000000003</v>
      </c>
      <c r="AH191" s="7">
        <v>10.11</v>
      </c>
      <c r="AI191" s="7">
        <v>30.18</v>
      </c>
      <c r="AJ191" s="7">
        <v>3.43</v>
      </c>
      <c r="AK191" s="7">
        <v>14.81</v>
      </c>
      <c r="AL191" s="7">
        <v>23.16</v>
      </c>
      <c r="AM191" s="7">
        <v>2.7</v>
      </c>
      <c r="AN191" s="7">
        <v>10.89</v>
      </c>
      <c r="AO191" s="7">
        <v>24.75</v>
      </c>
      <c r="AP191" s="7">
        <v>-4.3600000000000003</v>
      </c>
      <c r="AQ191" s="7">
        <v>-14.37</v>
      </c>
      <c r="AR191" s="7">
        <v>5.81</v>
      </c>
      <c r="AS191" s="7">
        <v>13.73</v>
      </c>
      <c r="AT191" s="7">
        <v>42.3</v>
      </c>
      <c r="AU191" s="7">
        <v>50.6</v>
      </c>
      <c r="AV191" s="7">
        <v>155.83000000000001</v>
      </c>
      <c r="AW191" s="7">
        <v>32.47</v>
      </c>
      <c r="AX191" s="7">
        <v>5.33</v>
      </c>
      <c r="AY191" s="7">
        <v>11.41</v>
      </c>
      <c r="AZ191" s="7">
        <v>46.66</v>
      </c>
      <c r="BA191" s="7">
        <v>3.84</v>
      </c>
      <c r="BB191" s="7">
        <v>8.94</v>
      </c>
      <c r="BC191" s="7">
        <v>42.93</v>
      </c>
      <c r="BD191" s="7">
        <v>5.89</v>
      </c>
      <c r="BE191" s="7">
        <v>32.340000000000003</v>
      </c>
      <c r="BF191" s="7">
        <v>18.21</v>
      </c>
      <c r="BG191" s="7">
        <v>86.9</v>
      </c>
      <c r="BH191" s="7">
        <v>194.2</v>
      </c>
      <c r="BI191" s="7">
        <v>60.31</v>
      </c>
      <c r="BJ191" s="7">
        <v>23.09</v>
      </c>
      <c r="BK191" s="7">
        <v>11.16</v>
      </c>
    </row>
    <row r="192" spans="1:63">
      <c r="A192" s="9">
        <v>22828</v>
      </c>
      <c r="B192" s="7">
        <v>568.9</v>
      </c>
      <c r="C192" s="7">
        <v>805.81</v>
      </c>
      <c r="D192" s="7"/>
      <c r="E192" s="7"/>
      <c r="F192" s="7"/>
      <c r="G192" s="7"/>
      <c r="H192" s="7"/>
      <c r="I192" s="7"/>
      <c r="J192" s="7"/>
      <c r="K192" s="7"/>
      <c r="L192" s="7"/>
      <c r="M192" s="26"/>
      <c r="N192" s="26"/>
      <c r="O192" s="26"/>
      <c r="P192" s="26"/>
      <c r="Q192" s="26"/>
      <c r="R192" s="26"/>
      <c r="S192" s="7"/>
      <c r="T192" s="7"/>
      <c r="U192" s="7"/>
      <c r="V192" s="7"/>
      <c r="W192" s="7"/>
      <c r="X192" s="7">
        <v>70.599999999999994</v>
      </c>
      <c r="Y192" s="7">
        <v>810</v>
      </c>
      <c r="Z192" s="7">
        <v>3.33</v>
      </c>
      <c r="AA192" s="7">
        <v>5.05</v>
      </c>
      <c r="AB192" s="7">
        <v>147.9</v>
      </c>
      <c r="AC192" s="7">
        <v>351.3</v>
      </c>
      <c r="AD192" s="7">
        <v>46.9</v>
      </c>
      <c r="AE192" s="7">
        <v>57.83</v>
      </c>
      <c r="AF192" s="7">
        <v>94.9</v>
      </c>
      <c r="AG192" s="7">
        <v>32.9</v>
      </c>
      <c r="AH192" s="7">
        <v>10.88</v>
      </c>
      <c r="AI192" s="7">
        <v>30.24</v>
      </c>
      <c r="AJ192" s="7">
        <v>3.46</v>
      </c>
      <c r="AK192" s="7">
        <v>14.91</v>
      </c>
      <c r="AL192" s="7">
        <v>23.23</v>
      </c>
      <c r="AM192" s="7">
        <v>2.64</v>
      </c>
      <c r="AN192" s="7">
        <v>10.6</v>
      </c>
      <c r="AO192" s="7">
        <v>24.85</v>
      </c>
      <c r="AP192" s="7">
        <v>-4.2</v>
      </c>
      <c r="AQ192" s="7">
        <v>-13.86</v>
      </c>
      <c r="AR192" s="7">
        <v>6.01</v>
      </c>
      <c r="AS192" s="7">
        <v>14.23</v>
      </c>
      <c r="AT192" s="7">
        <v>42.22</v>
      </c>
      <c r="AU192" s="7">
        <v>51.65</v>
      </c>
      <c r="AV192" s="7">
        <v>159.19999999999999</v>
      </c>
      <c r="AW192" s="7">
        <v>32.44</v>
      </c>
      <c r="AX192" s="7">
        <v>5.22</v>
      </c>
      <c r="AY192" s="7">
        <v>11.32</v>
      </c>
      <c r="AZ192" s="7">
        <v>46.06</v>
      </c>
      <c r="BA192" s="7">
        <v>4.26</v>
      </c>
      <c r="BB192" s="7">
        <v>9.8000000000000007</v>
      </c>
      <c r="BC192" s="7">
        <v>43.45</v>
      </c>
      <c r="BD192" s="7">
        <v>5.96</v>
      </c>
      <c r="BE192" s="7">
        <v>32.61</v>
      </c>
      <c r="BF192" s="7">
        <v>18.260000000000002</v>
      </c>
      <c r="BG192" s="7">
        <v>86.38</v>
      </c>
      <c r="BH192" s="7">
        <v>194.82</v>
      </c>
      <c r="BI192" s="7">
        <v>60.79</v>
      </c>
      <c r="BJ192" s="7">
        <v>22.96</v>
      </c>
      <c r="BK192" s="7">
        <v>11.04</v>
      </c>
    </row>
    <row r="193" spans="1:63">
      <c r="A193" s="9">
        <v>22920</v>
      </c>
      <c r="B193" s="7">
        <v>574.29999999999995</v>
      </c>
      <c r="C193" s="7">
        <v>807.74</v>
      </c>
      <c r="D193" s="7"/>
      <c r="E193" s="7"/>
      <c r="F193" s="7"/>
      <c r="G193" s="7"/>
      <c r="H193" s="7"/>
      <c r="I193" s="7"/>
      <c r="J193" s="7"/>
      <c r="K193" s="7"/>
      <c r="L193" s="7"/>
      <c r="M193" s="26"/>
      <c r="N193" s="26"/>
      <c r="O193" s="26"/>
      <c r="P193" s="26"/>
      <c r="Q193" s="26"/>
      <c r="R193" s="26"/>
      <c r="S193" s="7"/>
      <c r="T193" s="7"/>
      <c r="U193" s="7"/>
      <c r="V193" s="7"/>
      <c r="W193" s="7"/>
      <c r="X193" s="7">
        <v>71.099999999999994</v>
      </c>
      <c r="Y193" s="7">
        <v>813.3</v>
      </c>
      <c r="Z193" s="7">
        <v>3.26</v>
      </c>
      <c r="AA193" s="7">
        <v>4.99</v>
      </c>
      <c r="AB193" s="7">
        <v>148.93</v>
      </c>
      <c r="AC193" s="7">
        <v>358.4</v>
      </c>
      <c r="AD193" s="7">
        <v>47.4</v>
      </c>
      <c r="AE193" s="7">
        <v>59.62</v>
      </c>
      <c r="AF193" s="7">
        <v>94.8</v>
      </c>
      <c r="AG193" s="7">
        <v>32.9</v>
      </c>
      <c r="AH193" s="7">
        <v>12.64</v>
      </c>
      <c r="AI193" s="7">
        <v>30.69</v>
      </c>
      <c r="AJ193" s="7">
        <v>3.75</v>
      </c>
      <c r="AK193" s="7">
        <v>15.81</v>
      </c>
      <c r="AL193" s="7">
        <v>23.72</v>
      </c>
      <c r="AM193" s="7">
        <v>2.77</v>
      </c>
      <c r="AN193" s="7">
        <v>10.86</v>
      </c>
      <c r="AO193" s="7">
        <v>25.53</v>
      </c>
      <c r="AP193" s="7">
        <v>-2.62</v>
      </c>
      <c r="AQ193" s="7">
        <v>-8.57</v>
      </c>
      <c r="AR193" s="7">
        <v>6.24</v>
      </c>
      <c r="AS193" s="7">
        <v>14.71</v>
      </c>
      <c r="AT193" s="7">
        <v>42.44</v>
      </c>
      <c r="AU193" s="7">
        <v>53.98</v>
      </c>
      <c r="AV193" s="7">
        <v>164.68</v>
      </c>
      <c r="AW193" s="7">
        <v>32.78</v>
      </c>
      <c r="AX193" s="7">
        <v>5.28</v>
      </c>
      <c r="AY193" s="7">
        <v>11.41</v>
      </c>
      <c r="AZ193" s="7">
        <v>46.31</v>
      </c>
      <c r="BA193" s="7">
        <v>4.92</v>
      </c>
      <c r="BB193" s="7">
        <v>10.65</v>
      </c>
      <c r="BC193" s="7">
        <v>46.15</v>
      </c>
      <c r="BD193" s="7">
        <v>6.07</v>
      </c>
      <c r="BE193" s="7">
        <v>32.76</v>
      </c>
      <c r="BF193" s="7">
        <v>18.510000000000002</v>
      </c>
      <c r="BG193" s="7">
        <v>86.33</v>
      </c>
      <c r="BH193" s="7">
        <v>195.66</v>
      </c>
      <c r="BI193" s="7">
        <v>61.37</v>
      </c>
      <c r="BJ193" s="7">
        <v>22.97</v>
      </c>
      <c r="BK193" s="7">
        <v>11.07</v>
      </c>
    </row>
    <row r="194" spans="1:63">
      <c r="A194" s="9">
        <v>23012</v>
      </c>
      <c r="B194" s="7">
        <v>582</v>
      </c>
      <c r="C194" s="7">
        <v>815.13</v>
      </c>
      <c r="D194" s="7"/>
      <c r="E194" s="7"/>
      <c r="F194" s="7"/>
      <c r="G194" s="7"/>
      <c r="H194" s="7"/>
      <c r="I194" s="7"/>
      <c r="J194" s="7"/>
      <c r="K194" s="7"/>
      <c r="L194" s="7"/>
      <c r="M194" s="26"/>
      <c r="N194" s="26"/>
      <c r="O194" s="26"/>
      <c r="P194" s="26"/>
      <c r="Q194" s="26"/>
      <c r="R194" s="26"/>
      <c r="S194" s="7"/>
      <c r="T194" s="7"/>
      <c r="U194" s="7"/>
      <c r="V194" s="7"/>
      <c r="W194" s="7"/>
      <c r="X194" s="7">
        <v>71.400000000000006</v>
      </c>
      <c r="Y194" s="7">
        <v>821</v>
      </c>
      <c r="Z194" s="7">
        <v>3.31</v>
      </c>
      <c r="AA194" s="7">
        <v>4.91</v>
      </c>
      <c r="AB194" s="7">
        <v>150.44999999999999</v>
      </c>
      <c r="AC194" s="7">
        <v>366.3</v>
      </c>
      <c r="AD194" s="7">
        <v>47.93</v>
      </c>
      <c r="AE194" s="7">
        <v>65.55</v>
      </c>
      <c r="AF194" s="7">
        <v>94.4</v>
      </c>
      <c r="AG194" s="7">
        <v>33.5</v>
      </c>
      <c r="AH194" s="7">
        <v>13.96</v>
      </c>
      <c r="AI194" s="7">
        <v>30.6</v>
      </c>
      <c r="AJ194" s="7">
        <v>4.0199999999999996</v>
      </c>
      <c r="AK194" s="7">
        <v>16.600000000000001</v>
      </c>
      <c r="AL194" s="7">
        <v>24.19</v>
      </c>
      <c r="AM194" s="7">
        <v>3.14</v>
      </c>
      <c r="AN194" s="7">
        <v>12.16</v>
      </c>
      <c r="AO194" s="7">
        <v>25.82</v>
      </c>
      <c r="AP194" s="7">
        <v>-2.38</v>
      </c>
      <c r="AQ194" s="7">
        <v>-7.76</v>
      </c>
      <c r="AR194" s="7">
        <v>7.1</v>
      </c>
      <c r="AS194" s="7">
        <v>16.559999999999999</v>
      </c>
      <c r="AT194" s="7">
        <v>42.89</v>
      </c>
      <c r="AU194" s="7">
        <v>54.89</v>
      </c>
      <c r="AV194" s="7">
        <v>167.16</v>
      </c>
      <c r="AW194" s="7">
        <v>32.83</v>
      </c>
      <c r="AX194" s="7">
        <v>5.34</v>
      </c>
      <c r="AY194" s="7">
        <v>10.199999999999999</v>
      </c>
      <c r="AZ194" s="7">
        <v>52.37</v>
      </c>
      <c r="BA194" s="7">
        <v>5.2</v>
      </c>
      <c r="BB194" s="7">
        <v>9.9600000000000009</v>
      </c>
      <c r="BC194" s="7">
        <v>52.17</v>
      </c>
      <c r="BD194" s="7">
        <v>5.93</v>
      </c>
      <c r="BE194" s="7">
        <v>32.15</v>
      </c>
      <c r="BF194" s="7">
        <v>18.45</v>
      </c>
      <c r="BG194" s="7">
        <v>86.61</v>
      </c>
      <c r="BH194" s="7">
        <v>196.68</v>
      </c>
      <c r="BI194" s="7">
        <v>62.38</v>
      </c>
      <c r="BJ194" s="7">
        <v>22.97</v>
      </c>
      <c r="BK194" s="7">
        <v>11.39</v>
      </c>
    </row>
    <row r="195" spans="1:63">
      <c r="A195" s="9">
        <v>23102</v>
      </c>
      <c r="B195" s="7">
        <v>590.70000000000005</v>
      </c>
      <c r="C195" s="7">
        <v>826.15</v>
      </c>
      <c r="D195" s="7"/>
      <c r="E195" s="7"/>
      <c r="F195" s="7"/>
      <c r="G195" s="7"/>
      <c r="H195" s="7"/>
      <c r="I195" s="7"/>
      <c r="J195" s="7"/>
      <c r="K195" s="7"/>
      <c r="L195" s="7"/>
      <c r="M195" s="26"/>
      <c r="N195" s="26"/>
      <c r="O195" s="26"/>
      <c r="P195" s="26"/>
      <c r="Q195" s="26"/>
      <c r="R195" s="26"/>
      <c r="S195" s="7"/>
      <c r="T195" s="7"/>
      <c r="U195" s="7"/>
      <c r="V195" s="7"/>
      <c r="W195" s="7"/>
      <c r="X195" s="7">
        <v>71.5</v>
      </c>
      <c r="Y195" s="7">
        <v>828.2</v>
      </c>
      <c r="Z195" s="7">
        <v>3.32</v>
      </c>
      <c r="AA195" s="7">
        <v>4.87</v>
      </c>
      <c r="AB195" s="7">
        <v>151.93</v>
      </c>
      <c r="AC195" s="7">
        <v>374.2</v>
      </c>
      <c r="AD195" s="7">
        <v>48.5</v>
      </c>
      <c r="AE195" s="7">
        <v>69.67</v>
      </c>
      <c r="AF195" s="7">
        <v>94.3</v>
      </c>
      <c r="AG195" s="7">
        <v>34.1</v>
      </c>
      <c r="AH195" s="7">
        <v>15.43</v>
      </c>
      <c r="AI195" s="7">
        <v>31.67</v>
      </c>
      <c r="AJ195" s="7">
        <v>4.5999999999999996</v>
      </c>
      <c r="AK195" s="7">
        <v>18.559999999999999</v>
      </c>
      <c r="AL195" s="7">
        <v>24.8</v>
      </c>
      <c r="AM195" s="7">
        <v>3.38</v>
      </c>
      <c r="AN195" s="7">
        <v>12.49</v>
      </c>
      <c r="AO195" s="7">
        <v>27.05</v>
      </c>
      <c r="AP195" s="7">
        <v>-0.96</v>
      </c>
      <c r="AQ195" s="7">
        <v>-3.08</v>
      </c>
      <c r="AR195" s="7">
        <v>7.41</v>
      </c>
      <c r="AS195" s="7">
        <v>17.14</v>
      </c>
      <c r="AT195" s="7">
        <v>43.24</v>
      </c>
      <c r="AU195" s="7">
        <v>56.31</v>
      </c>
      <c r="AV195" s="7">
        <v>169.44</v>
      </c>
      <c r="AW195" s="7">
        <v>33.229999999999997</v>
      </c>
      <c r="AX195" s="7">
        <v>5.63</v>
      </c>
      <c r="AY195" s="7">
        <v>11.17</v>
      </c>
      <c r="AZ195" s="7">
        <v>50.43</v>
      </c>
      <c r="BA195" s="7">
        <v>5.4</v>
      </c>
      <c r="BB195" s="7">
        <v>10.09</v>
      </c>
      <c r="BC195" s="7">
        <v>53.53</v>
      </c>
      <c r="BD195" s="7">
        <v>6.13</v>
      </c>
      <c r="BE195" s="7">
        <v>32.340000000000003</v>
      </c>
      <c r="BF195" s="7">
        <v>18.95</v>
      </c>
      <c r="BG195" s="7">
        <v>87.24</v>
      </c>
      <c r="BH195" s="7">
        <v>198.17</v>
      </c>
      <c r="BI195" s="7">
        <v>63.48</v>
      </c>
      <c r="BJ195" s="7">
        <v>23.71</v>
      </c>
      <c r="BK195" s="7">
        <v>11.71</v>
      </c>
    </row>
    <row r="196" spans="1:63">
      <c r="A196" s="9">
        <v>23193</v>
      </c>
      <c r="B196" s="7">
        <v>601.79999999999995</v>
      </c>
      <c r="C196" s="7">
        <v>839.33</v>
      </c>
      <c r="D196" s="7"/>
      <c r="E196" s="7"/>
      <c r="F196" s="7"/>
      <c r="G196" s="7"/>
      <c r="H196" s="7"/>
      <c r="I196" s="7"/>
      <c r="J196" s="7"/>
      <c r="K196" s="7"/>
      <c r="L196" s="7"/>
      <c r="M196" s="26"/>
      <c r="N196" s="26"/>
      <c r="O196" s="26"/>
      <c r="P196" s="26"/>
      <c r="Q196" s="26"/>
      <c r="R196" s="26"/>
      <c r="S196" s="7"/>
      <c r="T196" s="7"/>
      <c r="U196" s="7"/>
      <c r="V196" s="7"/>
      <c r="W196" s="7"/>
      <c r="X196" s="7">
        <v>71.7</v>
      </c>
      <c r="Y196" s="7">
        <v>839.8</v>
      </c>
      <c r="Z196" s="7">
        <v>3.7</v>
      </c>
      <c r="AA196" s="7">
        <v>4.84</v>
      </c>
      <c r="AB196" s="7">
        <v>153.38</v>
      </c>
      <c r="AC196" s="7">
        <v>381.9</v>
      </c>
      <c r="AD196" s="7">
        <v>49.17</v>
      </c>
      <c r="AE196" s="7">
        <v>70.97</v>
      </c>
      <c r="AF196" s="7">
        <v>94.6</v>
      </c>
      <c r="AG196" s="7">
        <v>35.5</v>
      </c>
      <c r="AH196" s="7">
        <v>14.73</v>
      </c>
      <c r="AI196" s="7">
        <v>32.33</v>
      </c>
      <c r="AJ196" s="7">
        <v>4.28</v>
      </c>
      <c r="AK196" s="7">
        <v>17.309999999999999</v>
      </c>
      <c r="AL196" s="7">
        <v>24.7</v>
      </c>
      <c r="AM196" s="7">
        <v>3.27</v>
      </c>
      <c r="AN196" s="7">
        <v>11.92</v>
      </c>
      <c r="AO196" s="7">
        <v>27.45</v>
      </c>
      <c r="AP196" s="7">
        <v>0.36</v>
      </c>
      <c r="AQ196" s="7">
        <v>1.1399999999999999</v>
      </c>
      <c r="AR196" s="7">
        <v>7.37</v>
      </c>
      <c r="AS196" s="7">
        <v>16.920000000000002</v>
      </c>
      <c r="AT196" s="7">
        <v>43.56</v>
      </c>
      <c r="AU196" s="7">
        <v>56.36</v>
      </c>
      <c r="AV196" s="7">
        <v>166.87</v>
      </c>
      <c r="AW196" s="7">
        <v>33.78</v>
      </c>
      <c r="AX196" s="7">
        <v>5.61</v>
      </c>
      <c r="AY196" s="7">
        <v>11.58</v>
      </c>
      <c r="AZ196" s="7">
        <v>48.51</v>
      </c>
      <c r="BA196" s="7">
        <v>4.8099999999999996</v>
      </c>
      <c r="BB196" s="7">
        <v>9.3699999999999992</v>
      </c>
      <c r="BC196" s="7">
        <v>51.34</v>
      </c>
      <c r="BD196" s="7">
        <v>6.28</v>
      </c>
      <c r="BE196" s="7">
        <v>32.729999999999997</v>
      </c>
      <c r="BF196" s="7">
        <v>19.2</v>
      </c>
      <c r="BG196" s="7">
        <v>87.68</v>
      </c>
      <c r="BH196" s="7">
        <v>199.33</v>
      </c>
      <c r="BI196" s="7">
        <v>64.47</v>
      </c>
      <c r="BJ196" s="7">
        <v>23.98</v>
      </c>
      <c r="BK196" s="7">
        <v>11.61</v>
      </c>
    </row>
    <row r="197" spans="1:63">
      <c r="A197" s="9">
        <v>23285</v>
      </c>
      <c r="B197" s="7">
        <v>612.4</v>
      </c>
      <c r="C197" s="7">
        <v>848.2</v>
      </c>
      <c r="D197" s="7"/>
      <c r="E197" s="7"/>
      <c r="F197" s="7"/>
      <c r="G197" s="7"/>
      <c r="H197" s="7"/>
      <c r="I197" s="7"/>
      <c r="J197" s="7"/>
      <c r="K197" s="7"/>
      <c r="L197" s="7"/>
      <c r="M197" s="26"/>
      <c r="N197" s="26"/>
      <c r="O197" s="26"/>
      <c r="P197" s="26"/>
      <c r="Q197" s="26"/>
      <c r="R197" s="26"/>
      <c r="S197" s="7"/>
      <c r="T197" s="7"/>
      <c r="U197" s="7"/>
      <c r="V197" s="7"/>
      <c r="W197" s="7"/>
      <c r="X197" s="7">
        <v>72.2</v>
      </c>
      <c r="Y197" s="7">
        <v>847.6</v>
      </c>
      <c r="Z197" s="7">
        <v>3.91</v>
      </c>
      <c r="AA197" s="7">
        <v>4.83</v>
      </c>
      <c r="AB197" s="7">
        <v>154.80000000000001</v>
      </c>
      <c r="AC197" s="7">
        <v>389.3</v>
      </c>
      <c r="AD197" s="7">
        <v>49.87</v>
      </c>
      <c r="AE197" s="7">
        <v>73.27</v>
      </c>
      <c r="AF197" s="7">
        <v>94.7</v>
      </c>
      <c r="AG197" s="7">
        <v>36.799999999999997</v>
      </c>
      <c r="AH197" s="7">
        <v>13.45</v>
      </c>
      <c r="AI197" s="7">
        <v>32.69</v>
      </c>
      <c r="AJ197" s="7">
        <v>4.71</v>
      </c>
      <c r="AK197" s="7">
        <v>19.12</v>
      </c>
      <c r="AL197" s="7">
        <v>24.65</v>
      </c>
      <c r="AM197" s="7">
        <v>3.45</v>
      </c>
      <c r="AN197" s="7">
        <v>12.47</v>
      </c>
      <c r="AO197" s="7">
        <v>27.67</v>
      </c>
      <c r="AP197" s="7">
        <v>-2.0099999999999998</v>
      </c>
      <c r="AQ197" s="7">
        <v>-6.31</v>
      </c>
      <c r="AR197" s="7">
        <v>7.68</v>
      </c>
      <c r="AS197" s="7">
        <v>17.45</v>
      </c>
      <c r="AT197" s="7">
        <v>44.04</v>
      </c>
      <c r="AU197" s="7">
        <v>58.71</v>
      </c>
      <c r="AV197" s="7">
        <v>172.51</v>
      </c>
      <c r="AW197" s="7">
        <v>34.03</v>
      </c>
      <c r="AX197" s="7">
        <v>5.85</v>
      </c>
      <c r="AY197" s="7">
        <v>13.11</v>
      </c>
      <c r="AZ197" s="7">
        <v>44.66</v>
      </c>
      <c r="BA197" s="7">
        <v>4.79</v>
      </c>
      <c r="BB197" s="7">
        <v>9.58</v>
      </c>
      <c r="BC197" s="7">
        <v>50.05</v>
      </c>
      <c r="BD197" s="7">
        <v>6.42</v>
      </c>
      <c r="BE197" s="7">
        <v>33.200000000000003</v>
      </c>
      <c r="BF197" s="7">
        <v>19.34</v>
      </c>
      <c r="BG197" s="7">
        <v>87.78</v>
      </c>
      <c r="BH197" s="7">
        <v>200.92</v>
      </c>
      <c r="BI197" s="7">
        <v>65.55</v>
      </c>
      <c r="BJ197" s="7">
        <v>24.3</v>
      </c>
      <c r="BK197" s="7">
        <v>11.65</v>
      </c>
    </row>
    <row r="198" spans="1:63">
      <c r="A198" s="9">
        <v>23377</v>
      </c>
      <c r="B198" s="7">
        <v>625.29999999999995</v>
      </c>
      <c r="C198" s="7">
        <v>863.67</v>
      </c>
      <c r="D198" s="7"/>
      <c r="E198" s="7"/>
      <c r="F198" s="7"/>
      <c r="G198" s="7"/>
      <c r="H198" s="7"/>
      <c r="I198" s="7"/>
      <c r="J198" s="7"/>
      <c r="K198" s="7"/>
      <c r="L198" s="7"/>
      <c r="M198" s="26"/>
      <c r="N198" s="26"/>
      <c r="O198" s="26"/>
      <c r="P198" s="26"/>
      <c r="Q198" s="26"/>
      <c r="R198" s="26"/>
      <c r="S198" s="7"/>
      <c r="T198" s="7"/>
      <c r="U198" s="7"/>
      <c r="V198" s="7"/>
      <c r="W198" s="7"/>
      <c r="X198" s="7">
        <v>72.400000000000006</v>
      </c>
      <c r="Y198" s="7">
        <v>857.4</v>
      </c>
      <c r="Z198" s="7">
        <v>3.95</v>
      </c>
      <c r="AA198" s="7">
        <v>4.83</v>
      </c>
      <c r="AB198" s="7">
        <v>155.85</v>
      </c>
      <c r="AC198" s="7">
        <v>395.8</v>
      </c>
      <c r="AD198" s="7">
        <v>50.57</v>
      </c>
      <c r="AE198" s="7">
        <v>77.55</v>
      </c>
      <c r="AF198" s="7">
        <v>94.8</v>
      </c>
      <c r="AG198" s="7">
        <v>37.799999999999997</v>
      </c>
      <c r="AH198" s="7">
        <v>13.99</v>
      </c>
      <c r="AI198" s="7">
        <v>32.57</v>
      </c>
      <c r="AJ198" s="7">
        <v>4.95</v>
      </c>
      <c r="AK198" s="7">
        <v>19.89</v>
      </c>
      <c r="AL198" s="7">
        <v>24.88</v>
      </c>
      <c r="AM198" s="7">
        <v>3.72</v>
      </c>
      <c r="AN198" s="7">
        <v>13.42</v>
      </c>
      <c r="AO198" s="7">
        <v>27.75</v>
      </c>
      <c r="AP198" s="7">
        <v>-3.04</v>
      </c>
      <c r="AQ198" s="7">
        <v>-9.51</v>
      </c>
      <c r="AR198" s="7">
        <v>8.24</v>
      </c>
      <c r="AS198" s="7">
        <v>18.559999999999999</v>
      </c>
      <c r="AT198" s="7">
        <v>44.39</v>
      </c>
      <c r="AU198" s="7">
        <v>60.8</v>
      </c>
      <c r="AV198" s="7">
        <v>179.55</v>
      </c>
      <c r="AW198" s="7">
        <v>33.86</v>
      </c>
      <c r="AX198" s="7">
        <v>5.95</v>
      </c>
      <c r="AY198" s="7">
        <v>11.52</v>
      </c>
      <c r="AZ198" s="7">
        <v>51.63</v>
      </c>
      <c r="BA198" s="7">
        <v>4.79</v>
      </c>
      <c r="BB198" s="7">
        <v>9.1999999999999993</v>
      </c>
      <c r="BC198" s="7">
        <v>51.99</v>
      </c>
      <c r="BD198" s="7">
        <v>6.54</v>
      </c>
      <c r="BE198" s="7">
        <v>33.78</v>
      </c>
      <c r="BF198" s="7">
        <v>19.350000000000001</v>
      </c>
      <c r="BG198" s="7">
        <v>88.01</v>
      </c>
      <c r="BH198" s="7">
        <v>202.68</v>
      </c>
      <c r="BI198" s="7">
        <v>66.84</v>
      </c>
      <c r="BJ198" s="7">
        <v>23.81</v>
      </c>
      <c r="BK198" s="7">
        <v>11.5</v>
      </c>
    </row>
    <row r="199" spans="1:63">
      <c r="A199" s="9">
        <v>23468</v>
      </c>
      <c r="B199" s="7">
        <v>634</v>
      </c>
      <c r="C199" s="7">
        <v>873.28</v>
      </c>
      <c r="D199" s="7"/>
      <c r="E199" s="7"/>
      <c r="F199" s="7"/>
      <c r="G199" s="7"/>
      <c r="H199" s="7"/>
      <c r="I199" s="7"/>
      <c r="J199" s="7"/>
      <c r="K199" s="7"/>
      <c r="L199" s="7"/>
      <c r="M199" s="26"/>
      <c r="N199" s="26"/>
      <c r="O199" s="26"/>
      <c r="P199" s="26"/>
      <c r="Q199" s="26"/>
      <c r="R199" s="26"/>
      <c r="S199" s="7"/>
      <c r="T199" s="7"/>
      <c r="U199" s="7"/>
      <c r="V199" s="7"/>
      <c r="W199" s="7"/>
      <c r="X199" s="7">
        <v>72.599999999999994</v>
      </c>
      <c r="Y199" s="7">
        <v>864.7</v>
      </c>
      <c r="Z199" s="7">
        <v>3.93</v>
      </c>
      <c r="AA199" s="7">
        <v>4.8499999999999996</v>
      </c>
      <c r="AB199" s="7">
        <v>157.19999999999999</v>
      </c>
      <c r="AC199" s="7">
        <v>402.5</v>
      </c>
      <c r="AD199" s="7">
        <v>51.17</v>
      </c>
      <c r="AE199" s="7">
        <v>80.3</v>
      </c>
      <c r="AF199" s="7">
        <v>94.4</v>
      </c>
      <c r="AG199" s="7">
        <v>38.6</v>
      </c>
      <c r="AH199" s="7">
        <v>12.23</v>
      </c>
      <c r="AI199" s="7">
        <v>32.56</v>
      </c>
      <c r="AJ199" s="7">
        <v>5.08</v>
      </c>
      <c r="AK199" s="7">
        <v>20.6</v>
      </c>
      <c r="AL199" s="7">
        <v>24.68</v>
      </c>
      <c r="AM199" s="7">
        <v>3.58</v>
      </c>
      <c r="AN199" s="7">
        <v>12.99</v>
      </c>
      <c r="AO199" s="7">
        <v>27.59</v>
      </c>
      <c r="AP199" s="7">
        <v>-4.0999999999999996</v>
      </c>
      <c r="AQ199" s="7">
        <v>-12.99</v>
      </c>
      <c r="AR199" s="7">
        <v>7.38</v>
      </c>
      <c r="AS199" s="7">
        <v>16.690000000000001</v>
      </c>
      <c r="AT199" s="7">
        <v>44.25</v>
      </c>
      <c r="AU199" s="7">
        <v>60.39</v>
      </c>
      <c r="AV199" s="7">
        <v>179.8</v>
      </c>
      <c r="AW199" s="7">
        <v>33.590000000000003</v>
      </c>
      <c r="AX199" s="7">
        <v>5.91</v>
      </c>
      <c r="AY199" s="7">
        <v>12.2</v>
      </c>
      <c r="AZ199" s="7">
        <v>48.41</v>
      </c>
      <c r="BA199" s="7">
        <v>4.72</v>
      </c>
      <c r="BB199" s="7">
        <v>9.25</v>
      </c>
      <c r="BC199" s="7">
        <v>50.99</v>
      </c>
      <c r="BD199" s="7">
        <v>6.63</v>
      </c>
      <c r="BE199" s="7">
        <v>34.26</v>
      </c>
      <c r="BF199" s="7">
        <v>19.350000000000001</v>
      </c>
      <c r="BG199" s="7">
        <v>87.79</v>
      </c>
      <c r="BH199" s="7">
        <v>204.59</v>
      </c>
      <c r="BI199" s="7">
        <v>67.599999999999994</v>
      </c>
      <c r="BJ199" s="7">
        <v>23.83</v>
      </c>
      <c r="BK199" s="7">
        <v>11.34</v>
      </c>
    </row>
    <row r="200" spans="1:63">
      <c r="A200" s="9">
        <v>23559</v>
      </c>
      <c r="B200" s="7">
        <v>642.79999999999995</v>
      </c>
      <c r="C200" s="7">
        <v>880.55</v>
      </c>
      <c r="D200" s="7"/>
      <c r="E200" s="7"/>
      <c r="F200" s="7"/>
      <c r="G200" s="7"/>
      <c r="H200" s="7"/>
      <c r="I200" s="7"/>
      <c r="J200" s="7"/>
      <c r="K200" s="7"/>
      <c r="L200" s="7"/>
      <c r="M200" s="26"/>
      <c r="N200" s="26"/>
      <c r="O200" s="26"/>
      <c r="P200" s="26"/>
      <c r="Q200" s="26"/>
      <c r="R200" s="26"/>
      <c r="S200" s="7"/>
      <c r="T200" s="7"/>
      <c r="U200" s="7"/>
      <c r="V200" s="7"/>
      <c r="W200" s="7"/>
      <c r="X200" s="7">
        <v>73</v>
      </c>
      <c r="Y200" s="7">
        <v>869</v>
      </c>
      <c r="Z200" s="7">
        <v>3.91</v>
      </c>
      <c r="AA200" s="7">
        <v>4.83</v>
      </c>
      <c r="AB200" s="7">
        <v>159.75</v>
      </c>
      <c r="AC200" s="7">
        <v>411.7</v>
      </c>
      <c r="AD200" s="7">
        <v>52</v>
      </c>
      <c r="AE200" s="7">
        <v>82.88</v>
      </c>
      <c r="AF200" s="7">
        <v>94.7</v>
      </c>
      <c r="AG200" s="7">
        <v>39.799999999999997</v>
      </c>
      <c r="AH200" s="7">
        <v>12.01</v>
      </c>
      <c r="AI200" s="7">
        <v>32.799999999999997</v>
      </c>
      <c r="AJ200" s="7">
        <v>5.13</v>
      </c>
      <c r="AK200" s="7">
        <v>21.08</v>
      </c>
      <c r="AL200" s="7">
        <v>24.35</v>
      </c>
      <c r="AM200" s="7">
        <v>3.28</v>
      </c>
      <c r="AN200" s="7">
        <v>11.91</v>
      </c>
      <c r="AO200" s="7">
        <v>27.52</v>
      </c>
      <c r="AP200" s="7">
        <v>-3.86</v>
      </c>
      <c r="AQ200" s="7">
        <v>-12.23</v>
      </c>
      <c r="AR200" s="7">
        <v>6.99</v>
      </c>
      <c r="AS200" s="7">
        <v>15.8</v>
      </c>
      <c r="AT200" s="7">
        <v>44.23</v>
      </c>
      <c r="AU200" s="7">
        <v>60</v>
      </c>
      <c r="AV200" s="7">
        <v>177.91</v>
      </c>
      <c r="AW200" s="7">
        <v>33.72</v>
      </c>
      <c r="AX200" s="7">
        <v>5.99</v>
      </c>
      <c r="AY200" s="7">
        <v>12.95</v>
      </c>
      <c r="AZ200" s="7">
        <v>46.24</v>
      </c>
      <c r="BA200" s="7">
        <v>4.71</v>
      </c>
      <c r="BB200" s="7">
        <v>9.7100000000000009</v>
      </c>
      <c r="BC200" s="7">
        <v>48.5</v>
      </c>
      <c r="BD200" s="7">
        <v>6.75</v>
      </c>
      <c r="BE200" s="7">
        <v>34.700000000000003</v>
      </c>
      <c r="BF200" s="7">
        <v>19.46</v>
      </c>
      <c r="BG200" s="7">
        <v>87.52</v>
      </c>
      <c r="BH200" s="7">
        <v>206.59</v>
      </c>
      <c r="BI200" s="7">
        <v>68.11</v>
      </c>
      <c r="BJ200" s="7">
        <v>23.6</v>
      </c>
      <c r="BK200" s="7">
        <v>10.89</v>
      </c>
    </row>
    <row r="201" spans="1:63">
      <c r="A201" s="9">
        <v>23651</v>
      </c>
      <c r="B201" s="7">
        <v>648.79999999999995</v>
      </c>
      <c r="C201" s="7">
        <v>886.34</v>
      </c>
      <c r="D201" s="7"/>
      <c r="E201" s="7"/>
      <c r="F201" s="7"/>
      <c r="G201" s="7"/>
      <c r="H201" s="7"/>
      <c r="I201" s="7"/>
      <c r="J201" s="7"/>
      <c r="K201" s="7"/>
      <c r="L201" s="7"/>
      <c r="M201" s="26"/>
      <c r="N201" s="26"/>
      <c r="O201" s="26"/>
      <c r="P201" s="26"/>
      <c r="Q201" s="26"/>
      <c r="R201" s="26"/>
      <c r="S201" s="7"/>
      <c r="T201" s="7"/>
      <c r="U201" s="7"/>
      <c r="V201" s="7"/>
      <c r="W201" s="7"/>
      <c r="X201" s="7">
        <v>73.2</v>
      </c>
      <c r="Y201" s="7">
        <v>871.7</v>
      </c>
      <c r="Z201" s="7">
        <v>4.0599999999999996</v>
      </c>
      <c r="AA201" s="7">
        <v>4.53</v>
      </c>
      <c r="AB201" s="7">
        <v>161.63</v>
      </c>
      <c r="AC201" s="7">
        <v>420.2</v>
      </c>
      <c r="AD201" s="7">
        <v>52.73</v>
      </c>
      <c r="AE201" s="7">
        <v>84.75</v>
      </c>
      <c r="AF201" s="7">
        <v>94.9</v>
      </c>
      <c r="AG201" s="7">
        <v>40.9</v>
      </c>
      <c r="AH201" s="7">
        <v>14.2</v>
      </c>
      <c r="AI201" s="7">
        <v>32.700000000000003</v>
      </c>
      <c r="AJ201" s="7">
        <v>5.07</v>
      </c>
      <c r="AK201" s="7">
        <v>20.9</v>
      </c>
      <c r="AL201" s="7">
        <v>24.26</v>
      </c>
      <c r="AM201" s="7">
        <v>3.2</v>
      </c>
      <c r="AN201" s="7">
        <v>11.69</v>
      </c>
      <c r="AO201" s="7">
        <v>27.38</v>
      </c>
      <c r="AP201" s="7">
        <v>-2.8</v>
      </c>
      <c r="AQ201" s="7">
        <v>-8.7899999999999991</v>
      </c>
      <c r="AR201" s="7">
        <v>7.03</v>
      </c>
      <c r="AS201" s="7">
        <v>15.86</v>
      </c>
      <c r="AT201" s="7">
        <v>44.32</v>
      </c>
      <c r="AU201" s="7">
        <v>60.17</v>
      </c>
      <c r="AV201" s="7">
        <v>176.45</v>
      </c>
      <c r="AW201" s="7">
        <v>34.1</v>
      </c>
      <c r="AX201" s="7">
        <v>6.85</v>
      </c>
      <c r="AY201" s="7">
        <v>14.95</v>
      </c>
      <c r="AZ201" s="7">
        <v>45.8</v>
      </c>
      <c r="BA201" s="7">
        <v>4.96</v>
      </c>
      <c r="BB201" s="7">
        <v>10.039999999999999</v>
      </c>
      <c r="BC201" s="7">
        <v>49.35</v>
      </c>
      <c r="BD201" s="7">
        <v>6.88</v>
      </c>
      <c r="BE201" s="7">
        <v>35.11</v>
      </c>
      <c r="BF201" s="7">
        <v>19.600000000000001</v>
      </c>
      <c r="BG201" s="7">
        <v>87.82</v>
      </c>
      <c r="BH201" s="7">
        <v>208.51</v>
      </c>
      <c r="BI201" s="7">
        <v>68.599999999999994</v>
      </c>
      <c r="BJ201" s="7">
        <v>23.27</v>
      </c>
      <c r="BK201" s="7">
        <v>10.71</v>
      </c>
    </row>
    <row r="202" spans="1:63">
      <c r="A202" s="9">
        <v>23743</v>
      </c>
      <c r="B202" s="7">
        <v>668.8</v>
      </c>
      <c r="C202" s="7">
        <v>906.23</v>
      </c>
      <c r="D202" s="7"/>
      <c r="E202" s="7"/>
      <c r="F202" s="7"/>
      <c r="G202" s="7"/>
      <c r="H202" s="7"/>
      <c r="I202" s="7"/>
      <c r="J202" s="7"/>
      <c r="K202" s="7"/>
      <c r="L202" s="7"/>
      <c r="M202" s="26"/>
      <c r="N202" s="26"/>
      <c r="O202" s="26"/>
      <c r="P202" s="26"/>
      <c r="Q202" s="26"/>
      <c r="R202" s="26"/>
      <c r="S202" s="7"/>
      <c r="T202" s="7"/>
      <c r="U202" s="7"/>
      <c r="V202" s="7"/>
      <c r="W202" s="7"/>
      <c r="X202" s="7">
        <v>73.8</v>
      </c>
      <c r="Y202" s="7">
        <v>880.8</v>
      </c>
      <c r="Z202" s="7">
        <v>4.3</v>
      </c>
      <c r="AA202" s="7">
        <v>4.8</v>
      </c>
      <c r="AB202" s="7">
        <v>162.9</v>
      </c>
      <c r="AC202" s="7">
        <v>428.5</v>
      </c>
      <c r="AD202" s="7">
        <v>53.4</v>
      </c>
      <c r="AE202" s="7">
        <v>86.57</v>
      </c>
      <c r="AF202" s="7">
        <v>95.4</v>
      </c>
      <c r="AG202" s="7">
        <v>44.2</v>
      </c>
      <c r="AH202" s="7">
        <v>14.61</v>
      </c>
      <c r="AI202" s="7">
        <v>32.43</v>
      </c>
      <c r="AJ202" s="7">
        <v>5.14</v>
      </c>
      <c r="AK202" s="7">
        <v>20.9</v>
      </c>
      <c r="AL202" s="7">
        <v>24.58</v>
      </c>
      <c r="AM202" s="7">
        <v>3.16</v>
      </c>
      <c r="AN202" s="7">
        <v>11.55</v>
      </c>
      <c r="AO202" s="7">
        <v>27.41</v>
      </c>
      <c r="AP202" s="7">
        <v>-0.67</v>
      </c>
      <c r="AQ202" s="7">
        <v>-2.09</v>
      </c>
      <c r="AR202" s="7">
        <v>7.71</v>
      </c>
      <c r="AS202" s="7">
        <v>17.399999999999999</v>
      </c>
      <c r="AT202" s="7">
        <v>44.31</v>
      </c>
      <c r="AU202" s="7">
        <v>58.81</v>
      </c>
      <c r="AV202" s="7">
        <v>171.66</v>
      </c>
      <c r="AW202" s="7">
        <v>34.26</v>
      </c>
      <c r="AX202" s="7">
        <v>7.01</v>
      </c>
      <c r="AY202" s="7">
        <v>14.52</v>
      </c>
      <c r="AZ202" s="7">
        <v>48.31</v>
      </c>
      <c r="BA202" s="7">
        <v>5.33</v>
      </c>
      <c r="BB202" s="7">
        <v>9.8699999999999992</v>
      </c>
      <c r="BC202" s="7">
        <v>54.03</v>
      </c>
      <c r="BD202" s="7">
        <v>7.09</v>
      </c>
      <c r="BE202" s="7">
        <v>35.4</v>
      </c>
      <c r="BF202" s="7">
        <v>20.02</v>
      </c>
      <c r="BG202" s="7">
        <v>88.2</v>
      </c>
      <c r="BH202" s="7">
        <v>210.4</v>
      </c>
      <c r="BI202" s="7">
        <v>69.45</v>
      </c>
      <c r="BJ202" s="7">
        <v>21.89</v>
      </c>
      <c r="BK202" s="7">
        <v>9.9600000000000009</v>
      </c>
    </row>
    <row r="203" spans="1:63">
      <c r="A203" s="9">
        <v>23833</v>
      </c>
      <c r="B203" s="7">
        <v>681.7</v>
      </c>
      <c r="C203" s="7">
        <v>919.97</v>
      </c>
      <c r="D203" s="7"/>
      <c r="E203" s="7"/>
      <c r="F203" s="7"/>
      <c r="G203" s="7"/>
      <c r="H203" s="7"/>
      <c r="I203" s="7"/>
      <c r="J203" s="7"/>
      <c r="K203" s="7"/>
      <c r="L203" s="7"/>
      <c r="M203" s="26"/>
      <c r="N203" s="26"/>
      <c r="O203" s="26"/>
      <c r="P203" s="26"/>
      <c r="Q203" s="26"/>
      <c r="R203" s="26"/>
      <c r="S203" s="7"/>
      <c r="T203" s="7"/>
      <c r="U203" s="7"/>
      <c r="V203" s="7"/>
      <c r="W203" s="7"/>
      <c r="X203" s="7">
        <v>74.099999999999994</v>
      </c>
      <c r="Y203" s="7">
        <v>888.6</v>
      </c>
      <c r="Z203" s="7">
        <v>4.38</v>
      </c>
      <c r="AA203" s="7">
        <v>4.8</v>
      </c>
      <c r="AB203" s="7">
        <v>163.9</v>
      </c>
      <c r="AC203" s="7">
        <v>435.7</v>
      </c>
      <c r="AD203" s="7">
        <v>54.03</v>
      </c>
      <c r="AE203" s="7">
        <v>87.43</v>
      </c>
      <c r="AF203" s="7">
        <v>96.3</v>
      </c>
      <c r="AG203" s="7">
        <v>45</v>
      </c>
      <c r="AH203" s="7">
        <v>13.35</v>
      </c>
      <c r="AI203" s="7">
        <v>32.49</v>
      </c>
      <c r="AJ203" s="7">
        <v>5.54</v>
      </c>
      <c r="AK203" s="7">
        <v>22.56</v>
      </c>
      <c r="AL203" s="7">
        <v>24.55</v>
      </c>
      <c r="AM203" s="7">
        <v>3.67</v>
      </c>
      <c r="AN203" s="7">
        <v>13.38</v>
      </c>
      <c r="AO203" s="7">
        <v>27.44</v>
      </c>
      <c r="AP203" s="7">
        <v>-0.35</v>
      </c>
      <c r="AQ203" s="7">
        <v>-1.0900000000000001</v>
      </c>
      <c r="AR203" s="7">
        <v>8.23</v>
      </c>
      <c r="AS203" s="7">
        <v>18.62</v>
      </c>
      <c r="AT203" s="7">
        <v>44.2</v>
      </c>
      <c r="AU203" s="7">
        <v>57.37</v>
      </c>
      <c r="AV203" s="7">
        <v>166.52</v>
      </c>
      <c r="AW203" s="7">
        <v>34.450000000000003</v>
      </c>
      <c r="AX203" s="7">
        <v>6.24</v>
      </c>
      <c r="AY203" s="7">
        <v>13</v>
      </c>
      <c r="AZ203" s="7">
        <v>48.05</v>
      </c>
      <c r="BA203" s="7">
        <v>5.33</v>
      </c>
      <c r="BB203" s="7">
        <v>9.7899999999999991</v>
      </c>
      <c r="BC203" s="7">
        <v>54.43</v>
      </c>
      <c r="BD203" s="7">
        <v>7.24</v>
      </c>
      <c r="BE203" s="7">
        <v>35.79</v>
      </c>
      <c r="BF203" s="7">
        <v>20.23</v>
      </c>
      <c r="BG203" s="7">
        <v>88.27</v>
      </c>
      <c r="BH203" s="7">
        <v>212.68</v>
      </c>
      <c r="BI203" s="7">
        <v>70.599999999999994</v>
      </c>
      <c r="BJ203" s="7">
        <v>20.399999999999999</v>
      </c>
      <c r="BK203" s="7">
        <v>8.75</v>
      </c>
    </row>
    <row r="204" spans="1:63">
      <c r="A204" s="9">
        <v>23924</v>
      </c>
      <c r="B204" s="7">
        <v>696.4</v>
      </c>
      <c r="C204" s="7">
        <v>933.51</v>
      </c>
      <c r="D204" s="7"/>
      <c r="E204" s="7"/>
      <c r="F204" s="7"/>
      <c r="G204" s="7"/>
      <c r="H204" s="7"/>
      <c r="I204" s="7"/>
      <c r="J204" s="7"/>
      <c r="K204" s="7"/>
      <c r="L204" s="7"/>
      <c r="M204" s="26"/>
      <c r="N204" s="26"/>
      <c r="O204" s="26"/>
      <c r="P204" s="26"/>
      <c r="Q204" s="26"/>
      <c r="R204" s="26"/>
      <c r="S204" s="7"/>
      <c r="T204" s="7"/>
      <c r="U204" s="7"/>
      <c r="V204" s="7"/>
      <c r="W204" s="7"/>
      <c r="X204" s="7">
        <v>74.599999999999994</v>
      </c>
      <c r="Y204" s="7">
        <v>901.8</v>
      </c>
      <c r="Z204" s="7">
        <v>4.38</v>
      </c>
      <c r="AA204" s="7">
        <v>4.88</v>
      </c>
      <c r="AB204" s="7">
        <v>166.05</v>
      </c>
      <c r="AC204" s="7">
        <v>444.1</v>
      </c>
      <c r="AD204" s="7">
        <v>54.77</v>
      </c>
      <c r="AE204" s="7">
        <v>86.93</v>
      </c>
      <c r="AF204" s="7">
        <v>97</v>
      </c>
      <c r="AG204" s="7">
        <v>47.5</v>
      </c>
      <c r="AH204" s="7">
        <v>14.07</v>
      </c>
      <c r="AI204" s="7">
        <v>32.369999999999997</v>
      </c>
      <c r="AJ204" s="7">
        <v>5.83</v>
      </c>
      <c r="AK204" s="7">
        <v>23.71</v>
      </c>
      <c r="AL204" s="7">
        <v>24.59</v>
      </c>
      <c r="AM204" s="7">
        <v>4.18</v>
      </c>
      <c r="AN204" s="7">
        <v>15.29</v>
      </c>
      <c r="AO204" s="7">
        <v>27.37</v>
      </c>
      <c r="AP204" s="7">
        <v>-1.68</v>
      </c>
      <c r="AQ204" s="7">
        <v>-5.2</v>
      </c>
      <c r="AR204" s="7">
        <v>8.3000000000000007</v>
      </c>
      <c r="AS204" s="7">
        <v>18.760000000000002</v>
      </c>
      <c r="AT204" s="7">
        <v>44.25</v>
      </c>
      <c r="AU204" s="7">
        <v>58.55</v>
      </c>
      <c r="AV204" s="7">
        <v>165.95</v>
      </c>
      <c r="AW204" s="7">
        <v>35.28</v>
      </c>
      <c r="AX204" s="7">
        <v>6.71</v>
      </c>
      <c r="AY204" s="7">
        <v>13.98</v>
      </c>
      <c r="AZ204" s="7">
        <v>47.96</v>
      </c>
      <c r="BA204" s="7">
        <v>5.81</v>
      </c>
      <c r="BB204" s="7">
        <v>10.46</v>
      </c>
      <c r="BC204" s="7">
        <v>55.56</v>
      </c>
      <c r="BD204" s="7">
        <v>7.33</v>
      </c>
      <c r="BE204" s="7">
        <v>36.119999999999997</v>
      </c>
      <c r="BF204" s="7">
        <v>20.3</v>
      </c>
      <c r="BG204" s="7">
        <v>88.53</v>
      </c>
      <c r="BH204" s="7">
        <v>215.2</v>
      </c>
      <c r="BI204" s="7">
        <v>71.73</v>
      </c>
      <c r="BJ204" s="7">
        <v>20.25</v>
      </c>
      <c r="BK204" s="7">
        <v>8.7899999999999991</v>
      </c>
    </row>
    <row r="205" spans="1:63">
      <c r="A205" s="9">
        <v>24016</v>
      </c>
      <c r="B205" s="7">
        <v>717.2</v>
      </c>
      <c r="C205" s="7">
        <v>956.27</v>
      </c>
      <c r="D205" s="7"/>
      <c r="E205" s="7"/>
      <c r="F205" s="7"/>
      <c r="G205" s="7"/>
      <c r="H205" s="7"/>
      <c r="I205" s="7"/>
      <c r="J205" s="7"/>
      <c r="K205" s="7"/>
      <c r="L205" s="7"/>
      <c r="M205" s="26"/>
      <c r="N205" s="26"/>
      <c r="O205" s="26"/>
      <c r="P205" s="26"/>
      <c r="Q205" s="26"/>
      <c r="R205" s="26"/>
      <c r="S205" s="7"/>
      <c r="T205" s="7"/>
      <c r="U205" s="7"/>
      <c r="V205" s="7"/>
      <c r="W205" s="7"/>
      <c r="X205" s="7">
        <v>75</v>
      </c>
      <c r="Y205" s="7">
        <v>910.7</v>
      </c>
      <c r="Z205" s="7">
        <v>4.47</v>
      </c>
      <c r="AA205" s="7">
        <v>4.93</v>
      </c>
      <c r="AB205" s="7">
        <v>169.1</v>
      </c>
      <c r="AC205" s="7">
        <v>454</v>
      </c>
      <c r="AD205" s="7">
        <v>55.83</v>
      </c>
      <c r="AE205" s="7">
        <v>91.76</v>
      </c>
      <c r="AF205" s="7">
        <v>97.6</v>
      </c>
      <c r="AG205" s="7">
        <v>49.2</v>
      </c>
      <c r="AH205" s="7">
        <v>15.32</v>
      </c>
      <c r="AI205" s="7">
        <v>32.43</v>
      </c>
      <c r="AJ205" s="7">
        <v>5.55</v>
      </c>
      <c r="AK205" s="7">
        <v>22.52</v>
      </c>
      <c r="AL205" s="7">
        <v>24.66</v>
      </c>
      <c r="AM205" s="7">
        <v>4.12</v>
      </c>
      <c r="AN205" s="7">
        <v>15.02</v>
      </c>
      <c r="AO205" s="7">
        <v>27.46</v>
      </c>
      <c r="AP205" s="7">
        <v>0.49</v>
      </c>
      <c r="AQ205" s="7">
        <v>1.49</v>
      </c>
      <c r="AR205" s="7">
        <v>9.44</v>
      </c>
      <c r="AS205" s="7">
        <v>21.26</v>
      </c>
      <c r="AT205" s="7">
        <v>44.4</v>
      </c>
      <c r="AU205" s="7">
        <v>60.74</v>
      </c>
      <c r="AV205" s="7">
        <v>169.78</v>
      </c>
      <c r="AW205" s="7">
        <v>35.78</v>
      </c>
      <c r="AX205" s="7">
        <v>6.29</v>
      </c>
      <c r="AY205" s="7">
        <v>12.65</v>
      </c>
      <c r="AZ205" s="7">
        <v>49.7</v>
      </c>
      <c r="BA205" s="7">
        <v>6.03</v>
      </c>
      <c r="BB205" s="7">
        <v>10.84</v>
      </c>
      <c r="BC205" s="7">
        <v>55.63</v>
      </c>
      <c r="BD205" s="7">
        <v>7.38</v>
      </c>
      <c r="BE205" s="7">
        <v>36.119999999999997</v>
      </c>
      <c r="BF205" s="7">
        <v>20.440000000000001</v>
      </c>
      <c r="BG205" s="7">
        <v>89.08</v>
      </c>
      <c r="BH205" s="7">
        <v>217.39</v>
      </c>
      <c r="BI205" s="7">
        <v>73.430000000000007</v>
      </c>
      <c r="BJ205" s="7">
        <v>19.54</v>
      </c>
      <c r="BK205" s="7">
        <v>8.35</v>
      </c>
    </row>
    <row r="206" spans="1:63">
      <c r="A206" s="9">
        <v>24108</v>
      </c>
      <c r="B206" s="7">
        <v>738.5</v>
      </c>
      <c r="C206" s="7">
        <v>975.56</v>
      </c>
      <c r="D206" s="7"/>
      <c r="E206" s="7"/>
      <c r="F206" s="7"/>
      <c r="G206" s="7"/>
      <c r="H206" s="7"/>
      <c r="I206" s="7"/>
      <c r="J206" s="7"/>
      <c r="K206" s="7"/>
      <c r="L206" s="7"/>
      <c r="M206" s="26"/>
      <c r="N206" s="26"/>
      <c r="O206" s="26"/>
      <c r="P206" s="26"/>
      <c r="Q206" s="26"/>
      <c r="R206" s="26"/>
      <c r="S206" s="7"/>
      <c r="T206" s="7"/>
      <c r="U206" s="7"/>
      <c r="V206" s="7"/>
      <c r="W206" s="7"/>
      <c r="X206" s="7">
        <v>75.7</v>
      </c>
      <c r="Y206" s="7">
        <v>923</v>
      </c>
      <c r="Z206" s="7">
        <v>4.97</v>
      </c>
      <c r="AA206" s="7">
        <v>5.0599999999999996</v>
      </c>
      <c r="AB206" s="7">
        <v>171.95</v>
      </c>
      <c r="AC206" s="7">
        <v>462.5</v>
      </c>
      <c r="AD206" s="7">
        <v>56.63</v>
      </c>
      <c r="AE206" s="7">
        <v>91.63</v>
      </c>
      <c r="AF206" s="7">
        <v>99.1</v>
      </c>
      <c r="AG206" s="7">
        <v>51.8</v>
      </c>
      <c r="AH206" s="7">
        <v>15.71</v>
      </c>
      <c r="AI206" s="7">
        <v>32.47</v>
      </c>
      <c r="AJ206" s="7">
        <v>5.77</v>
      </c>
      <c r="AK206" s="7">
        <v>23.52</v>
      </c>
      <c r="AL206" s="7">
        <v>24.54</v>
      </c>
      <c r="AM206" s="7">
        <v>4.18</v>
      </c>
      <c r="AN206" s="7">
        <v>15.26</v>
      </c>
      <c r="AO206" s="7">
        <v>27.4</v>
      </c>
      <c r="AP206" s="7">
        <v>-0.67</v>
      </c>
      <c r="AQ206" s="7">
        <v>-2.06</v>
      </c>
      <c r="AR206" s="7">
        <v>9.24</v>
      </c>
      <c r="AS206" s="7">
        <v>20.88</v>
      </c>
      <c r="AT206" s="7">
        <v>44.27</v>
      </c>
      <c r="AU206" s="7">
        <v>62.48</v>
      </c>
      <c r="AV206" s="7">
        <v>174.81</v>
      </c>
      <c r="AW206" s="7">
        <v>35.74</v>
      </c>
      <c r="AX206" s="7">
        <v>6.44</v>
      </c>
      <c r="AY206" s="7">
        <v>14.54</v>
      </c>
      <c r="AZ206" s="7">
        <v>44.33</v>
      </c>
      <c r="BA206" s="7">
        <v>6.24</v>
      </c>
      <c r="BB206" s="7">
        <v>11.57</v>
      </c>
      <c r="BC206" s="7">
        <v>53.95</v>
      </c>
      <c r="BD206" s="7">
        <v>7.17</v>
      </c>
      <c r="BE206" s="7">
        <v>34.799999999999997</v>
      </c>
      <c r="BF206" s="7">
        <v>20.6</v>
      </c>
      <c r="BG206" s="7">
        <v>89.71</v>
      </c>
      <c r="BH206" s="7">
        <v>219.79</v>
      </c>
      <c r="BI206" s="7">
        <v>74.94</v>
      </c>
      <c r="BJ206" s="7">
        <v>19.57</v>
      </c>
      <c r="BK206" s="7">
        <v>8.2799999999999994</v>
      </c>
    </row>
    <row r="207" spans="1:63">
      <c r="A207" s="9">
        <v>24198</v>
      </c>
      <c r="B207" s="7">
        <v>750</v>
      </c>
      <c r="C207" s="7">
        <v>979.11</v>
      </c>
      <c r="D207" s="7"/>
      <c r="E207" s="7"/>
      <c r="F207" s="7"/>
      <c r="G207" s="7"/>
      <c r="H207" s="7"/>
      <c r="I207" s="7"/>
      <c r="J207" s="7"/>
      <c r="K207" s="7"/>
      <c r="L207" s="7"/>
      <c r="M207" s="26"/>
      <c r="N207" s="26"/>
      <c r="O207" s="26"/>
      <c r="P207" s="26"/>
      <c r="Q207" s="26"/>
      <c r="R207" s="26"/>
      <c r="S207" s="7"/>
      <c r="T207" s="7"/>
      <c r="U207" s="7"/>
      <c r="V207" s="7"/>
      <c r="W207" s="7"/>
      <c r="X207" s="7">
        <v>76.599999999999994</v>
      </c>
      <c r="Y207" s="7">
        <v>931</v>
      </c>
      <c r="Z207" s="7">
        <v>5.43</v>
      </c>
      <c r="AA207" s="7">
        <v>5.41</v>
      </c>
      <c r="AB207" s="7">
        <v>172.98</v>
      </c>
      <c r="AC207" s="7">
        <v>468.3</v>
      </c>
      <c r="AD207" s="7">
        <v>57.47</v>
      </c>
      <c r="AE207" s="7">
        <v>88.15</v>
      </c>
      <c r="AF207" s="7">
        <v>99.5</v>
      </c>
      <c r="AG207" s="7">
        <v>53.7</v>
      </c>
      <c r="AH207" s="7">
        <v>15.19</v>
      </c>
      <c r="AI207" s="7">
        <v>32.659999999999997</v>
      </c>
      <c r="AJ207" s="7">
        <v>5.7</v>
      </c>
      <c r="AK207" s="7">
        <v>23.19</v>
      </c>
      <c r="AL207" s="7">
        <v>24.56</v>
      </c>
      <c r="AM207" s="7">
        <v>4.3600000000000003</v>
      </c>
      <c r="AN207" s="7">
        <v>15.83</v>
      </c>
      <c r="AO207" s="7">
        <v>27.55</v>
      </c>
      <c r="AP207" s="7">
        <v>-0.14000000000000001</v>
      </c>
      <c r="AQ207" s="7">
        <v>-0.44</v>
      </c>
      <c r="AR207" s="7">
        <v>8.7200000000000006</v>
      </c>
      <c r="AS207" s="7">
        <v>19.829999999999998</v>
      </c>
      <c r="AT207" s="7">
        <v>43.95</v>
      </c>
      <c r="AU207" s="7">
        <v>64.16</v>
      </c>
      <c r="AV207" s="7">
        <v>179.84</v>
      </c>
      <c r="AW207" s="7">
        <v>35.68</v>
      </c>
      <c r="AX207" s="7">
        <v>6.22</v>
      </c>
      <c r="AY207" s="7">
        <v>13.77</v>
      </c>
      <c r="AZ207" s="7">
        <v>45.18</v>
      </c>
      <c r="BA207" s="7">
        <v>5.69</v>
      </c>
      <c r="BB207" s="7">
        <v>10.75</v>
      </c>
      <c r="BC207" s="7">
        <v>52.96</v>
      </c>
      <c r="BD207" s="7">
        <v>7.23</v>
      </c>
      <c r="BE207" s="7">
        <v>34.82</v>
      </c>
      <c r="BF207" s="7">
        <v>20.76</v>
      </c>
      <c r="BG207" s="7">
        <v>90.19</v>
      </c>
      <c r="BH207" s="7">
        <v>222.08</v>
      </c>
      <c r="BI207" s="7">
        <v>76.12</v>
      </c>
      <c r="BJ207" s="7">
        <v>19.95</v>
      </c>
      <c r="BK207" s="7">
        <v>8.51</v>
      </c>
    </row>
    <row r="208" spans="1:63">
      <c r="A208" s="9">
        <v>24289</v>
      </c>
      <c r="B208" s="7">
        <v>760.6</v>
      </c>
      <c r="C208" s="7">
        <v>987.79</v>
      </c>
      <c r="D208" s="7"/>
      <c r="E208" s="7"/>
      <c r="F208" s="7"/>
      <c r="G208" s="7"/>
      <c r="H208" s="7"/>
      <c r="I208" s="7"/>
      <c r="J208" s="7"/>
      <c r="K208" s="7"/>
      <c r="L208" s="7"/>
      <c r="M208" s="26"/>
      <c r="N208" s="26"/>
      <c r="O208" s="26"/>
      <c r="P208" s="26"/>
      <c r="Q208" s="26"/>
      <c r="R208" s="26"/>
      <c r="S208" s="7"/>
      <c r="T208" s="7"/>
      <c r="U208" s="7"/>
      <c r="V208" s="7"/>
      <c r="W208" s="7"/>
      <c r="X208" s="7">
        <v>77</v>
      </c>
      <c r="Y208" s="7">
        <v>940.1</v>
      </c>
      <c r="Z208" s="7">
        <v>5.79</v>
      </c>
      <c r="AA208" s="7">
        <v>5.68</v>
      </c>
      <c r="AB208" s="7">
        <v>172.8</v>
      </c>
      <c r="AC208" s="7">
        <v>471.3</v>
      </c>
      <c r="AD208" s="7">
        <v>58.13</v>
      </c>
      <c r="AE208" s="7">
        <v>81.430000000000007</v>
      </c>
      <c r="AF208" s="7">
        <v>100.6</v>
      </c>
      <c r="AG208" s="7">
        <v>54.1</v>
      </c>
      <c r="AH208" s="7">
        <v>15.48</v>
      </c>
      <c r="AI208" s="7">
        <v>32.67</v>
      </c>
      <c r="AJ208" s="7">
        <v>5.6</v>
      </c>
      <c r="AK208" s="7">
        <v>22.72</v>
      </c>
      <c r="AL208" s="7">
        <v>24.64</v>
      </c>
      <c r="AM208" s="7">
        <v>4.4400000000000004</v>
      </c>
      <c r="AN208" s="7">
        <v>16.079999999999998</v>
      </c>
      <c r="AO208" s="7">
        <v>27.61</v>
      </c>
      <c r="AP208" s="7">
        <v>-0.31</v>
      </c>
      <c r="AQ208" s="7">
        <v>-0.96</v>
      </c>
      <c r="AR208" s="7">
        <v>8.6</v>
      </c>
      <c r="AS208" s="7">
        <v>19.579999999999998</v>
      </c>
      <c r="AT208" s="7">
        <v>43.92</v>
      </c>
      <c r="AU208" s="7">
        <v>64.78</v>
      </c>
      <c r="AV208" s="7">
        <v>184.72</v>
      </c>
      <c r="AW208" s="7">
        <v>35.07</v>
      </c>
      <c r="AX208" s="7">
        <v>6.75</v>
      </c>
      <c r="AY208" s="7">
        <v>14.93</v>
      </c>
      <c r="AZ208" s="7">
        <v>45.23</v>
      </c>
      <c r="BA208" s="7">
        <v>5.76</v>
      </c>
      <c r="BB208" s="7">
        <v>10.78</v>
      </c>
      <c r="BC208" s="7">
        <v>53.42</v>
      </c>
      <c r="BD208" s="7">
        <v>7.33</v>
      </c>
      <c r="BE208" s="7">
        <v>35.200000000000003</v>
      </c>
      <c r="BF208" s="7">
        <v>20.82</v>
      </c>
      <c r="BG208" s="7">
        <v>90.72</v>
      </c>
      <c r="BH208" s="7">
        <v>224.21</v>
      </c>
      <c r="BI208" s="7">
        <v>77.17</v>
      </c>
      <c r="BJ208" s="7">
        <v>20.75</v>
      </c>
      <c r="BK208" s="7">
        <v>9.09</v>
      </c>
    </row>
    <row r="209" spans="1:63">
      <c r="A209" s="9">
        <v>24381</v>
      </c>
      <c r="B209" s="7">
        <v>774.9</v>
      </c>
      <c r="C209" s="7">
        <v>996.01</v>
      </c>
      <c r="D209" s="7"/>
      <c r="E209" s="7"/>
      <c r="F209" s="7"/>
      <c r="G209" s="7"/>
      <c r="H209" s="7"/>
      <c r="I209" s="7"/>
      <c r="J209" s="7"/>
      <c r="K209" s="7"/>
      <c r="L209" s="7"/>
      <c r="M209" s="26"/>
      <c r="N209" s="26"/>
      <c r="O209" s="26"/>
      <c r="P209" s="26"/>
      <c r="Q209" s="26"/>
      <c r="R209" s="26"/>
      <c r="S209" s="7"/>
      <c r="T209" s="7"/>
      <c r="U209" s="7"/>
      <c r="V209" s="7"/>
      <c r="W209" s="7"/>
      <c r="X209" s="7">
        <v>77.8</v>
      </c>
      <c r="Y209" s="7">
        <v>951.8</v>
      </c>
      <c r="Z209" s="7">
        <v>6</v>
      </c>
      <c r="AA209" s="7">
        <v>6.1</v>
      </c>
      <c r="AB209" s="7">
        <v>173.33</v>
      </c>
      <c r="AC209" s="7">
        <v>476.2</v>
      </c>
      <c r="AD209" s="7">
        <v>58.47</v>
      </c>
      <c r="AE209" s="7">
        <v>79.819999999999993</v>
      </c>
      <c r="AF209" s="7">
        <v>99.9</v>
      </c>
      <c r="AG209" s="7">
        <v>55.2</v>
      </c>
      <c r="AH209" s="7">
        <v>15.47</v>
      </c>
      <c r="AI209" s="7">
        <v>32.83</v>
      </c>
      <c r="AJ209" s="7">
        <v>5.33</v>
      </c>
      <c r="AK209" s="7">
        <v>21.65</v>
      </c>
      <c r="AL209" s="7">
        <v>24.64</v>
      </c>
      <c r="AM209" s="7">
        <v>4.37</v>
      </c>
      <c r="AN209" s="7">
        <v>15.76</v>
      </c>
      <c r="AO209" s="7">
        <v>27.73</v>
      </c>
      <c r="AP209" s="7">
        <v>0.63</v>
      </c>
      <c r="AQ209" s="7">
        <v>1.92</v>
      </c>
      <c r="AR209" s="7">
        <v>8.56</v>
      </c>
      <c r="AS209" s="7">
        <v>19.440000000000001</v>
      </c>
      <c r="AT209" s="7">
        <v>44.04</v>
      </c>
      <c r="AU209" s="7">
        <v>65.739999999999995</v>
      </c>
      <c r="AV209" s="7">
        <v>185.64</v>
      </c>
      <c r="AW209" s="7">
        <v>35.409999999999997</v>
      </c>
      <c r="AX209" s="7">
        <v>6.55</v>
      </c>
      <c r="AY209" s="7">
        <v>14.96</v>
      </c>
      <c r="AZ209" s="7">
        <v>43.76</v>
      </c>
      <c r="BA209" s="7">
        <v>5.85</v>
      </c>
      <c r="BB209" s="7">
        <v>11.02</v>
      </c>
      <c r="BC209" s="7">
        <v>53.06</v>
      </c>
      <c r="BD209" s="7">
        <v>7.48</v>
      </c>
      <c r="BE209" s="7">
        <v>35.79</v>
      </c>
      <c r="BF209" s="7">
        <v>20.89</v>
      </c>
      <c r="BG209" s="7">
        <v>91.23</v>
      </c>
      <c r="BH209" s="7">
        <v>226.03</v>
      </c>
      <c r="BI209" s="7">
        <v>78.14</v>
      </c>
      <c r="BJ209" s="7">
        <v>21.37</v>
      </c>
      <c r="BK209" s="7">
        <v>9.5299999999999994</v>
      </c>
    </row>
    <row r="210" spans="1:63">
      <c r="A210" s="9">
        <v>24473</v>
      </c>
      <c r="B210" s="7">
        <v>780.7</v>
      </c>
      <c r="C210" s="7">
        <v>997.06</v>
      </c>
      <c r="D210" s="7"/>
      <c r="E210" s="7"/>
      <c r="F210" s="7"/>
      <c r="G210" s="7"/>
      <c r="H210" s="7"/>
      <c r="I210" s="7"/>
      <c r="J210" s="7"/>
      <c r="K210" s="7"/>
      <c r="L210" s="7"/>
      <c r="M210" s="26"/>
      <c r="N210" s="26"/>
      <c r="O210" s="26"/>
      <c r="P210" s="26"/>
      <c r="Q210" s="26"/>
      <c r="R210" s="26"/>
      <c r="S210" s="7"/>
      <c r="T210" s="7"/>
      <c r="U210" s="7"/>
      <c r="V210" s="7"/>
      <c r="W210" s="7"/>
      <c r="X210" s="7">
        <v>78.3</v>
      </c>
      <c r="Y210" s="7">
        <v>963.7</v>
      </c>
      <c r="Z210" s="7">
        <v>5.45</v>
      </c>
      <c r="AA210" s="7">
        <v>5.97</v>
      </c>
      <c r="AB210" s="7">
        <v>175.25</v>
      </c>
      <c r="AC210" s="7">
        <v>484</v>
      </c>
      <c r="AD210" s="7">
        <v>59.33</v>
      </c>
      <c r="AE210" s="7">
        <v>87.08</v>
      </c>
      <c r="AF210" s="7">
        <v>99.9</v>
      </c>
      <c r="AG210" s="7">
        <v>53.3</v>
      </c>
      <c r="AH210" s="7">
        <v>15.04</v>
      </c>
      <c r="AI210" s="7">
        <v>32.99</v>
      </c>
      <c r="AJ210" s="7">
        <v>4.93</v>
      </c>
      <c r="AK210" s="7">
        <v>20.23</v>
      </c>
      <c r="AL210" s="7">
        <v>24.38</v>
      </c>
      <c r="AM210" s="7">
        <v>4.25</v>
      </c>
      <c r="AN210" s="7">
        <v>15.37</v>
      </c>
      <c r="AO210" s="7">
        <v>27.65</v>
      </c>
      <c r="AP210" s="7">
        <v>1.46</v>
      </c>
      <c r="AQ210" s="7">
        <v>4.5</v>
      </c>
      <c r="AR210" s="7">
        <v>8.66</v>
      </c>
      <c r="AS210" s="7">
        <v>19.690000000000001</v>
      </c>
      <c r="AT210" s="7">
        <v>43.96</v>
      </c>
      <c r="AU210" s="7">
        <v>64.099999999999994</v>
      </c>
      <c r="AV210" s="7">
        <v>183.27</v>
      </c>
      <c r="AW210" s="7">
        <v>34.979999999999997</v>
      </c>
      <c r="AX210" s="7">
        <v>6.52</v>
      </c>
      <c r="AY210" s="7">
        <v>14.76</v>
      </c>
      <c r="AZ210" s="7">
        <v>44.14</v>
      </c>
      <c r="BA210" s="7">
        <v>5.36</v>
      </c>
      <c r="BB210" s="7">
        <v>10.44</v>
      </c>
      <c r="BC210" s="7">
        <v>51.35</v>
      </c>
      <c r="BD210" s="7">
        <v>7.69</v>
      </c>
      <c r="BE210" s="7">
        <v>36.94</v>
      </c>
      <c r="BF210" s="7">
        <v>20.82</v>
      </c>
      <c r="BG210" s="7">
        <v>91.61</v>
      </c>
      <c r="BH210" s="7">
        <v>227.47</v>
      </c>
      <c r="BI210" s="7">
        <v>79.12</v>
      </c>
      <c r="BJ210" s="7">
        <v>20.99</v>
      </c>
      <c r="BK210" s="7">
        <v>9.02</v>
      </c>
    </row>
    <row r="211" spans="1:63">
      <c r="A211" s="9">
        <v>24563</v>
      </c>
      <c r="B211" s="7">
        <v>788.6</v>
      </c>
      <c r="C211" s="7">
        <v>1004.59</v>
      </c>
      <c r="D211" s="7"/>
      <c r="E211" s="7"/>
      <c r="F211" s="7"/>
      <c r="G211" s="7"/>
      <c r="H211" s="7"/>
      <c r="I211" s="7"/>
      <c r="J211" s="7"/>
      <c r="K211" s="7"/>
      <c r="L211" s="7"/>
      <c r="M211" s="26"/>
      <c r="N211" s="26"/>
      <c r="O211" s="26"/>
      <c r="P211" s="26"/>
      <c r="Q211" s="26"/>
      <c r="R211" s="26"/>
      <c r="S211" s="7"/>
      <c r="T211" s="7"/>
      <c r="U211" s="7"/>
      <c r="V211" s="7"/>
      <c r="W211" s="7"/>
      <c r="X211" s="7">
        <v>78.5</v>
      </c>
      <c r="Y211" s="7">
        <v>971.4</v>
      </c>
      <c r="Z211" s="7">
        <v>4.72</v>
      </c>
      <c r="AA211" s="7">
        <v>5.83</v>
      </c>
      <c r="AB211" s="7">
        <v>178.1</v>
      </c>
      <c r="AC211" s="7">
        <v>495.5</v>
      </c>
      <c r="AD211" s="7">
        <v>60.2</v>
      </c>
      <c r="AE211" s="7">
        <v>91.66</v>
      </c>
      <c r="AF211" s="7">
        <v>90.7</v>
      </c>
      <c r="AG211" s="7">
        <v>54.3</v>
      </c>
      <c r="AH211" s="7">
        <v>14.29</v>
      </c>
      <c r="AI211" s="7">
        <v>33.19</v>
      </c>
      <c r="AJ211" s="7">
        <v>5.28</v>
      </c>
      <c r="AK211" s="7">
        <v>21.97</v>
      </c>
      <c r="AL211" s="7">
        <v>24.01</v>
      </c>
      <c r="AM211" s="7">
        <v>4.57</v>
      </c>
      <c r="AN211" s="7">
        <v>16.62</v>
      </c>
      <c r="AO211" s="7">
        <v>27.51</v>
      </c>
      <c r="AP211" s="7">
        <v>-1.1599999999999999</v>
      </c>
      <c r="AQ211" s="7">
        <v>-3.6</v>
      </c>
      <c r="AR211" s="7">
        <v>8.7200000000000006</v>
      </c>
      <c r="AS211" s="7">
        <v>19.920000000000002</v>
      </c>
      <c r="AT211" s="7">
        <v>43.76</v>
      </c>
      <c r="AU211" s="7">
        <v>64.72</v>
      </c>
      <c r="AV211" s="7">
        <v>184.44</v>
      </c>
      <c r="AW211" s="7">
        <v>35.090000000000003</v>
      </c>
      <c r="AX211" s="7">
        <v>6.81</v>
      </c>
      <c r="AY211" s="7">
        <v>16.97</v>
      </c>
      <c r="AZ211" s="7">
        <v>40.15</v>
      </c>
      <c r="BA211" s="7">
        <v>5.68</v>
      </c>
      <c r="BB211" s="7">
        <v>11.73</v>
      </c>
      <c r="BC211" s="7">
        <v>48.43</v>
      </c>
      <c r="BD211" s="7">
        <v>7.82</v>
      </c>
      <c r="BE211" s="7">
        <v>37.56</v>
      </c>
      <c r="BF211" s="7">
        <v>20.81</v>
      </c>
      <c r="BG211" s="7">
        <v>91.8</v>
      </c>
      <c r="BH211" s="7">
        <v>229.33</v>
      </c>
      <c r="BI211" s="7">
        <v>80.11</v>
      </c>
      <c r="BJ211" s="7">
        <v>21.6</v>
      </c>
      <c r="BK211" s="7">
        <v>9.2200000000000006</v>
      </c>
    </row>
    <row r="212" spans="1:63">
      <c r="A212" s="9">
        <v>24654</v>
      </c>
      <c r="B212" s="7">
        <v>805.7</v>
      </c>
      <c r="C212" s="7">
        <v>1016.02</v>
      </c>
      <c r="D212" s="7"/>
      <c r="E212" s="7"/>
      <c r="F212" s="7"/>
      <c r="G212" s="7"/>
      <c r="H212" s="7"/>
      <c r="I212" s="7"/>
      <c r="J212" s="7"/>
      <c r="K212" s="7"/>
      <c r="L212" s="7"/>
      <c r="M212" s="26"/>
      <c r="N212" s="26"/>
      <c r="O212" s="26"/>
      <c r="P212" s="26"/>
      <c r="Q212" s="26"/>
      <c r="R212" s="26"/>
      <c r="S212" s="7"/>
      <c r="T212" s="7"/>
      <c r="U212" s="7"/>
      <c r="V212" s="7"/>
      <c r="W212" s="7"/>
      <c r="X212" s="7">
        <v>79.3</v>
      </c>
      <c r="Y212" s="7">
        <v>985</v>
      </c>
      <c r="Z212" s="7">
        <v>4.97</v>
      </c>
      <c r="AA212" s="7">
        <v>6.26</v>
      </c>
      <c r="AB212" s="7">
        <v>181.93</v>
      </c>
      <c r="AC212" s="7">
        <v>509.5</v>
      </c>
      <c r="AD212" s="7">
        <v>61.17</v>
      </c>
      <c r="AE212" s="7">
        <v>94.44</v>
      </c>
      <c r="AF212" s="7">
        <v>100.1</v>
      </c>
      <c r="AG212" s="7">
        <v>53.9</v>
      </c>
      <c r="AH212" s="7">
        <v>13.75</v>
      </c>
      <c r="AI212" s="7">
        <v>33.18</v>
      </c>
      <c r="AJ212" s="7">
        <v>5.17</v>
      </c>
      <c r="AK212" s="7">
        <v>21.39</v>
      </c>
      <c r="AL212" s="7">
        <v>24.16</v>
      </c>
      <c r="AM212" s="7">
        <v>4.49</v>
      </c>
      <c r="AN212" s="7">
        <v>16.27</v>
      </c>
      <c r="AO212" s="7">
        <v>27.6</v>
      </c>
      <c r="AP212" s="7">
        <v>-0.1</v>
      </c>
      <c r="AQ212" s="7">
        <v>-0.32</v>
      </c>
      <c r="AR212" s="7">
        <v>8.25</v>
      </c>
      <c r="AS212" s="7">
        <v>18.86</v>
      </c>
      <c r="AT212" s="7">
        <v>43.74</v>
      </c>
      <c r="AU212" s="7">
        <v>64.069999999999993</v>
      </c>
      <c r="AV212" s="7">
        <v>184.53</v>
      </c>
      <c r="AW212" s="7">
        <v>34.72</v>
      </c>
      <c r="AX212" s="7">
        <v>6.42</v>
      </c>
      <c r="AY212" s="7">
        <v>15.45</v>
      </c>
      <c r="AZ212" s="7">
        <v>41.57</v>
      </c>
      <c r="BA212" s="7">
        <v>5.64</v>
      </c>
      <c r="BB212" s="7">
        <v>11.43</v>
      </c>
      <c r="BC212" s="7">
        <v>49.37</v>
      </c>
      <c r="BD212" s="7">
        <v>7.94</v>
      </c>
      <c r="BE212" s="7">
        <v>38.01</v>
      </c>
      <c r="BF212" s="7">
        <v>20.88</v>
      </c>
      <c r="BG212" s="7">
        <v>91.84</v>
      </c>
      <c r="BH212" s="7">
        <v>231.01</v>
      </c>
      <c r="BI212" s="7">
        <v>80.78</v>
      </c>
      <c r="BJ212" s="7">
        <v>21.44</v>
      </c>
      <c r="BK212" s="7">
        <v>9.11</v>
      </c>
    </row>
    <row r="213" spans="1:63">
      <c r="A213" s="9">
        <v>24746</v>
      </c>
      <c r="B213" s="7">
        <v>823.3</v>
      </c>
      <c r="C213" s="7">
        <v>1027.8399999999999</v>
      </c>
      <c r="D213" s="7"/>
      <c r="E213" s="7"/>
      <c r="F213" s="7"/>
      <c r="G213" s="7"/>
      <c r="H213" s="7"/>
      <c r="I213" s="7"/>
      <c r="J213" s="7"/>
      <c r="K213" s="7"/>
      <c r="L213" s="7"/>
      <c r="M213" s="26"/>
      <c r="N213" s="26"/>
      <c r="O213" s="26"/>
      <c r="P213" s="26"/>
      <c r="Q213" s="26"/>
      <c r="R213" s="26"/>
      <c r="S213" s="7"/>
      <c r="T213" s="7"/>
      <c r="U213" s="7"/>
      <c r="V213" s="7"/>
      <c r="W213" s="7"/>
      <c r="X213" s="7">
        <v>80.099999999999994</v>
      </c>
      <c r="Y213" s="7">
        <v>991.2</v>
      </c>
      <c r="Z213" s="7">
        <v>5.3</v>
      </c>
      <c r="AA213" s="7">
        <v>6.52</v>
      </c>
      <c r="AB213" s="7">
        <v>184.73</v>
      </c>
      <c r="AC213" s="7">
        <v>520.29999999999995</v>
      </c>
      <c r="AD213" s="7">
        <v>62.23</v>
      </c>
      <c r="AE213" s="7">
        <v>94.54</v>
      </c>
      <c r="AF213" s="7">
        <v>100.3</v>
      </c>
      <c r="AG213" s="7">
        <v>56</v>
      </c>
      <c r="AH213" s="7">
        <v>13.26</v>
      </c>
      <c r="AI213" s="7">
        <v>32.99</v>
      </c>
      <c r="AJ213" s="7">
        <v>5.26</v>
      </c>
      <c r="AK213" s="7">
        <v>21.8</v>
      </c>
      <c r="AL213" s="7">
        <v>24.13</v>
      </c>
      <c r="AM213" s="7">
        <v>4.54</v>
      </c>
      <c r="AN213" s="7">
        <v>16.57</v>
      </c>
      <c r="AO213" s="7">
        <v>27.43</v>
      </c>
      <c r="AP213" s="7">
        <v>-1.33</v>
      </c>
      <c r="AQ213" s="7">
        <v>-4.12</v>
      </c>
      <c r="AR213" s="7">
        <v>7.9</v>
      </c>
      <c r="AS213" s="7">
        <v>18.190000000000001</v>
      </c>
      <c r="AT213" s="7">
        <v>43.45</v>
      </c>
      <c r="AU213" s="7">
        <v>64.709999999999994</v>
      </c>
      <c r="AV213" s="7">
        <v>184.97</v>
      </c>
      <c r="AW213" s="7">
        <v>34.99</v>
      </c>
      <c r="AX213" s="7">
        <v>6.38</v>
      </c>
      <c r="AY213" s="7">
        <v>15.56</v>
      </c>
      <c r="AZ213" s="7">
        <v>41</v>
      </c>
      <c r="BA213" s="7">
        <v>5.41</v>
      </c>
      <c r="BB213" s="7">
        <v>10.92</v>
      </c>
      <c r="BC213" s="7">
        <v>49.57</v>
      </c>
      <c r="BD213" s="7">
        <v>8</v>
      </c>
      <c r="BE213" s="7">
        <v>38.340000000000003</v>
      </c>
      <c r="BF213" s="7">
        <v>20.86</v>
      </c>
      <c r="BG213" s="7">
        <v>91.75</v>
      </c>
      <c r="BH213" s="7">
        <v>232.77</v>
      </c>
      <c r="BI213" s="7">
        <v>81.25</v>
      </c>
      <c r="BJ213" s="7">
        <v>21.31</v>
      </c>
      <c r="BK213" s="7">
        <v>9.1199999999999992</v>
      </c>
    </row>
    <row r="214" spans="1:63">
      <c r="A214" s="9">
        <v>24838</v>
      </c>
      <c r="B214" s="7">
        <v>841.2</v>
      </c>
      <c r="C214" s="7">
        <v>1036.22</v>
      </c>
      <c r="D214" s="7"/>
      <c r="E214" s="7"/>
      <c r="F214" s="7"/>
      <c r="G214" s="7"/>
      <c r="H214" s="7"/>
      <c r="I214" s="7"/>
      <c r="J214" s="7"/>
      <c r="K214" s="7"/>
      <c r="L214" s="7"/>
      <c r="M214" s="26"/>
      <c r="N214" s="26"/>
      <c r="O214" s="26"/>
      <c r="P214" s="26"/>
      <c r="Q214" s="26"/>
      <c r="R214" s="26"/>
      <c r="S214" s="7"/>
      <c r="T214" s="7"/>
      <c r="U214" s="7"/>
      <c r="V214" s="7"/>
      <c r="W214" s="7"/>
      <c r="X214" s="7">
        <v>81.180000000000007</v>
      </c>
      <c r="Y214" s="7">
        <v>997.2</v>
      </c>
      <c r="Z214" s="7">
        <v>5.58</v>
      </c>
      <c r="AA214" s="7">
        <v>6.84</v>
      </c>
      <c r="AB214" s="7">
        <v>187.15</v>
      </c>
      <c r="AC214" s="7">
        <v>529.29999999999995</v>
      </c>
      <c r="AD214" s="7">
        <v>63.27</v>
      </c>
      <c r="AE214" s="7">
        <v>91.63</v>
      </c>
      <c r="AF214" s="7">
        <v>101.7</v>
      </c>
      <c r="AG214" s="7">
        <v>58.2</v>
      </c>
      <c r="AH214" s="7">
        <v>14.06</v>
      </c>
      <c r="AI214" s="7">
        <v>33.01</v>
      </c>
      <c r="AJ214" s="7">
        <v>4.59</v>
      </c>
      <c r="AK214" s="7">
        <v>19.059999999999999</v>
      </c>
      <c r="AL214" s="7">
        <v>24.06</v>
      </c>
      <c r="AM214" s="7">
        <v>4.55</v>
      </c>
      <c r="AN214" s="7">
        <v>16.66</v>
      </c>
      <c r="AO214" s="7">
        <v>27.34</v>
      </c>
      <c r="AP214" s="7">
        <v>-1.89</v>
      </c>
      <c r="AQ214" s="7">
        <v>-5.85</v>
      </c>
      <c r="AR214" s="7">
        <v>8.35</v>
      </c>
      <c r="AS214" s="7">
        <v>19.14</v>
      </c>
      <c r="AT214" s="7">
        <v>43.63</v>
      </c>
      <c r="AU214" s="7">
        <v>65.75</v>
      </c>
      <c r="AV214" s="7">
        <v>189.52</v>
      </c>
      <c r="AW214" s="7">
        <v>34.69</v>
      </c>
      <c r="AX214" s="7">
        <v>6.55</v>
      </c>
      <c r="AY214" s="7">
        <v>15.25</v>
      </c>
      <c r="AZ214" s="7">
        <v>42.98</v>
      </c>
      <c r="BA214" s="7">
        <v>5.44</v>
      </c>
      <c r="BB214" s="7">
        <v>11.19</v>
      </c>
      <c r="BC214" s="7">
        <v>48.56</v>
      </c>
      <c r="BD214" s="7">
        <v>8.01</v>
      </c>
      <c r="BE214" s="7">
        <v>38.270000000000003</v>
      </c>
      <c r="BF214" s="7">
        <v>20.92</v>
      </c>
      <c r="BG214" s="7">
        <v>91.87</v>
      </c>
      <c r="BH214" s="7">
        <v>233.81</v>
      </c>
      <c r="BI214" s="7">
        <v>81.94</v>
      </c>
      <c r="BJ214" s="7">
        <v>21.83</v>
      </c>
      <c r="BK214" s="7">
        <v>9.5</v>
      </c>
    </row>
    <row r="215" spans="1:63">
      <c r="A215" s="9">
        <v>24929</v>
      </c>
      <c r="B215" s="7">
        <v>867.2</v>
      </c>
      <c r="C215" s="7">
        <v>1056.02</v>
      </c>
      <c r="D215" s="7"/>
      <c r="E215" s="7"/>
      <c r="F215" s="7"/>
      <c r="G215" s="7"/>
      <c r="H215" s="7"/>
      <c r="I215" s="7"/>
      <c r="J215" s="7"/>
      <c r="K215" s="7"/>
      <c r="L215" s="7"/>
      <c r="M215" s="26"/>
      <c r="N215" s="26"/>
      <c r="O215" s="26"/>
      <c r="P215" s="26"/>
      <c r="Q215" s="26"/>
      <c r="R215" s="26"/>
      <c r="S215" s="7"/>
      <c r="T215" s="7"/>
      <c r="U215" s="7"/>
      <c r="V215" s="7"/>
      <c r="W215" s="7"/>
      <c r="X215" s="7">
        <v>82.12</v>
      </c>
      <c r="Y215" s="7">
        <v>1010.1</v>
      </c>
      <c r="Z215" s="7">
        <v>6.08</v>
      </c>
      <c r="AA215" s="7">
        <v>6.97</v>
      </c>
      <c r="AB215" s="7">
        <v>190.63</v>
      </c>
      <c r="AC215" s="7">
        <v>538.1</v>
      </c>
      <c r="AD215" s="7">
        <v>64.099999999999994</v>
      </c>
      <c r="AE215" s="7">
        <v>98.02</v>
      </c>
      <c r="AF215" s="7">
        <v>102.3</v>
      </c>
      <c r="AG215" s="7">
        <v>57.3</v>
      </c>
      <c r="AH215" s="7">
        <v>14.55</v>
      </c>
      <c r="AI215" s="7">
        <v>33.020000000000003</v>
      </c>
      <c r="AJ215" s="7">
        <v>4.8499999999999996</v>
      </c>
      <c r="AK215" s="7">
        <v>20.11</v>
      </c>
      <c r="AL215" s="7">
        <v>24.11</v>
      </c>
      <c r="AM215" s="7">
        <v>4.63</v>
      </c>
      <c r="AN215" s="7">
        <v>16.91</v>
      </c>
      <c r="AO215" s="7">
        <v>27.41</v>
      </c>
      <c r="AP215" s="7">
        <v>-2.23</v>
      </c>
      <c r="AQ215" s="7">
        <v>-6.93</v>
      </c>
      <c r="AR215" s="7">
        <v>8.3000000000000007</v>
      </c>
      <c r="AS215" s="7">
        <v>19.29</v>
      </c>
      <c r="AT215" s="7">
        <v>43</v>
      </c>
      <c r="AU215" s="7">
        <v>65.06</v>
      </c>
      <c r="AV215" s="7">
        <v>187.62</v>
      </c>
      <c r="AW215" s="7">
        <v>34.68</v>
      </c>
      <c r="AX215" s="7">
        <v>6.91</v>
      </c>
      <c r="AY215" s="7">
        <v>16.399999999999999</v>
      </c>
      <c r="AZ215" s="7">
        <v>42.12</v>
      </c>
      <c r="BA215" s="7">
        <v>5.39</v>
      </c>
      <c r="BB215" s="7">
        <v>11.21</v>
      </c>
      <c r="BC215" s="7">
        <v>48.06</v>
      </c>
      <c r="BD215" s="7">
        <v>8.11</v>
      </c>
      <c r="BE215" s="7">
        <v>38.6</v>
      </c>
      <c r="BF215" s="7">
        <v>21.01</v>
      </c>
      <c r="BG215" s="7">
        <v>92.11</v>
      </c>
      <c r="BH215" s="7">
        <v>235.1</v>
      </c>
      <c r="BI215" s="7">
        <v>82.63</v>
      </c>
      <c r="BJ215" s="7">
        <v>21.95</v>
      </c>
      <c r="BK215" s="7">
        <v>9.59</v>
      </c>
    </row>
    <row r="216" spans="1:63">
      <c r="A216" s="9">
        <v>25020</v>
      </c>
      <c r="B216" s="7">
        <v>884.9</v>
      </c>
      <c r="C216" s="7">
        <v>1068.72</v>
      </c>
      <c r="D216" s="7"/>
      <c r="E216" s="7"/>
      <c r="F216" s="7"/>
      <c r="G216" s="7"/>
      <c r="X216" s="7">
        <v>82.8</v>
      </c>
      <c r="Y216" s="7">
        <v>1018.7</v>
      </c>
      <c r="Z216" s="7">
        <v>5.96</v>
      </c>
      <c r="AA216" s="7">
        <v>6.98</v>
      </c>
      <c r="AB216" s="7">
        <v>194.3</v>
      </c>
      <c r="AC216" s="7">
        <v>549</v>
      </c>
      <c r="AD216" s="7">
        <v>65.17</v>
      </c>
      <c r="AE216" s="7">
        <v>99.92</v>
      </c>
      <c r="AF216" s="7">
        <v>102.7</v>
      </c>
      <c r="AG216" s="7">
        <v>59.1</v>
      </c>
      <c r="AH216" s="7">
        <v>15.24</v>
      </c>
      <c r="AI216" s="7">
        <v>33.04</v>
      </c>
      <c r="AJ216" s="7">
        <v>4.72</v>
      </c>
      <c r="AK216" s="7">
        <v>19.510000000000002</v>
      </c>
      <c r="AL216" s="7">
        <v>24.19</v>
      </c>
      <c r="AM216" s="7">
        <v>4.2699999999999996</v>
      </c>
      <c r="AN216" s="7">
        <v>15.55</v>
      </c>
      <c r="AO216" s="7">
        <v>27.48</v>
      </c>
      <c r="AP216" s="7">
        <v>-0.81</v>
      </c>
      <c r="AQ216" s="7">
        <v>-2.5099999999999998</v>
      </c>
      <c r="AR216" s="7">
        <v>8.74</v>
      </c>
      <c r="AS216" s="7">
        <v>20.05</v>
      </c>
      <c r="AT216" s="7">
        <v>43.57</v>
      </c>
      <c r="AU216" s="7">
        <v>67.08</v>
      </c>
      <c r="AV216" s="7">
        <v>192.72</v>
      </c>
      <c r="AW216" s="7">
        <v>34.81</v>
      </c>
      <c r="AX216" s="7">
        <v>6.79</v>
      </c>
      <c r="AY216" s="7">
        <v>15.79</v>
      </c>
      <c r="AZ216" s="7">
        <v>42.97</v>
      </c>
      <c r="BA216" s="7">
        <v>5.51</v>
      </c>
      <c r="BB216" s="7">
        <v>11.48</v>
      </c>
      <c r="BC216" s="7">
        <v>48.02</v>
      </c>
      <c r="BD216" s="7">
        <v>8.23</v>
      </c>
      <c r="BE216" s="7">
        <v>39.020000000000003</v>
      </c>
      <c r="BF216" s="7">
        <v>21.09</v>
      </c>
      <c r="BG216" s="7">
        <v>92.51</v>
      </c>
      <c r="BH216" s="7">
        <v>236.22</v>
      </c>
      <c r="BI216" s="7">
        <v>83.47</v>
      </c>
      <c r="BJ216" s="7">
        <v>21.73</v>
      </c>
      <c r="BK216" s="7">
        <v>9.5</v>
      </c>
    </row>
    <row r="217" spans="1:63">
      <c r="A217" s="9">
        <v>25112</v>
      </c>
      <c r="B217" s="7">
        <v>900.3</v>
      </c>
      <c r="C217" s="7">
        <v>1071.28</v>
      </c>
      <c r="D217" s="7"/>
      <c r="E217" s="7"/>
      <c r="F217" s="7"/>
      <c r="G217" s="7"/>
      <c r="X217" s="7">
        <v>84.04</v>
      </c>
      <c r="Y217" s="7">
        <v>1023.7</v>
      </c>
      <c r="Z217" s="7">
        <v>5.96</v>
      </c>
      <c r="AA217" s="7">
        <v>6.84</v>
      </c>
      <c r="AB217" s="7">
        <v>198.55</v>
      </c>
      <c r="AC217" s="7">
        <v>561.79999999999995</v>
      </c>
      <c r="AD217" s="7">
        <v>66.47</v>
      </c>
      <c r="AE217" s="7">
        <v>105.21</v>
      </c>
      <c r="AF217" s="7">
        <v>103.3</v>
      </c>
      <c r="AG217" s="7">
        <v>61.7</v>
      </c>
      <c r="AH217" s="7">
        <v>16.309999999999999</v>
      </c>
      <c r="AI217" s="7">
        <v>32.85</v>
      </c>
      <c r="AJ217" s="7">
        <v>4.92</v>
      </c>
      <c r="AK217" s="7">
        <v>20.27</v>
      </c>
      <c r="AL217" s="7">
        <v>24.3</v>
      </c>
      <c r="AM217" s="7">
        <v>4.08</v>
      </c>
      <c r="AN217" s="7">
        <v>14.79</v>
      </c>
      <c r="AO217" s="7">
        <v>27.59</v>
      </c>
      <c r="AP217" s="7">
        <v>-1.44</v>
      </c>
      <c r="AQ217" s="7">
        <v>-4.43</v>
      </c>
      <c r="AR217" s="7">
        <v>9.01</v>
      </c>
      <c r="AS217" s="7">
        <v>21.19</v>
      </c>
      <c r="AT217" s="7">
        <v>42.5</v>
      </c>
      <c r="AU217" s="7">
        <v>68.12</v>
      </c>
      <c r="AV217" s="7">
        <v>195.45</v>
      </c>
      <c r="AW217" s="7">
        <v>34.85</v>
      </c>
      <c r="AX217" s="7">
        <v>7.4</v>
      </c>
      <c r="AY217" s="7">
        <v>17.34</v>
      </c>
      <c r="AZ217" s="7">
        <v>42.67</v>
      </c>
      <c r="BA217" s="7">
        <v>5.46</v>
      </c>
      <c r="BB217" s="7">
        <v>11.42</v>
      </c>
      <c r="BC217" s="7">
        <v>47.82</v>
      </c>
      <c r="BD217" s="7">
        <v>8.3800000000000008</v>
      </c>
      <c r="BE217" s="7">
        <v>39.520000000000003</v>
      </c>
      <c r="BF217" s="7">
        <v>21.2</v>
      </c>
      <c r="BG217" s="7">
        <v>93.16</v>
      </c>
      <c r="BH217" s="7">
        <v>237.51</v>
      </c>
      <c r="BI217" s="7">
        <v>84.56</v>
      </c>
      <c r="BJ217" s="7">
        <v>21.87</v>
      </c>
      <c r="BK217" s="7">
        <v>9.75</v>
      </c>
    </row>
    <row r="218" spans="1:63">
      <c r="A218" s="9">
        <v>25204</v>
      </c>
      <c r="B218" s="7">
        <v>921.2</v>
      </c>
      <c r="C218" s="7">
        <v>1084.1500000000001</v>
      </c>
      <c r="D218" s="7"/>
      <c r="E218" s="7"/>
      <c r="F218" s="7"/>
      <c r="G218" s="7"/>
      <c r="X218" s="7">
        <v>84.97</v>
      </c>
      <c r="Y218" s="7">
        <v>1035.7</v>
      </c>
      <c r="Z218" s="7">
        <v>6.66</v>
      </c>
      <c r="AA218" s="7">
        <v>7.32</v>
      </c>
      <c r="AB218" s="7">
        <v>201.73</v>
      </c>
      <c r="AC218" s="7">
        <v>571.20000000000005</v>
      </c>
      <c r="AD218" s="7">
        <v>67.400000000000006</v>
      </c>
      <c r="AE218" s="7">
        <v>100.93</v>
      </c>
      <c r="AF218" s="7">
        <v>104.8</v>
      </c>
      <c r="AG218" s="7">
        <v>64.099999999999994</v>
      </c>
      <c r="AH218" s="7">
        <v>16.47</v>
      </c>
      <c r="AI218" s="7">
        <v>33.630000000000003</v>
      </c>
      <c r="AJ218" s="7">
        <v>5.64</v>
      </c>
      <c r="AK218" s="7">
        <v>23.04</v>
      </c>
      <c r="AL218" s="7">
        <v>24.5</v>
      </c>
      <c r="AM218" s="7">
        <v>4.17</v>
      </c>
      <c r="AN218" s="7">
        <v>15.04</v>
      </c>
      <c r="AO218" s="7">
        <v>27.71</v>
      </c>
      <c r="AP218" s="7">
        <v>-0.22</v>
      </c>
      <c r="AQ218" s="7">
        <v>-0.67</v>
      </c>
      <c r="AR218" s="7">
        <v>9.7100000000000009</v>
      </c>
      <c r="AS218" s="7">
        <v>21.58</v>
      </c>
      <c r="AT218" s="7">
        <v>44.98</v>
      </c>
      <c r="AU218" s="7">
        <v>67.48</v>
      </c>
      <c r="AV218" s="7">
        <v>194.56</v>
      </c>
      <c r="AW218" s="7">
        <v>34.68</v>
      </c>
      <c r="AX218" s="7">
        <v>7.52</v>
      </c>
      <c r="AY218" s="7">
        <v>17.25</v>
      </c>
      <c r="AZ218" s="7">
        <v>43.59</v>
      </c>
      <c r="BA218" s="7">
        <v>5.91</v>
      </c>
      <c r="BB218" s="7">
        <v>12.49</v>
      </c>
      <c r="BC218" s="7">
        <v>47.34</v>
      </c>
      <c r="BD218" s="7">
        <v>8.6</v>
      </c>
      <c r="BE218" s="7">
        <v>40.18</v>
      </c>
      <c r="BF218" s="7">
        <v>21.4</v>
      </c>
      <c r="BG218" s="7">
        <v>93.83</v>
      </c>
      <c r="BH218" s="7">
        <v>239.47</v>
      </c>
      <c r="BI218" s="7">
        <v>85.69</v>
      </c>
      <c r="BJ218" s="7">
        <v>22.62</v>
      </c>
      <c r="BK218" s="7">
        <v>10.02</v>
      </c>
    </row>
    <row r="219" spans="1:63">
      <c r="A219" s="9">
        <v>25294</v>
      </c>
      <c r="B219" s="7">
        <v>937.4</v>
      </c>
      <c r="C219" s="7">
        <v>1088.73</v>
      </c>
      <c r="D219" s="7"/>
      <c r="E219" s="7"/>
      <c r="F219" s="7"/>
      <c r="G219" s="7"/>
      <c r="X219" s="7">
        <v>86.1</v>
      </c>
      <c r="Y219" s="7">
        <v>1043.5999999999999</v>
      </c>
      <c r="Z219" s="7">
        <v>7.54</v>
      </c>
      <c r="AA219" s="7">
        <v>7.54</v>
      </c>
      <c r="AB219" s="7">
        <v>203.18</v>
      </c>
      <c r="AC219" s="7">
        <v>576.5</v>
      </c>
      <c r="AD219" s="7">
        <v>67.930000000000007</v>
      </c>
      <c r="AE219" s="7">
        <v>101.67</v>
      </c>
      <c r="AF219" s="7">
        <v>106.2</v>
      </c>
      <c r="AG219" s="7">
        <v>65.2</v>
      </c>
      <c r="AH219" s="7">
        <v>16.79</v>
      </c>
      <c r="AI219" s="7">
        <v>33.58</v>
      </c>
      <c r="AJ219" s="7">
        <v>5.65</v>
      </c>
      <c r="AK219" s="7">
        <v>23.08</v>
      </c>
      <c r="AL219" s="7">
        <v>24.47</v>
      </c>
      <c r="AM219" s="7">
        <v>4.0999999999999996</v>
      </c>
      <c r="AN219" s="7">
        <v>14.73</v>
      </c>
      <c r="AO219" s="7">
        <v>27.82</v>
      </c>
      <c r="AP219" s="7">
        <v>1.1200000000000001</v>
      </c>
      <c r="AQ219" s="7">
        <v>3.45</v>
      </c>
      <c r="AR219" s="7">
        <v>9.25</v>
      </c>
      <c r="AS219" s="7">
        <v>21.16</v>
      </c>
      <c r="AT219" s="7">
        <v>43.72</v>
      </c>
      <c r="AU219" s="7">
        <v>67.22</v>
      </c>
      <c r="AV219" s="7">
        <v>193.4</v>
      </c>
      <c r="AW219" s="7">
        <v>34.76</v>
      </c>
      <c r="AX219" s="7">
        <v>7.06</v>
      </c>
      <c r="AY219" s="7">
        <v>16.72</v>
      </c>
      <c r="AZ219" s="7">
        <v>42.22</v>
      </c>
      <c r="BA219" s="7">
        <v>6.07</v>
      </c>
      <c r="BB219" s="7">
        <v>13.22</v>
      </c>
      <c r="BC219" s="7">
        <v>45.91</v>
      </c>
      <c r="BD219" s="7">
        <v>8.76</v>
      </c>
      <c r="BE219" s="7">
        <v>40.700000000000003</v>
      </c>
      <c r="BF219" s="7">
        <v>21.52</v>
      </c>
      <c r="BG219" s="7">
        <v>94.56</v>
      </c>
      <c r="BH219" s="7">
        <v>241.41</v>
      </c>
      <c r="BI219" s="7">
        <v>86.65</v>
      </c>
      <c r="BJ219" s="7">
        <v>23.02</v>
      </c>
      <c r="BK219" s="7">
        <v>10.31</v>
      </c>
    </row>
    <row r="220" spans="1:63">
      <c r="A220" s="9">
        <v>25385</v>
      </c>
      <c r="B220" s="7">
        <v>955.3</v>
      </c>
      <c r="C220" s="7">
        <v>1091.9000000000001</v>
      </c>
      <c r="D220" s="7"/>
      <c r="E220" s="7"/>
      <c r="F220" s="7"/>
      <c r="G220" s="7"/>
      <c r="X220" s="7">
        <v>87.49</v>
      </c>
      <c r="Y220" s="7">
        <v>1053.8</v>
      </c>
      <c r="Z220" s="7">
        <v>8.49</v>
      </c>
      <c r="AA220" s="7">
        <v>7.7</v>
      </c>
      <c r="AB220" s="7">
        <v>204.18</v>
      </c>
      <c r="AC220" s="7">
        <v>580.29999999999995</v>
      </c>
      <c r="AD220" s="7">
        <v>68.5</v>
      </c>
      <c r="AE220" s="7">
        <v>94.47</v>
      </c>
      <c r="AF220" s="7">
        <v>107</v>
      </c>
      <c r="AG220" s="7">
        <v>66.5</v>
      </c>
      <c r="AH220" s="7">
        <v>17.399999999999999</v>
      </c>
      <c r="AI220" s="7">
        <v>33.54</v>
      </c>
      <c r="AJ220" s="7">
        <v>5.0999999999999996</v>
      </c>
      <c r="AK220" s="7">
        <v>20.87</v>
      </c>
      <c r="AL220" s="7">
        <v>24.45</v>
      </c>
      <c r="AM220" s="7">
        <v>3.57</v>
      </c>
      <c r="AN220" s="7">
        <v>12.82</v>
      </c>
      <c r="AO220" s="7">
        <v>27.87</v>
      </c>
      <c r="AP220" s="7">
        <v>2.74</v>
      </c>
      <c r="AQ220" s="7">
        <v>8.35</v>
      </c>
      <c r="AR220" s="7">
        <v>9.3699999999999992</v>
      </c>
      <c r="AS220" s="7">
        <v>21.35</v>
      </c>
      <c r="AT220" s="7">
        <v>43.87</v>
      </c>
      <c r="AU220" s="7">
        <v>69</v>
      </c>
      <c r="AV220" s="7">
        <v>196.2</v>
      </c>
      <c r="AW220" s="7">
        <v>35.17</v>
      </c>
      <c r="AX220" s="7">
        <v>6.9</v>
      </c>
      <c r="AY220" s="7">
        <v>16.32</v>
      </c>
      <c r="AZ220" s="7">
        <v>42.28</v>
      </c>
      <c r="BA220" s="7">
        <v>5.93</v>
      </c>
      <c r="BB220" s="7">
        <v>13.13</v>
      </c>
      <c r="BC220" s="7">
        <v>45.14</v>
      </c>
      <c r="BD220" s="7">
        <v>8.89</v>
      </c>
      <c r="BE220" s="7">
        <v>41.24</v>
      </c>
      <c r="BF220" s="7">
        <v>21.56</v>
      </c>
      <c r="BG220" s="7">
        <v>95.41</v>
      </c>
      <c r="BH220" s="7">
        <v>242.77</v>
      </c>
      <c r="BI220" s="7">
        <v>87.62</v>
      </c>
      <c r="BJ220" s="7">
        <v>22.83</v>
      </c>
      <c r="BK220" s="7">
        <v>10.25</v>
      </c>
    </row>
    <row r="221" spans="1:63">
      <c r="A221" s="9">
        <v>25477</v>
      </c>
      <c r="B221" s="7">
        <v>962</v>
      </c>
      <c r="C221" s="7">
        <v>1085.53</v>
      </c>
      <c r="D221" s="7"/>
      <c r="E221" s="7"/>
      <c r="F221" s="7"/>
      <c r="G221" s="7"/>
      <c r="X221" s="7">
        <v>88.62</v>
      </c>
      <c r="Y221" s="7">
        <v>1060.5999999999999</v>
      </c>
      <c r="Z221" s="7">
        <v>8.6199999999999992</v>
      </c>
      <c r="AA221" s="7">
        <v>8.2200000000000006</v>
      </c>
      <c r="AB221" s="7">
        <v>206.1</v>
      </c>
      <c r="AC221" s="7">
        <v>585.20000000000005</v>
      </c>
      <c r="AD221" s="7">
        <v>69.430000000000007</v>
      </c>
      <c r="AE221" s="7">
        <v>94.28</v>
      </c>
      <c r="AF221" s="7">
        <v>108</v>
      </c>
      <c r="AG221" s="7">
        <v>66.599999999999994</v>
      </c>
      <c r="AH221" s="7">
        <v>15.52</v>
      </c>
      <c r="AI221" s="7">
        <v>33.92</v>
      </c>
      <c r="AJ221" s="7">
        <v>4.78</v>
      </c>
      <c r="AK221" s="7">
        <v>19.71</v>
      </c>
      <c r="AL221" s="7">
        <v>24.26</v>
      </c>
      <c r="AM221" s="7">
        <v>2.64</v>
      </c>
      <c r="AN221" s="7">
        <v>9.5</v>
      </c>
      <c r="AO221" s="7">
        <v>27.8</v>
      </c>
      <c r="AP221" s="7">
        <v>2.41</v>
      </c>
      <c r="AQ221" s="7">
        <v>7.29</v>
      </c>
      <c r="AR221" s="7">
        <v>8.65</v>
      </c>
      <c r="AS221" s="7">
        <v>19.559999999999999</v>
      </c>
      <c r="AT221" s="7">
        <v>44.23</v>
      </c>
      <c r="AU221" s="7">
        <v>68.33</v>
      </c>
      <c r="AV221" s="7">
        <v>192.23</v>
      </c>
      <c r="AW221" s="7">
        <v>35.54</v>
      </c>
      <c r="AX221" s="7">
        <v>6.72</v>
      </c>
      <c r="AY221" s="7">
        <v>16.510000000000002</v>
      </c>
      <c r="AZ221" s="7">
        <v>40.700000000000003</v>
      </c>
      <c r="BA221" s="7">
        <v>5.57</v>
      </c>
      <c r="BB221" s="7">
        <v>12.77</v>
      </c>
      <c r="BC221" s="7">
        <v>43.6</v>
      </c>
      <c r="BD221" s="7">
        <v>9.0500000000000007</v>
      </c>
      <c r="BE221" s="7">
        <v>42.03</v>
      </c>
      <c r="BF221" s="7">
        <v>21.52</v>
      </c>
      <c r="BG221" s="7">
        <v>95.76</v>
      </c>
      <c r="BH221" s="7">
        <v>243.81</v>
      </c>
      <c r="BI221" s="7">
        <v>88.09</v>
      </c>
      <c r="BJ221" s="7">
        <v>22.16</v>
      </c>
      <c r="BK221" s="7">
        <v>9.5299999999999994</v>
      </c>
    </row>
    <row r="222" spans="1:63">
      <c r="A222" s="9">
        <v>25569</v>
      </c>
      <c r="B222" s="7">
        <v>972</v>
      </c>
      <c r="C222" s="7">
        <v>1081.32</v>
      </c>
      <c r="D222" s="7"/>
      <c r="E222" s="7"/>
      <c r="F222" s="7"/>
      <c r="G222" s="7"/>
      <c r="X222" s="7">
        <v>89.89</v>
      </c>
      <c r="Y222" s="7">
        <v>1071.2</v>
      </c>
      <c r="Z222" s="7">
        <v>8.5500000000000007</v>
      </c>
      <c r="AA222" s="7">
        <v>8.86</v>
      </c>
      <c r="AB222" s="7">
        <v>207.9</v>
      </c>
      <c r="AC222" s="7">
        <v>587.29999999999995</v>
      </c>
      <c r="AD222" s="7">
        <v>70.2</v>
      </c>
      <c r="AE222" s="7">
        <v>88.71</v>
      </c>
      <c r="AF222" s="7">
        <v>109.6</v>
      </c>
      <c r="AG222" s="7">
        <v>66.5</v>
      </c>
      <c r="AH222" s="7">
        <v>14.67</v>
      </c>
      <c r="AI222" s="7">
        <v>32.39</v>
      </c>
      <c r="AJ222" s="7">
        <v>4.8</v>
      </c>
      <c r="AK222" s="7">
        <v>20.14</v>
      </c>
      <c r="AL222" s="7">
        <v>23.83</v>
      </c>
      <c r="AM222" s="7">
        <v>2.34</v>
      </c>
      <c r="AN222" s="7">
        <v>8.43</v>
      </c>
      <c r="AO222" s="7">
        <v>27.75</v>
      </c>
      <c r="AP222" s="7">
        <v>1.33</v>
      </c>
      <c r="AQ222" s="7">
        <v>4.16</v>
      </c>
      <c r="AR222" s="7">
        <v>7.69</v>
      </c>
      <c r="AS222" s="7">
        <v>17.96</v>
      </c>
      <c r="AT222" s="7">
        <v>42.79</v>
      </c>
      <c r="AU222" s="7">
        <v>64.42</v>
      </c>
      <c r="AV222" s="7">
        <v>186.93</v>
      </c>
      <c r="AW222" s="7">
        <v>34.46</v>
      </c>
      <c r="AX222" s="7">
        <v>6.17</v>
      </c>
      <c r="AY222" s="7">
        <v>15.19</v>
      </c>
      <c r="AZ222" s="7">
        <v>40.6</v>
      </c>
      <c r="BA222" s="7">
        <v>5.0199999999999996</v>
      </c>
      <c r="BB222" s="7">
        <v>12.2</v>
      </c>
      <c r="BC222" s="7">
        <v>41.17</v>
      </c>
      <c r="BD222" s="7">
        <v>9.3800000000000008</v>
      </c>
      <c r="BE222" s="7">
        <v>43.86</v>
      </c>
      <c r="BF222" s="7">
        <v>21.39</v>
      </c>
      <c r="BG222" s="7">
        <v>95.88</v>
      </c>
      <c r="BH222" s="7">
        <v>244.95</v>
      </c>
      <c r="BI222" s="7">
        <v>88.14</v>
      </c>
      <c r="BJ222" s="7">
        <v>22.27</v>
      </c>
      <c r="BK222" s="7">
        <v>10</v>
      </c>
    </row>
    <row r="223" spans="1:63">
      <c r="A223" s="9">
        <v>25659</v>
      </c>
      <c r="B223" s="7">
        <v>986.3</v>
      </c>
      <c r="C223" s="7">
        <v>1083.01</v>
      </c>
      <c r="D223" s="7"/>
      <c r="E223" s="7"/>
      <c r="F223" s="7"/>
      <c r="G223" s="7"/>
      <c r="X223" s="7">
        <v>91.07</v>
      </c>
      <c r="Y223" s="7">
        <v>1082.4000000000001</v>
      </c>
      <c r="Z223" s="7">
        <v>8.17</v>
      </c>
      <c r="AA223" s="7">
        <v>8.6999999999999993</v>
      </c>
      <c r="AB223" s="7">
        <v>209.78</v>
      </c>
      <c r="AC223" s="7">
        <v>593.1</v>
      </c>
      <c r="AD223" s="7">
        <v>71.33</v>
      </c>
      <c r="AE223" s="7">
        <v>79.2</v>
      </c>
      <c r="AF223" s="7">
        <v>110.1</v>
      </c>
      <c r="AG223" s="7">
        <v>66.7</v>
      </c>
      <c r="AH223" s="7">
        <v>14.06</v>
      </c>
      <c r="AI223" s="7">
        <v>32.67</v>
      </c>
      <c r="AJ223" s="7">
        <v>4.95</v>
      </c>
      <c r="AK223" s="7">
        <v>21.03</v>
      </c>
      <c r="AL223" s="7">
        <v>23.53</v>
      </c>
      <c r="AM223" s="7">
        <v>2.4300000000000002</v>
      </c>
      <c r="AN223" s="7">
        <v>8.83</v>
      </c>
      <c r="AO223" s="7">
        <v>27.48</v>
      </c>
      <c r="AP223" s="7">
        <v>-0.71</v>
      </c>
      <c r="AQ223" s="7">
        <v>-2.19</v>
      </c>
      <c r="AR223" s="7">
        <v>7.4</v>
      </c>
      <c r="AS223" s="7">
        <v>16.91</v>
      </c>
      <c r="AT223" s="7">
        <v>43.73</v>
      </c>
      <c r="AU223" s="7">
        <v>65.25</v>
      </c>
      <c r="AV223" s="7">
        <v>185.83</v>
      </c>
      <c r="AW223" s="7">
        <v>35.11</v>
      </c>
      <c r="AX223" s="7">
        <v>5.8</v>
      </c>
      <c r="AY223" s="7">
        <v>14.91</v>
      </c>
      <c r="AZ223" s="7">
        <v>38.92</v>
      </c>
      <c r="BA223" s="7">
        <v>4.71</v>
      </c>
      <c r="BB223" s="7">
        <v>11.93</v>
      </c>
      <c r="BC223" s="7">
        <v>39.479999999999997</v>
      </c>
      <c r="BD223" s="7">
        <v>9.5</v>
      </c>
      <c r="BE223" s="7">
        <v>44.65</v>
      </c>
      <c r="BF223" s="7">
        <v>21.28</v>
      </c>
      <c r="BG223" s="7">
        <v>95.85</v>
      </c>
      <c r="BH223" s="7">
        <v>246.29</v>
      </c>
      <c r="BI223" s="7">
        <v>87.92</v>
      </c>
      <c r="BJ223" s="7">
        <v>22.07</v>
      </c>
      <c r="BK223" s="7">
        <v>9.64</v>
      </c>
    </row>
    <row r="224" spans="1:63">
      <c r="A224" s="9">
        <v>25750</v>
      </c>
      <c r="B224" s="7">
        <v>1003.6</v>
      </c>
      <c r="C224" s="7">
        <v>1093.3699999999999</v>
      </c>
      <c r="D224" s="7"/>
      <c r="E224" s="7"/>
      <c r="F224" s="7"/>
      <c r="G224" s="7"/>
      <c r="X224" s="7">
        <v>91.79</v>
      </c>
      <c r="Y224" s="7">
        <v>1091.5999999999999</v>
      </c>
      <c r="Z224" s="7">
        <v>7.84</v>
      </c>
      <c r="AA224" s="7">
        <v>9.4</v>
      </c>
      <c r="AB224" s="7">
        <v>212.78</v>
      </c>
      <c r="AC224" s="7">
        <v>603.5</v>
      </c>
      <c r="AD224" s="7">
        <v>72.67</v>
      </c>
      <c r="AE224" s="7">
        <v>78.739999999999995</v>
      </c>
      <c r="AF224" s="7">
        <v>110.8</v>
      </c>
      <c r="AG224" s="7">
        <v>67.3</v>
      </c>
      <c r="AH224" s="7">
        <v>12.83</v>
      </c>
      <c r="AI224" s="7">
        <v>32.450000000000003</v>
      </c>
      <c r="AJ224" s="7">
        <v>4.0199999999999996</v>
      </c>
      <c r="AK224" s="7">
        <v>17.3</v>
      </c>
      <c r="AL224" s="7">
        <v>23.22</v>
      </c>
      <c r="AM224" s="7">
        <v>1.88</v>
      </c>
      <c r="AN224" s="7">
        <v>6.92</v>
      </c>
      <c r="AO224" s="7">
        <v>27.13</v>
      </c>
      <c r="AP224" s="7">
        <v>-0.94</v>
      </c>
      <c r="AQ224" s="7">
        <v>-3.03</v>
      </c>
      <c r="AR224" s="7">
        <v>6.61</v>
      </c>
      <c r="AS224" s="7">
        <v>15.74</v>
      </c>
      <c r="AT224" s="7">
        <v>42</v>
      </c>
      <c r="AU224" s="7">
        <v>60.47</v>
      </c>
      <c r="AV224" s="7">
        <v>181.06</v>
      </c>
      <c r="AW224" s="7">
        <v>33.4</v>
      </c>
      <c r="AX224" s="7">
        <v>5.24</v>
      </c>
      <c r="AY224" s="7">
        <v>13.93</v>
      </c>
      <c r="AZ224" s="7">
        <v>37.6</v>
      </c>
      <c r="BA224" s="7">
        <v>4.0999999999999996</v>
      </c>
      <c r="BB224" s="7">
        <v>10.8</v>
      </c>
      <c r="BC224" s="7">
        <v>37.94</v>
      </c>
      <c r="BD224" s="7">
        <v>9.57</v>
      </c>
      <c r="BE224" s="7">
        <v>45.17</v>
      </c>
      <c r="BF224" s="7">
        <v>21.18</v>
      </c>
      <c r="BG224" s="7">
        <v>95.51</v>
      </c>
      <c r="BH224" s="7">
        <v>246.68</v>
      </c>
      <c r="BI224" s="7">
        <v>87.42</v>
      </c>
      <c r="BJ224" s="7">
        <v>23.1</v>
      </c>
      <c r="BK224" s="7">
        <v>10.130000000000001</v>
      </c>
    </row>
    <row r="225" spans="1:63">
      <c r="A225" s="9">
        <v>25842</v>
      </c>
      <c r="B225" s="7">
        <v>1009</v>
      </c>
      <c r="C225" s="7">
        <v>1084.5999999999999</v>
      </c>
      <c r="D225" s="7"/>
      <c r="E225" s="7"/>
      <c r="F225" s="7"/>
      <c r="G225" s="7"/>
      <c r="X225" s="7">
        <v>93.03</v>
      </c>
      <c r="Y225" s="7">
        <v>1105.2</v>
      </c>
      <c r="Z225" s="7">
        <v>6.29</v>
      </c>
      <c r="AA225" s="7">
        <v>9.33</v>
      </c>
      <c r="AB225" s="7">
        <v>216.08</v>
      </c>
      <c r="AC225" s="7">
        <v>619.1</v>
      </c>
      <c r="AD225" s="7">
        <v>74</v>
      </c>
      <c r="AE225" s="7">
        <v>86.23</v>
      </c>
      <c r="AF225" s="7">
        <v>110.9</v>
      </c>
      <c r="AG225" s="7">
        <v>64.599999999999994</v>
      </c>
      <c r="AH225" s="7">
        <v>10.87</v>
      </c>
      <c r="AI225" s="7">
        <v>32.08</v>
      </c>
      <c r="AJ225" s="7">
        <v>3.37</v>
      </c>
      <c r="AK225" s="7">
        <v>14.87</v>
      </c>
      <c r="AL225" s="7">
        <v>22.69</v>
      </c>
      <c r="AM225" s="7">
        <v>1.69</v>
      </c>
      <c r="AN225" s="7">
        <v>6.38</v>
      </c>
      <c r="AO225" s="7">
        <v>26.45</v>
      </c>
      <c r="AP225" s="7">
        <v>-0.42</v>
      </c>
      <c r="AQ225" s="7">
        <v>-1.32</v>
      </c>
      <c r="AR225" s="7">
        <v>6.97</v>
      </c>
      <c r="AS225" s="7">
        <v>15.74</v>
      </c>
      <c r="AT225" s="7">
        <v>44.28</v>
      </c>
      <c r="AU225" s="7">
        <v>60.9</v>
      </c>
      <c r="AV225" s="7">
        <v>178.03</v>
      </c>
      <c r="AW225" s="7">
        <v>34.21</v>
      </c>
      <c r="AX225" s="7">
        <v>4.71</v>
      </c>
      <c r="AY225" s="7">
        <v>12.77</v>
      </c>
      <c r="AZ225" s="7">
        <v>36.880000000000003</v>
      </c>
      <c r="BA225" s="7">
        <v>3.86</v>
      </c>
      <c r="BB225" s="7">
        <v>10.67</v>
      </c>
      <c r="BC225" s="7">
        <v>36.21</v>
      </c>
      <c r="BD225" s="7">
        <v>9.56</v>
      </c>
      <c r="BE225" s="7">
        <v>45.62</v>
      </c>
      <c r="BF225" s="7">
        <v>20.96</v>
      </c>
      <c r="BG225" s="7">
        <v>94.69</v>
      </c>
      <c r="BH225" s="7">
        <v>246.45</v>
      </c>
      <c r="BI225" s="7">
        <v>86.94</v>
      </c>
      <c r="BJ225" s="7">
        <v>22.95</v>
      </c>
      <c r="BK225" s="7">
        <v>10.1</v>
      </c>
    </row>
    <row r="226" spans="1:63">
      <c r="A226" s="9">
        <v>25934</v>
      </c>
      <c r="B226" s="7">
        <v>1049.3</v>
      </c>
      <c r="C226" s="7">
        <v>1111.55</v>
      </c>
      <c r="D226" s="7"/>
      <c r="E226" s="7"/>
      <c r="F226" s="7"/>
      <c r="G226" s="7"/>
      <c r="X226" s="7">
        <v>94.4</v>
      </c>
      <c r="Y226" s="7">
        <v>1119.2</v>
      </c>
      <c r="Z226" s="7">
        <v>4.59</v>
      </c>
      <c r="AA226" s="7">
        <v>8.74</v>
      </c>
      <c r="AB226" s="7">
        <v>220.28</v>
      </c>
      <c r="AC226" s="7">
        <v>640.4</v>
      </c>
      <c r="AD226" s="7">
        <v>75.63</v>
      </c>
      <c r="AE226" s="7">
        <v>96.73</v>
      </c>
      <c r="AF226" s="7">
        <v>112.6</v>
      </c>
      <c r="AG226" s="7">
        <v>66.2</v>
      </c>
      <c r="AH226" s="7">
        <v>9.67</v>
      </c>
      <c r="AI226" s="7">
        <v>31.95</v>
      </c>
      <c r="AJ226" s="7">
        <v>3.03</v>
      </c>
      <c r="AK226" s="7">
        <v>13.74</v>
      </c>
      <c r="AL226" s="7">
        <v>22.03</v>
      </c>
      <c r="AM226" s="7">
        <v>1.85</v>
      </c>
      <c r="AN226" s="7">
        <v>7.14</v>
      </c>
      <c r="AO226" s="7">
        <v>25.85</v>
      </c>
      <c r="AP226" s="7">
        <v>-0.54</v>
      </c>
      <c r="AQ226" s="7">
        <v>-1.86</v>
      </c>
      <c r="AR226" s="7">
        <v>5.76</v>
      </c>
      <c r="AS226" s="7">
        <v>15.19</v>
      </c>
      <c r="AT226" s="7">
        <v>37.93</v>
      </c>
      <c r="AU226" s="7">
        <v>56.13</v>
      </c>
      <c r="AV226" s="7">
        <v>179.01</v>
      </c>
      <c r="AW226" s="7">
        <v>31.36</v>
      </c>
      <c r="AX226" s="7">
        <v>4</v>
      </c>
      <c r="AY226" s="7">
        <v>12.25</v>
      </c>
      <c r="AZ226" s="7">
        <v>32.68</v>
      </c>
      <c r="BA226" s="7">
        <v>3.46</v>
      </c>
      <c r="BB226" s="7">
        <v>10.08</v>
      </c>
      <c r="BC226" s="7">
        <v>34.299999999999997</v>
      </c>
      <c r="BD226" s="7">
        <v>9.5299999999999994</v>
      </c>
      <c r="BE226" s="7">
        <v>45.96</v>
      </c>
      <c r="BF226" s="7">
        <v>20.74</v>
      </c>
      <c r="BG226" s="7">
        <v>93.6</v>
      </c>
      <c r="BH226" s="7">
        <v>245.94</v>
      </c>
      <c r="BI226" s="7">
        <v>86.35</v>
      </c>
      <c r="BJ226" s="7">
        <v>26.02</v>
      </c>
      <c r="BK226" s="7">
        <v>11.51</v>
      </c>
    </row>
    <row r="227" spans="1:63">
      <c r="A227" s="9">
        <v>26024</v>
      </c>
      <c r="B227" s="7">
        <v>1068.9000000000001</v>
      </c>
      <c r="C227" s="7">
        <v>1116.93</v>
      </c>
      <c r="D227" s="7"/>
      <c r="E227" s="7"/>
      <c r="F227" s="7"/>
      <c r="G227" s="7"/>
      <c r="X227" s="7">
        <v>95.7</v>
      </c>
      <c r="Y227" s="7">
        <v>1130.9000000000001</v>
      </c>
      <c r="Z227" s="7">
        <v>5.04</v>
      </c>
      <c r="AA227" s="7">
        <v>8.4499999999999993</v>
      </c>
      <c r="AB227" s="7">
        <v>225.25</v>
      </c>
      <c r="AC227" s="7">
        <v>666.6</v>
      </c>
      <c r="AD227" s="7">
        <v>77.099999999999994</v>
      </c>
      <c r="AE227" s="7">
        <v>101.47</v>
      </c>
      <c r="AF227" s="7">
        <v>113.9</v>
      </c>
      <c r="AG227" s="7">
        <v>68.400000000000006</v>
      </c>
      <c r="AH227" s="7">
        <v>9.5</v>
      </c>
      <c r="AI227" s="7">
        <v>31.73</v>
      </c>
      <c r="AJ227" s="7">
        <v>2.82</v>
      </c>
      <c r="AK227" s="7">
        <v>13.16</v>
      </c>
      <c r="AL227" s="7">
        <v>21.46</v>
      </c>
      <c r="AM227" s="7">
        <v>1.87</v>
      </c>
      <c r="AN227" s="7">
        <v>7.4</v>
      </c>
      <c r="AO227" s="7">
        <v>25.23</v>
      </c>
      <c r="AP227" s="7">
        <v>-0.69</v>
      </c>
      <c r="AQ227" s="7">
        <v>-2.31</v>
      </c>
      <c r="AR227" s="7">
        <v>5.92</v>
      </c>
      <c r="AS227" s="7">
        <v>14.87</v>
      </c>
      <c r="AT227" s="7">
        <v>39.83</v>
      </c>
      <c r="AU227" s="7">
        <v>57.56</v>
      </c>
      <c r="AV227" s="7">
        <v>180.97</v>
      </c>
      <c r="AW227" s="7">
        <v>31.81</v>
      </c>
      <c r="AX227" s="7">
        <v>3.92</v>
      </c>
      <c r="AY227" s="7">
        <v>12.57</v>
      </c>
      <c r="AZ227" s="7">
        <v>31.16</v>
      </c>
      <c r="BA227" s="7">
        <v>3.17</v>
      </c>
      <c r="BB227" s="7">
        <v>10.11</v>
      </c>
      <c r="BC227" s="7">
        <v>31.31</v>
      </c>
      <c r="BD227" s="7">
        <v>9.5399999999999991</v>
      </c>
      <c r="BE227" s="7">
        <v>46.35</v>
      </c>
      <c r="BF227" s="7">
        <v>20.58</v>
      </c>
      <c r="BG227" s="7">
        <v>92.51</v>
      </c>
      <c r="BH227" s="7">
        <v>245.3</v>
      </c>
      <c r="BI227" s="7">
        <v>85.72</v>
      </c>
      <c r="BJ227" s="7">
        <v>27.99</v>
      </c>
      <c r="BK227" s="7">
        <v>12.77</v>
      </c>
    </row>
    <row r="228" spans="1:63">
      <c r="A228" s="9">
        <v>26115</v>
      </c>
      <c r="B228" s="7">
        <v>1086.5999999999999</v>
      </c>
      <c r="C228" s="7">
        <v>1125.78</v>
      </c>
      <c r="D228" s="7"/>
      <c r="E228" s="7"/>
      <c r="F228" s="7"/>
      <c r="G228" s="7"/>
      <c r="X228" s="7">
        <v>96.52</v>
      </c>
      <c r="Y228" s="7">
        <v>1136.9000000000001</v>
      </c>
      <c r="Z228" s="7">
        <v>5.74</v>
      </c>
      <c r="AA228" s="7">
        <v>8.76</v>
      </c>
      <c r="AB228" s="7">
        <v>228.45</v>
      </c>
      <c r="AC228" s="7">
        <v>684.6</v>
      </c>
      <c r="AD228" s="7">
        <v>78.67</v>
      </c>
      <c r="AE228" s="7">
        <v>98.55</v>
      </c>
      <c r="AF228" s="7">
        <v>114.8</v>
      </c>
      <c r="AG228" s="7">
        <v>68.900000000000006</v>
      </c>
      <c r="AH228" s="7">
        <v>8.43</v>
      </c>
      <c r="AI228" s="7">
        <v>31.41</v>
      </c>
      <c r="AJ228" s="7">
        <v>2.2000000000000002</v>
      </c>
      <c r="AK228" s="7">
        <v>10.45</v>
      </c>
      <c r="AL228" s="7">
        <v>21.05</v>
      </c>
      <c r="AM228" s="7">
        <v>1.5</v>
      </c>
      <c r="AN228" s="7">
        <v>6.13</v>
      </c>
      <c r="AO228" s="7">
        <v>24.46</v>
      </c>
      <c r="AP228" s="7">
        <v>-1.01</v>
      </c>
      <c r="AQ228" s="7">
        <v>-3.54</v>
      </c>
      <c r="AR228" s="7">
        <v>5.34</v>
      </c>
      <c r="AS228" s="7">
        <v>14.24</v>
      </c>
      <c r="AT228" s="7">
        <v>37.47</v>
      </c>
      <c r="AU228" s="7">
        <v>53.48</v>
      </c>
      <c r="AV228" s="7">
        <v>176.74</v>
      </c>
      <c r="AW228" s="7">
        <v>30.26</v>
      </c>
      <c r="AX228" s="7">
        <v>3.36</v>
      </c>
      <c r="AY228" s="7">
        <v>11.34</v>
      </c>
      <c r="AZ228" s="7">
        <v>29.64</v>
      </c>
      <c r="BA228" s="7">
        <v>3.11</v>
      </c>
      <c r="BB228" s="7">
        <v>10.31</v>
      </c>
      <c r="BC228" s="7">
        <v>30.13</v>
      </c>
      <c r="BD228" s="7">
        <v>9.49</v>
      </c>
      <c r="BE228" s="7">
        <v>46.63</v>
      </c>
      <c r="BF228" s="7">
        <v>20.350000000000001</v>
      </c>
      <c r="BG228" s="7">
        <v>91.2</v>
      </c>
      <c r="BH228" s="7">
        <v>243.99</v>
      </c>
      <c r="BI228" s="7">
        <v>84.95</v>
      </c>
      <c r="BJ228" s="7">
        <v>30.28</v>
      </c>
      <c r="BK228" s="7">
        <v>14</v>
      </c>
    </row>
    <row r="229" spans="1:63">
      <c r="A229" s="9">
        <v>26207</v>
      </c>
      <c r="B229" s="7">
        <v>1105.8</v>
      </c>
      <c r="C229" s="7">
        <v>1135.43</v>
      </c>
      <c r="D229" s="7"/>
      <c r="E229" s="7"/>
      <c r="F229" s="7"/>
      <c r="G229" s="7"/>
      <c r="X229" s="7">
        <v>97.39</v>
      </c>
      <c r="Y229" s="7">
        <v>1140.4000000000001</v>
      </c>
      <c r="Z229" s="7">
        <v>5.07</v>
      </c>
      <c r="AA229" s="7">
        <v>8.48</v>
      </c>
      <c r="AB229" s="7">
        <v>230.7</v>
      </c>
      <c r="AC229" s="7">
        <v>702.9</v>
      </c>
      <c r="AD229" s="7">
        <v>79.599999999999994</v>
      </c>
      <c r="AE229" s="7">
        <v>96.41</v>
      </c>
      <c r="AF229" s="7">
        <v>114.9</v>
      </c>
      <c r="AG229" s="7">
        <v>71.3</v>
      </c>
      <c r="AH229" s="7">
        <v>6.95</v>
      </c>
      <c r="AI229" s="7">
        <v>29.95</v>
      </c>
      <c r="AJ229" s="7">
        <v>1.86</v>
      </c>
      <c r="AK229" s="7">
        <v>9.0399999999999991</v>
      </c>
      <c r="AL229" s="7">
        <v>20.52</v>
      </c>
      <c r="AM229" s="7">
        <v>1.23</v>
      </c>
      <c r="AN229" s="7">
        <v>5.27</v>
      </c>
      <c r="AO229" s="7">
        <v>23.26</v>
      </c>
      <c r="AP229" s="7">
        <v>-1.19</v>
      </c>
      <c r="AQ229" s="7">
        <v>-4.16</v>
      </c>
      <c r="AR229" s="7">
        <v>4.92</v>
      </c>
      <c r="AS229" s="7">
        <v>12.96</v>
      </c>
      <c r="AT229" s="7">
        <v>37.979999999999997</v>
      </c>
      <c r="AU229" s="7">
        <v>52.88</v>
      </c>
      <c r="AV229" s="7">
        <v>172.83</v>
      </c>
      <c r="AW229" s="7">
        <v>30.6</v>
      </c>
      <c r="AX229" s="7">
        <v>3.25</v>
      </c>
      <c r="AY229" s="7">
        <v>10.63</v>
      </c>
      <c r="AZ229" s="7">
        <v>30.52</v>
      </c>
      <c r="BA229" s="7">
        <v>2.76</v>
      </c>
      <c r="BB229" s="7">
        <v>9.49</v>
      </c>
      <c r="BC229" s="7">
        <v>29.06</v>
      </c>
      <c r="BD229" s="7">
        <v>9.26</v>
      </c>
      <c r="BE229" s="7">
        <v>46.45</v>
      </c>
      <c r="BF229" s="7">
        <v>19.940000000000001</v>
      </c>
      <c r="BG229" s="7">
        <v>89.56</v>
      </c>
      <c r="BH229" s="7">
        <v>242.35</v>
      </c>
      <c r="BI229" s="7">
        <v>83.9</v>
      </c>
      <c r="BJ229" s="7">
        <v>32.31</v>
      </c>
      <c r="BK229" s="7">
        <v>16.05</v>
      </c>
    </row>
    <row r="230" spans="1:63">
      <c r="A230" s="9">
        <v>26299</v>
      </c>
      <c r="B230" s="7">
        <v>1142.4000000000001</v>
      </c>
      <c r="C230" s="7">
        <v>1157.21</v>
      </c>
      <c r="D230" s="7"/>
      <c r="E230" s="7"/>
      <c r="F230" s="7"/>
      <c r="G230" s="7"/>
      <c r="X230" s="7">
        <v>98.72</v>
      </c>
      <c r="Y230" s="7">
        <v>1155.9000000000001</v>
      </c>
      <c r="Z230" s="7">
        <v>4.0599999999999996</v>
      </c>
      <c r="AA230" s="7">
        <v>8.23</v>
      </c>
      <c r="AB230" s="7">
        <v>235.6</v>
      </c>
      <c r="AC230" s="7">
        <v>725.2</v>
      </c>
      <c r="AD230" s="7">
        <v>81</v>
      </c>
      <c r="AE230" s="7">
        <v>105.41</v>
      </c>
      <c r="AF230" s="7">
        <v>117</v>
      </c>
      <c r="AG230" s="7">
        <v>74.7</v>
      </c>
      <c r="AH230" s="7">
        <v>6.1</v>
      </c>
      <c r="AI230" s="7">
        <v>31.71</v>
      </c>
      <c r="AJ230" s="7">
        <v>1.4</v>
      </c>
      <c r="AK230" s="7">
        <v>7</v>
      </c>
      <c r="AL230" s="7">
        <v>20.02</v>
      </c>
      <c r="AM230" s="7">
        <v>0.78</v>
      </c>
      <c r="AN230" s="7">
        <v>3.56</v>
      </c>
      <c r="AO230" s="7">
        <v>21.85</v>
      </c>
      <c r="AP230" s="7">
        <v>-0.48</v>
      </c>
      <c r="AQ230" s="7">
        <v>-1.78</v>
      </c>
      <c r="AR230" s="7">
        <v>4.21</v>
      </c>
      <c r="AS230" s="7">
        <v>12</v>
      </c>
      <c r="AT230" s="7">
        <v>35.07</v>
      </c>
      <c r="AU230" s="7">
        <v>48.07</v>
      </c>
      <c r="AV230" s="7">
        <v>168.82</v>
      </c>
      <c r="AW230" s="7">
        <v>28.47</v>
      </c>
      <c r="AX230" s="7">
        <v>2.65</v>
      </c>
      <c r="AY230" s="7">
        <v>10.11</v>
      </c>
      <c r="AZ230" s="7">
        <v>26.2</v>
      </c>
      <c r="BA230" s="7">
        <v>2.4300000000000002</v>
      </c>
      <c r="BB230" s="7">
        <v>9.02</v>
      </c>
      <c r="BC230" s="7">
        <v>26.98</v>
      </c>
      <c r="BD230" s="7">
        <v>8.6199999999999992</v>
      </c>
      <c r="BE230" s="7">
        <v>44.35</v>
      </c>
      <c r="BF230" s="7">
        <v>19.43</v>
      </c>
      <c r="BG230" s="7">
        <v>87.77</v>
      </c>
      <c r="BH230" s="7">
        <v>240.22</v>
      </c>
      <c r="BI230" s="7">
        <v>82.67</v>
      </c>
      <c r="BJ230" s="7">
        <v>38.229999999999997</v>
      </c>
      <c r="BK230" s="7">
        <v>17.84</v>
      </c>
    </row>
    <row r="231" spans="1:63">
      <c r="A231" s="9">
        <v>26390</v>
      </c>
      <c r="B231" s="7">
        <v>1171.7</v>
      </c>
      <c r="C231" s="7">
        <v>1178.54</v>
      </c>
      <c r="D231" s="7"/>
      <c r="E231" s="7"/>
      <c r="F231" s="7"/>
      <c r="G231" s="7"/>
      <c r="X231" s="7">
        <v>99.42</v>
      </c>
      <c r="Y231" s="7">
        <v>1170.2</v>
      </c>
      <c r="Z231" s="7">
        <v>4.58</v>
      </c>
      <c r="AA231" s="7">
        <v>8.24</v>
      </c>
      <c r="AB231" s="7">
        <v>239.38</v>
      </c>
      <c r="AC231" s="7">
        <v>744.3</v>
      </c>
      <c r="AD231" s="7">
        <v>82.63</v>
      </c>
      <c r="AE231" s="7">
        <v>108.16</v>
      </c>
      <c r="AF231" s="7">
        <v>118.2</v>
      </c>
      <c r="AG231" s="7">
        <v>76.599999999999994</v>
      </c>
      <c r="AH231" s="7">
        <v>4.34</v>
      </c>
      <c r="AI231" s="7">
        <v>30.01</v>
      </c>
      <c r="AJ231" s="7">
        <v>1.36</v>
      </c>
      <c r="AK231" s="7">
        <v>7.09</v>
      </c>
      <c r="AL231" s="7">
        <v>19.239999999999998</v>
      </c>
      <c r="AM231" s="7">
        <v>0.71</v>
      </c>
      <c r="AN231" s="7">
        <v>3.47</v>
      </c>
      <c r="AO231" s="7">
        <v>20.36</v>
      </c>
      <c r="AP231" s="7">
        <v>-1.49</v>
      </c>
      <c r="AQ231" s="7">
        <v>-5.68</v>
      </c>
      <c r="AR231" s="7">
        <v>3.78</v>
      </c>
      <c r="AS231" s="7">
        <v>11.01</v>
      </c>
      <c r="AT231" s="7">
        <v>34.340000000000003</v>
      </c>
      <c r="AU231" s="7">
        <v>45.54</v>
      </c>
      <c r="AV231" s="7">
        <v>163.18</v>
      </c>
      <c r="AW231" s="7">
        <v>27.91</v>
      </c>
      <c r="AX231" s="7">
        <v>2.57</v>
      </c>
      <c r="AY231" s="7">
        <v>9.61</v>
      </c>
      <c r="AZ231" s="7">
        <v>26.76</v>
      </c>
      <c r="BA231" s="7">
        <v>2.14</v>
      </c>
      <c r="BB231" s="7">
        <v>8.5299999999999994</v>
      </c>
      <c r="BC231" s="7">
        <v>25.16</v>
      </c>
      <c r="BD231" s="7">
        <v>8.33</v>
      </c>
      <c r="BE231" s="7">
        <v>44.14</v>
      </c>
      <c r="BF231" s="7">
        <v>18.88</v>
      </c>
      <c r="BG231" s="7">
        <v>85.61</v>
      </c>
      <c r="BH231" s="7">
        <v>238.16</v>
      </c>
      <c r="BI231" s="7">
        <v>81.25</v>
      </c>
      <c r="BJ231" s="7">
        <v>40.6</v>
      </c>
      <c r="BK231" s="7">
        <v>19.88</v>
      </c>
    </row>
    <row r="232" spans="1:63">
      <c r="A232" s="9">
        <v>26481</v>
      </c>
      <c r="B232" s="7">
        <v>1196.0999999999999</v>
      </c>
      <c r="C232" s="7">
        <v>1193.1199999999999</v>
      </c>
      <c r="D232" s="7"/>
      <c r="E232" s="7"/>
      <c r="F232" s="7"/>
      <c r="G232" s="7"/>
      <c r="X232" s="7">
        <v>100.25</v>
      </c>
      <c r="Y232" s="7">
        <v>1177.4000000000001</v>
      </c>
      <c r="Z232" s="7">
        <v>4.9400000000000004</v>
      </c>
      <c r="AA232" s="7">
        <v>8.23</v>
      </c>
      <c r="AB232" s="7">
        <v>244.55</v>
      </c>
      <c r="AC232" s="7">
        <v>768.5</v>
      </c>
      <c r="AD232" s="7">
        <v>84.1</v>
      </c>
      <c r="AE232" s="7">
        <v>109.2</v>
      </c>
      <c r="AF232" s="7">
        <v>119.9</v>
      </c>
      <c r="AG232" s="7">
        <v>78.3</v>
      </c>
      <c r="AH232" s="7">
        <v>4.5599999999999996</v>
      </c>
      <c r="AI232" s="7">
        <v>29.2</v>
      </c>
      <c r="AJ232" s="7">
        <v>1.27</v>
      </c>
      <c r="AK232" s="7">
        <v>6.78</v>
      </c>
      <c r="AL232" s="7">
        <v>18.809999999999999</v>
      </c>
      <c r="AM232" s="7">
        <v>0.64</v>
      </c>
      <c r="AN232" s="7">
        <v>3.27</v>
      </c>
      <c r="AO232" s="7">
        <v>19.54</v>
      </c>
      <c r="AP232" s="7">
        <v>-2.98</v>
      </c>
      <c r="AQ232" s="7">
        <v>-11.43</v>
      </c>
      <c r="AR232" s="7">
        <v>3.46</v>
      </c>
      <c r="AS232" s="7">
        <v>10.18</v>
      </c>
      <c r="AT232" s="7">
        <v>33.94</v>
      </c>
      <c r="AU232" s="7">
        <v>44.54</v>
      </c>
      <c r="AV232" s="7">
        <v>159.66</v>
      </c>
      <c r="AW232" s="7">
        <v>27.9</v>
      </c>
      <c r="AX232" s="7">
        <v>2.31</v>
      </c>
      <c r="AY232" s="7">
        <v>8.9</v>
      </c>
      <c r="AZ232" s="7">
        <v>25.89</v>
      </c>
      <c r="BA232" s="7">
        <v>1.85</v>
      </c>
      <c r="BB232" s="7">
        <v>7.6</v>
      </c>
      <c r="BC232" s="7">
        <v>24.38</v>
      </c>
      <c r="BD232" s="7">
        <v>8.23</v>
      </c>
      <c r="BE232" s="7">
        <v>44.3</v>
      </c>
      <c r="BF232" s="7">
        <v>18.579999999999998</v>
      </c>
      <c r="BG232" s="7">
        <v>83.58</v>
      </c>
      <c r="BH232" s="7">
        <v>236.04</v>
      </c>
      <c r="BI232" s="7">
        <v>79.7</v>
      </c>
      <c r="BJ232" s="7">
        <v>41.9</v>
      </c>
      <c r="BK232" s="7">
        <v>20.96</v>
      </c>
    </row>
    <row r="233" spans="1:63">
      <c r="A233" s="9">
        <v>26573</v>
      </c>
      <c r="B233" s="7">
        <v>1233.5</v>
      </c>
      <c r="C233" s="7">
        <v>1214.79</v>
      </c>
      <c r="D233" s="7"/>
      <c r="E233" s="7"/>
      <c r="F233" s="7"/>
      <c r="G233" s="7"/>
      <c r="X233" s="7">
        <v>101.54</v>
      </c>
      <c r="Y233" s="7">
        <v>1191</v>
      </c>
      <c r="Z233" s="7">
        <v>5.33</v>
      </c>
      <c r="AA233" s="7">
        <v>8.06</v>
      </c>
      <c r="AB233" s="7">
        <v>250.7</v>
      </c>
      <c r="AC233" s="7">
        <v>793.4</v>
      </c>
      <c r="AD233" s="7">
        <v>86.23</v>
      </c>
      <c r="AE233" s="7">
        <v>114.04</v>
      </c>
      <c r="AF233" s="7">
        <v>121.2</v>
      </c>
      <c r="AG233" s="7">
        <v>84</v>
      </c>
      <c r="AH233" s="7">
        <v>4.9800000000000004</v>
      </c>
      <c r="AI233" s="7">
        <v>28.84</v>
      </c>
      <c r="AJ233" s="7">
        <v>1.1000000000000001</v>
      </c>
      <c r="AK233" s="7">
        <v>6.01</v>
      </c>
      <c r="AL233" s="7">
        <v>18.32</v>
      </c>
      <c r="AM233" s="7">
        <v>0.55000000000000004</v>
      </c>
      <c r="AN233" s="7">
        <v>2.97</v>
      </c>
      <c r="AO233" s="7">
        <v>18.66</v>
      </c>
      <c r="AP233" s="7">
        <v>-2.2799999999999998</v>
      </c>
      <c r="AQ233" s="7">
        <v>-9.25</v>
      </c>
      <c r="AR233" s="7">
        <v>3.15</v>
      </c>
      <c r="AS233" s="7">
        <v>10.28</v>
      </c>
      <c r="AT233" s="7">
        <v>30.65</v>
      </c>
      <c r="AU233" s="7">
        <v>41.73</v>
      </c>
      <c r="AV233" s="7">
        <v>160.06</v>
      </c>
      <c r="AW233" s="7">
        <v>26.07</v>
      </c>
      <c r="AX233" s="7">
        <v>2.36</v>
      </c>
      <c r="AY233" s="7">
        <v>8.58</v>
      </c>
      <c r="AZ233" s="7">
        <v>27.56</v>
      </c>
      <c r="BA233" s="7">
        <v>1.89</v>
      </c>
      <c r="BB233" s="7">
        <v>8.06</v>
      </c>
      <c r="BC233" s="7">
        <v>23.48</v>
      </c>
      <c r="BD233" s="7">
        <v>8.08</v>
      </c>
      <c r="BE233" s="7">
        <v>44.17</v>
      </c>
      <c r="BF233" s="7">
        <v>18.3</v>
      </c>
      <c r="BG233" s="7">
        <v>81.73</v>
      </c>
      <c r="BH233" s="7">
        <v>233.77</v>
      </c>
      <c r="BI233" s="7">
        <v>78.25</v>
      </c>
      <c r="BJ233" s="7">
        <v>40.99</v>
      </c>
      <c r="BK233" s="7">
        <v>19.88</v>
      </c>
    </row>
    <row r="234" spans="1:63">
      <c r="A234" s="9">
        <v>26665</v>
      </c>
      <c r="B234" s="7">
        <v>1283.5</v>
      </c>
      <c r="C234" s="7">
        <v>1246.72</v>
      </c>
      <c r="D234" s="7"/>
      <c r="E234" s="7"/>
      <c r="F234" s="7"/>
      <c r="G234" s="7"/>
      <c r="X234" s="7">
        <v>102.95</v>
      </c>
      <c r="Y234" s="7">
        <v>1202.5</v>
      </c>
      <c r="Z234" s="7">
        <v>6.28</v>
      </c>
      <c r="AA234" s="7">
        <v>7.9</v>
      </c>
      <c r="AB234" s="7">
        <v>254.8</v>
      </c>
      <c r="AC234" s="7">
        <v>813.8</v>
      </c>
      <c r="AD234" s="7">
        <v>88.23</v>
      </c>
      <c r="AE234" s="7">
        <v>115</v>
      </c>
      <c r="AF234" s="7">
        <v>127.1</v>
      </c>
      <c r="AG234" s="7">
        <v>88.9</v>
      </c>
      <c r="AH234" s="7">
        <v>3.66</v>
      </c>
      <c r="AI234" s="7">
        <v>25.86</v>
      </c>
      <c r="AJ234" s="7">
        <v>0.89</v>
      </c>
      <c r="AK234" s="7">
        <v>4.8600000000000003</v>
      </c>
      <c r="AL234" s="7">
        <v>18.260000000000002</v>
      </c>
      <c r="AM234" s="7">
        <v>0.38</v>
      </c>
      <c r="AN234" s="7">
        <v>2.0299999999999998</v>
      </c>
      <c r="AO234" s="7">
        <v>18.64</v>
      </c>
      <c r="AP234" s="7">
        <v>-2.82</v>
      </c>
      <c r="AQ234" s="7">
        <v>-11.02</v>
      </c>
      <c r="AR234" s="7">
        <v>3.35</v>
      </c>
      <c r="AS234" s="7">
        <v>9.61</v>
      </c>
      <c r="AT234" s="7">
        <v>34.85</v>
      </c>
      <c r="AU234" s="7">
        <v>41.62</v>
      </c>
      <c r="AV234" s="7">
        <v>153.06</v>
      </c>
      <c r="AW234" s="7">
        <v>27.19</v>
      </c>
      <c r="AX234" s="7">
        <v>1.97</v>
      </c>
      <c r="AY234" s="7">
        <v>9.11</v>
      </c>
      <c r="AZ234" s="7">
        <v>21.6</v>
      </c>
      <c r="BA234" s="7">
        <v>1.65</v>
      </c>
      <c r="BB234" s="7">
        <v>8.18</v>
      </c>
      <c r="BC234" s="7">
        <v>20.18</v>
      </c>
      <c r="BD234" s="7">
        <v>7.91</v>
      </c>
      <c r="BE234" s="7">
        <v>42.45</v>
      </c>
      <c r="BF234" s="7">
        <v>18.63</v>
      </c>
      <c r="BG234" s="7">
        <v>79.62</v>
      </c>
      <c r="BH234" s="7">
        <v>231.24</v>
      </c>
      <c r="BI234" s="7">
        <v>76.7</v>
      </c>
      <c r="BJ234" s="7">
        <v>35.950000000000003</v>
      </c>
      <c r="BK234" s="7">
        <v>19.45</v>
      </c>
    </row>
    <row r="235" spans="1:63">
      <c r="A235" s="9">
        <v>26755</v>
      </c>
      <c r="B235" s="7">
        <v>1307.5999999999999</v>
      </c>
      <c r="C235" s="7">
        <v>1248.31</v>
      </c>
      <c r="D235" s="7"/>
      <c r="E235" s="7"/>
      <c r="F235" s="7"/>
      <c r="G235" s="7"/>
      <c r="X235" s="7">
        <v>104.75</v>
      </c>
      <c r="Y235" s="7">
        <v>1210.8</v>
      </c>
      <c r="Z235" s="7">
        <v>7.47</v>
      </c>
      <c r="AA235" s="7">
        <v>8.09</v>
      </c>
      <c r="AB235" s="7">
        <v>258.39999999999998</v>
      </c>
      <c r="AC235" s="7">
        <v>827.9</v>
      </c>
      <c r="AD235" s="7">
        <v>89.97</v>
      </c>
      <c r="AE235" s="7">
        <v>107.41</v>
      </c>
      <c r="AF235" s="7">
        <v>133.19999999999999</v>
      </c>
      <c r="AG235" s="7">
        <v>93.9</v>
      </c>
      <c r="AH235" s="7">
        <v>5.7</v>
      </c>
      <c r="AI235" s="7">
        <v>25.85</v>
      </c>
      <c r="AJ235" s="7">
        <v>0.94</v>
      </c>
      <c r="AK235" s="7">
        <v>5.15</v>
      </c>
      <c r="AL235" s="7">
        <v>18.18</v>
      </c>
      <c r="AM235" s="7">
        <v>0.43</v>
      </c>
      <c r="AN235" s="7">
        <v>2.33</v>
      </c>
      <c r="AO235" s="7">
        <v>18.29</v>
      </c>
      <c r="AP235" s="7">
        <v>-1.88</v>
      </c>
      <c r="AQ235" s="7">
        <v>-7.93</v>
      </c>
      <c r="AR235" s="7">
        <v>3.14</v>
      </c>
      <c r="AS235" s="7">
        <v>10.130000000000001</v>
      </c>
      <c r="AT235" s="7">
        <v>31.04</v>
      </c>
      <c r="AU235" s="7">
        <v>40.51</v>
      </c>
      <c r="AV235" s="7">
        <v>164.41</v>
      </c>
      <c r="AW235" s="7">
        <v>24.64</v>
      </c>
      <c r="AX235" s="7">
        <v>2.17</v>
      </c>
      <c r="AY235" s="7">
        <v>8.9</v>
      </c>
      <c r="AZ235" s="7">
        <v>24.39</v>
      </c>
      <c r="BA235" s="7">
        <v>1.77</v>
      </c>
      <c r="BB235" s="7">
        <v>8.5</v>
      </c>
      <c r="BC235" s="7">
        <v>20.8</v>
      </c>
      <c r="BD235" s="7">
        <v>7.87</v>
      </c>
      <c r="BE235" s="7">
        <v>42.4</v>
      </c>
      <c r="BF235" s="7">
        <v>18.559999999999999</v>
      </c>
      <c r="BG235" s="7">
        <v>78.099999999999994</v>
      </c>
      <c r="BH235" s="7">
        <v>228.84</v>
      </c>
      <c r="BI235" s="7">
        <v>75.37</v>
      </c>
      <c r="BJ235" s="7">
        <v>40.64</v>
      </c>
      <c r="BK235" s="7">
        <v>22.23</v>
      </c>
    </row>
    <row r="236" spans="1:63">
      <c r="A236" s="9">
        <v>26846</v>
      </c>
      <c r="B236" s="7">
        <v>1337.7</v>
      </c>
      <c r="C236" s="7">
        <v>1255.7</v>
      </c>
      <c r="D236" s="7"/>
      <c r="E236" s="7"/>
      <c r="F236" s="7"/>
      <c r="G236" s="7"/>
      <c r="X236" s="7">
        <v>106.53</v>
      </c>
      <c r="Y236" s="7">
        <v>1221</v>
      </c>
      <c r="Z236" s="7">
        <v>9.8699999999999992</v>
      </c>
      <c r="AA236" s="7">
        <v>8.24</v>
      </c>
      <c r="AB236" s="7">
        <v>261.02999999999997</v>
      </c>
      <c r="AC236" s="7">
        <v>840.3</v>
      </c>
      <c r="AD236" s="7">
        <v>91.73</v>
      </c>
      <c r="AE236" s="7">
        <v>105.08</v>
      </c>
      <c r="AF236" s="7">
        <v>138.69999999999999</v>
      </c>
      <c r="AG236" s="7">
        <v>96</v>
      </c>
      <c r="AH236" s="7">
        <v>7.2</v>
      </c>
      <c r="AI236" s="7">
        <v>26.97</v>
      </c>
      <c r="AJ236" s="7">
        <v>0.97</v>
      </c>
      <c r="AK236" s="7">
        <v>4.87</v>
      </c>
      <c r="AL236" s="7">
        <v>19.82</v>
      </c>
      <c r="AM236" s="7">
        <v>0.48</v>
      </c>
      <c r="AN236" s="7">
        <v>2.35</v>
      </c>
      <c r="AO236" s="7">
        <v>20.440000000000001</v>
      </c>
      <c r="AP236" s="7">
        <v>0.84</v>
      </c>
      <c r="AQ236" s="7">
        <v>3.1</v>
      </c>
      <c r="AR236" s="7">
        <v>3.82</v>
      </c>
      <c r="AS236" s="7">
        <v>11.55</v>
      </c>
      <c r="AT236" s="7">
        <v>33.119999999999997</v>
      </c>
      <c r="AU236" s="7">
        <v>47.92</v>
      </c>
      <c r="AV236" s="7">
        <v>166.82</v>
      </c>
      <c r="AW236" s="7">
        <v>28.73</v>
      </c>
      <c r="AX236" s="7">
        <v>2.67</v>
      </c>
      <c r="AY236" s="7">
        <v>9.2200000000000006</v>
      </c>
      <c r="AZ236" s="7">
        <v>28.98</v>
      </c>
      <c r="BA236" s="7">
        <v>2.4</v>
      </c>
      <c r="BB236" s="7">
        <v>9.2200000000000006</v>
      </c>
      <c r="BC236" s="7">
        <v>26</v>
      </c>
      <c r="BD236" s="7">
        <v>8.35</v>
      </c>
      <c r="BE236" s="7">
        <v>42.89</v>
      </c>
      <c r="BF236" s="7">
        <v>19.46</v>
      </c>
      <c r="BG236" s="7">
        <v>77.010000000000005</v>
      </c>
      <c r="BH236" s="7">
        <v>226.4</v>
      </c>
      <c r="BI236" s="7">
        <v>74.45</v>
      </c>
      <c r="BJ236" s="7">
        <v>33.44</v>
      </c>
      <c r="BK236" s="7">
        <v>18.47</v>
      </c>
    </row>
    <row r="237" spans="1:63">
      <c r="A237" s="9">
        <v>26938</v>
      </c>
      <c r="B237" s="7">
        <v>1376.7</v>
      </c>
      <c r="C237" s="7">
        <v>1266.05</v>
      </c>
      <c r="D237" s="7"/>
      <c r="E237" s="7"/>
      <c r="F237" s="7"/>
      <c r="G237" s="7"/>
      <c r="X237" s="7">
        <v>108.74</v>
      </c>
      <c r="Y237" s="7">
        <v>1234.5</v>
      </c>
      <c r="Z237" s="7">
        <v>8.98</v>
      </c>
      <c r="AA237" s="7">
        <v>8.41</v>
      </c>
      <c r="AB237" s="7">
        <v>264.68</v>
      </c>
      <c r="AC237" s="7">
        <v>851.6</v>
      </c>
      <c r="AD237" s="7">
        <v>93.23</v>
      </c>
      <c r="AE237" s="7">
        <v>102.22</v>
      </c>
      <c r="AF237" s="7">
        <v>139.9</v>
      </c>
      <c r="AG237" s="7">
        <v>97.5</v>
      </c>
      <c r="AH237" s="7">
        <v>5.64</v>
      </c>
      <c r="AI237" s="7">
        <v>27.72</v>
      </c>
      <c r="AJ237" s="7">
        <v>1.21</v>
      </c>
      <c r="AK237" s="7">
        <v>5.87</v>
      </c>
      <c r="AL237" s="7">
        <v>20.6</v>
      </c>
      <c r="AM237" s="7">
        <v>0.73</v>
      </c>
      <c r="AN237" s="7">
        <v>3.33</v>
      </c>
      <c r="AO237" s="7">
        <v>21.82</v>
      </c>
      <c r="AP237" s="7">
        <v>-1.26</v>
      </c>
      <c r="AQ237" s="7">
        <v>-5.13</v>
      </c>
      <c r="AR237" s="7">
        <v>3.52</v>
      </c>
      <c r="AS237" s="7">
        <v>11.35</v>
      </c>
      <c r="AT237" s="7">
        <v>31</v>
      </c>
      <c r="AU237" s="7">
        <v>39.4</v>
      </c>
      <c r="AV237" s="7">
        <v>155.80000000000001</v>
      </c>
      <c r="AW237" s="7">
        <v>25.29</v>
      </c>
      <c r="AX237" s="7">
        <v>2.84</v>
      </c>
      <c r="AY237" s="7">
        <v>9.17</v>
      </c>
      <c r="AZ237" s="7">
        <v>31.04</v>
      </c>
      <c r="BA237" s="7">
        <v>2.33</v>
      </c>
      <c r="BB237" s="7">
        <v>8.51</v>
      </c>
      <c r="BC237" s="7">
        <v>27.42</v>
      </c>
      <c r="BD237" s="7">
        <v>8.86</v>
      </c>
      <c r="BE237" s="7">
        <v>43.99</v>
      </c>
      <c r="BF237" s="7">
        <v>20.149999999999999</v>
      </c>
      <c r="BG237" s="7">
        <v>75.569999999999993</v>
      </c>
      <c r="BH237" s="7">
        <v>224.24</v>
      </c>
      <c r="BI237" s="7">
        <v>73.53</v>
      </c>
      <c r="BJ237" s="7">
        <v>35.79</v>
      </c>
      <c r="BK237" s="7">
        <v>19.579999999999998</v>
      </c>
    </row>
    <row r="238" spans="1:63">
      <c r="A238" s="9">
        <v>27030</v>
      </c>
      <c r="B238" s="7">
        <v>1387.7</v>
      </c>
      <c r="C238" s="7">
        <v>1253.3399999999999</v>
      </c>
      <c r="D238" s="7"/>
      <c r="E238" s="7"/>
      <c r="F238" s="7"/>
      <c r="G238" s="7"/>
      <c r="X238" s="7">
        <v>110.72</v>
      </c>
      <c r="Y238" s="7">
        <v>1237.5</v>
      </c>
      <c r="Z238" s="7">
        <v>8.3000000000000007</v>
      </c>
      <c r="AA238" s="7">
        <v>8.58</v>
      </c>
      <c r="AB238" s="7">
        <v>268.77</v>
      </c>
      <c r="AC238" s="7">
        <v>868.7</v>
      </c>
      <c r="AD238" s="7">
        <v>95.37</v>
      </c>
      <c r="AE238" s="7">
        <v>95.67</v>
      </c>
      <c r="AF238" s="7">
        <v>149.19999999999999</v>
      </c>
      <c r="AG238" s="7">
        <v>99.5</v>
      </c>
      <c r="AH238" s="7">
        <v>7.34</v>
      </c>
      <c r="AI238" s="7">
        <v>29.69</v>
      </c>
      <c r="AJ238" s="7">
        <v>1.2</v>
      </c>
      <c r="AK238" s="7">
        <v>6.01</v>
      </c>
      <c r="AL238" s="7">
        <v>20.010000000000002</v>
      </c>
      <c r="AM238" s="7">
        <v>0.78</v>
      </c>
      <c r="AN238" s="7">
        <v>3.53</v>
      </c>
      <c r="AO238" s="7">
        <v>22.02</v>
      </c>
      <c r="AP238" s="7">
        <v>-0.75</v>
      </c>
      <c r="AQ238" s="7">
        <v>-2.66</v>
      </c>
      <c r="AR238" s="7">
        <v>4.0599999999999996</v>
      </c>
      <c r="AS238" s="7">
        <v>11.29</v>
      </c>
      <c r="AT238" s="7">
        <v>35.99</v>
      </c>
      <c r="AU238" s="7">
        <v>48.37</v>
      </c>
      <c r="AV238" s="7">
        <v>161.43</v>
      </c>
      <c r="AW238" s="7">
        <v>29.96</v>
      </c>
      <c r="AX238" s="7">
        <v>3.01</v>
      </c>
      <c r="AY238" s="7">
        <v>9.66</v>
      </c>
      <c r="AZ238" s="7">
        <v>31.16</v>
      </c>
      <c r="BA238" s="7">
        <v>2.33</v>
      </c>
      <c r="BB238" s="7">
        <v>8.4700000000000006</v>
      </c>
      <c r="BC238" s="7">
        <v>27.53</v>
      </c>
      <c r="BD238" s="7">
        <v>9.66</v>
      </c>
      <c r="BE238" s="7">
        <v>47.22</v>
      </c>
      <c r="BF238" s="7">
        <v>20.46</v>
      </c>
      <c r="BG238" s="7">
        <v>74.61</v>
      </c>
      <c r="BH238" s="7">
        <v>222.16</v>
      </c>
      <c r="BI238" s="7">
        <v>72.64</v>
      </c>
      <c r="BJ238" s="7">
        <v>31.91</v>
      </c>
      <c r="BK238" s="7">
        <v>15.51</v>
      </c>
    </row>
    <row r="239" spans="1:63">
      <c r="A239" s="9">
        <v>27120</v>
      </c>
      <c r="B239" s="7">
        <v>1423.8</v>
      </c>
      <c r="C239" s="7">
        <v>1254.67</v>
      </c>
      <c r="D239" s="7"/>
      <c r="E239" s="7"/>
      <c r="F239" s="7"/>
      <c r="G239" s="7"/>
      <c r="X239" s="7">
        <v>113.48</v>
      </c>
      <c r="Y239" s="7">
        <v>1252.8</v>
      </c>
      <c r="Z239" s="7">
        <v>10.46</v>
      </c>
      <c r="AA239" s="7">
        <v>8.8800000000000008</v>
      </c>
      <c r="AB239" s="7">
        <v>271.23</v>
      </c>
      <c r="AC239" s="7">
        <v>880</v>
      </c>
      <c r="AD239" s="7">
        <v>97.57</v>
      </c>
      <c r="AE239" s="7">
        <v>90.64</v>
      </c>
      <c r="AF239" s="7">
        <v>154.5</v>
      </c>
      <c r="AG239" s="7">
        <v>101.1</v>
      </c>
      <c r="AH239" s="7">
        <v>8.1199999999999992</v>
      </c>
      <c r="AI239" s="7">
        <v>29.82</v>
      </c>
      <c r="AJ239" s="7">
        <v>1.0900000000000001</v>
      </c>
      <c r="AK239" s="7">
        <v>5.41</v>
      </c>
      <c r="AL239" s="7">
        <v>20.079999999999998</v>
      </c>
      <c r="AM239" s="7">
        <v>0.77</v>
      </c>
      <c r="AN239" s="7">
        <v>3.44</v>
      </c>
      <c r="AO239" s="7">
        <v>22.24</v>
      </c>
      <c r="AP239" s="7">
        <v>0.63</v>
      </c>
      <c r="AQ239" s="7">
        <v>2.4</v>
      </c>
      <c r="AR239" s="7">
        <v>4.12</v>
      </c>
      <c r="AS239" s="7">
        <v>12.18</v>
      </c>
      <c r="AT239" s="7">
        <v>33.81</v>
      </c>
      <c r="AU239" s="7">
        <v>43.95</v>
      </c>
      <c r="AV239" s="7">
        <v>163.19</v>
      </c>
      <c r="AW239" s="7">
        <v>26.93</v>
      </c>
      <c r="AX239" s="7">
        <v>2.99</v>
      </c>
      <c r="AY239" s="7">
        <v>9.66</v>
      </c>
      <c r="AZ239" s="7">
        <v>30.97</v>
      </c>
      <c r="BA239" s="7">
        <v>2.37</v>
      </c>
      <c r="BB239" s="7">
        <v>8.76</v>
      </c>
      <c r="BC239" s="7">
        <v>27.05</v>
      </c>
      <c r="BD239" s="7">
        <v>10.029999999999999</v>
      </c>
      <c r="BE239" s="7">
        <v>48.34</v>
      </c>
      <c r="BF239" s="7">
        <v>20.75</v>
      </c>
      <c r="BG239" s="7">
        <v>73.87</v>
      </c>
      <c r="BH239" s="7">
        <v>219.96</v>
      </c>
      <c r="BI239" s="7">
        <v>72.02</v>
      </c>
      <c r="BJ239" s="7">
        <v>30.15</v>
      </c>
      <c r="BK239" s="7">
        <v>13.75</v>
      </c>
    </row>
    <row r="240" spans="1:63">
      <c r="A240" s="9">
        <v>27211</v>
      </c>
      <c r="B240" s="7">
        <v>1451.6</v>
      </c>
      <c r="C240" s="7">
        <v>1246.8599999999999</v>
      </c>
      <c r="D240" s="7"/>
      <c r="E240" s="7"/>
      <c r="F240" s="7"/>
      <c r="G240" s="7"/>
      <c r="X240" s="7">
        <v>116.42</v>
      </c>
      <c r="Y240" s="7">
        <v>1264.7</v>
      </c>
      <c r="Z240" s="7">
        <v>11.53</v>
      </c>
      <c r="AA240" s="7">
        <v>9.5500000000000007</v>
      </c>
      <c r="AB240" s="7">
        <v>273.73</v>
      </c>
      <c r="AC240" s="7">
        <v>889.6</v>
      </c>
      <c r="AD240" s="7">
        <v>99.47</v>
      </c>
      <c r="AE240" s="7">
        <v>75.66</v>
      </c>
      <c r="AF240" s="7">
        <v>165.4</v>
      </c>
      <c r="AG240" s="7">
        <v>105.2</v>
      </c>
      <c r="AH240" s="7">
        <v>6.19</v>
      </c>
      <c r="AI240" s="7">
        <v>30.12</v>
      </c>
      <c r="AJ240" s="7">
        <v>1.1399999999999999</v>
      </c>
      <c r="AK240" s="7">
        <v>5.66</v>
      </c>
      <c r="AL240" s="7">
        <v>20.14</v>
      </c>
      <c r="AM240" s="7">
        <v>0.78</v>
      </c>
      <c r="AN240" s="7">
        <v>3.52</v>
      </c>
      <c r="AO240" s="7">
        <v>22.14</v>
      </c>
      <c r="AP240" s="7">
        <v>-1.88</v>
      </c>
      <c r="AQ240" s="7">
        <v>-6.77</v>
      </c>
      <c r="AR240" s="7">
        <v>4.2</v>
      </c>
      <c r="AS240" s="7">
        <v>12.15</v>
      </c>
      <c r="AT240" s="7">
        <v>34.549999999999997</v>
      </c>
      <c r="AU240" s="7">
        <v>48.53</v>
      </c>
      <c r="AV240" s="7">
        <v>165.35</v>
      </c>
      <c r="AW240" s="7">
        <v>29.35</v>
      </c>
      <c r="AX240" s="7">
        <v>3.17</v>
      </c>
      <c r="AY240" s="7">
        <v>10.34</v>
      </c>
      <c r="AZ240" s="7">
        <v>30.65</v>
      </c>
      <c r="BA240" s="7">
        <v>2.2999999999999998</v>
      </c>
      <c r="BB240" s="7">
        <v>8.76</v>
      </c>
      <c r="BC240" s="7">
        <v>26.31</v>
      </c>
      <c r="BD240" s="7">
        <v>10.199999999999999</v>
      </c>
      <c r="BE240" s="7">
        <v>48.89</v>
      </c>
      <c r="BF240" s="7">
        <v>20.87</v>
      </c>
      <c r="BG240" s="7">
        <v>72.69</v>
      </c>
      <c r="BH240" s="7">
        <v>217.86</v>
      </c>
      <c r="BI240" s="7">
        <v>71.430000000000007</v>
      </c>
      <c r="BJ240" s="7">
        <v>26.94</v>
      </c>
      <c r="BK240" s="7">
        <v>11.82</v>
      </c>
    </row>
    <row r="241" spans="1:63">
      <c r="A241" s="9">
        <v>27303</v>
      </c>
      <c r="B241" s="7">
        <v>1473.8</v>
      </c>
      <c r="C241" s="7">
        <v>1230.32</v>
      </c>
      <c r="D241" s="7"/>
      <c r="E241" s="7"/>
      <c r="F241" s="7"/>
      <c r="G241" s="7"/>
      <c r="X241" s="7">
        <v>119.79</v>
      </c>
      <c r="Y241" s="7">
        <v>1273.3</v>
      </c>
      <c r="Z241" s="7">
        <v>9.0500000000000007</v>
      </c>
      <c r="AA241" s="7">
        <v>10.41</v>
      </c>
      <c r="AB241" s="7">
        <v>276.73</v>
      </c>
      <c r="AC241" s="7">
        <v>902.4</v>
      </c>
      <c r="AD241" s="7">
        <v>101.6</v>
      </c>
      <c r="AE241" s="7">
        <v>69.42</v>
      </c>
      <c r="AF241" s="7">
        <v>171.2</v>
      </c>
      <c r="AG241" s="7">
        <v>104.2</v>
      </c>
      <c r="AH241" s="7">
        <v>7.03</v>
      </c>
      <c r="AI241" s="7">
        <v>30.23</v>
      </c>
      <c r="AJ241" s="7">
        <v>1.17</v>
      </c>
      <c r="AK241" s="7">
        <v>5.79</v>
      </c>
      <c r="AL241" s="7">
        <v>20.170000000000002</v>
      </c>
      <c r="AM241" s="7">
        <v>0.81</v>
      </c>
      <c r="AN241" s="7">
        <v>3.74</v>
      </c>
      <c r="AO241" s="7">
        <v>21.6</v>
      </c>
      <c r="AP241" s="7">
        <v>-1.59</v>
      </c>
      <c r="AQ241" s="7">
        <v>-5.9</v>
      </c>
      <c r="AR241" s="7">
        <v>4.49</v>
      </c>
      <c r="AS241" s="7">
        <v>12.87</v>
      </c>
      <c r="AT241" s="7">
        <v>34.85</v>
      </c>
      <c r="AU241" s="7">
        <v>47.62</v>
      </c>
      <c r="AV241" s="7">
        <v>168.54</v>
      </c>
      <c r="AW241" s="7">
        <v>28.25</v>
      </c>
      <c r="AX241" s="7">
        <v>2.67</v>
      </c>
      <c r="AY241" s="7">
        <v>9.14</v>
      </c>
      <c r="AZ241" s="7">
        <v>29.21</v>
      </c>
      <c r="BA241" s="7">
        <v>2.4900000000000002</v>
      </c>
      <c r="BB241" s="7">
        <v>9.61</v>
      </c>
      <c r="BC241" s="7">
        <v>25.91</v>
      </c>
      <c r="BD241" s="7">
        <v>10.18</v>
      </c>
      <c r="BE241" s="7">
        <v>49.13</v>
      </c>
      <c r="BF241" s="7">
        <v>20.72</v>
      </c>
      <c r="BG241" s="7">
        <v>71.760000000000005</v>
      </c>
      <c r="BH241" s="7">
        <v>215.82</v>
      </c>
      <c r="BI241" s="7">
        <v>71.040000000000006</v>
      </c>
      <c r="BJ241" s="7">
        <v>27.37</v>
      </c>
      <c r="BK241" s="7">
        <v>11.87</v>
      </c>
    </row>
    <row r="242" spans="1:63">
      <c r="A242" s="9">
        <v>27395</v>
      </c>
      <c r="B242" s="7">
        <v>1479.8</v>
      </c>
      <c r="C242" s="7">
        <v>1204.26</v>
      </c>
      <c r="D242" s="7"/>
      <c r="E242" s="7"/>
      <c r="F242" s="7"/>
      <c r="G242" s="7"/>
      <c r="X242" s="7">
        <v>122.88</v>
      </c>
      <c r="Y242" s="7">
        <v>1279.9000000000001</v>
      </c>
      <c r="Z242" s="7">
        <v>6.56</v>
      </c>
      <c r="AA242" s="7">
        <v>10.62</v>
      </c>
      <c r="AB242" s="7">
        <v>278.75</v>
      </c>
      <c r="AC242" s="7">
        <v>920.1</v>
      </c>
      <c r="AD242" s="7">
        <v>103.2</v>
      </c>
      <c r="AE242" s="7">
        <v>78.81</v>
      </c>
      <c r="AF242" s="7">
        <v>171.2</v>
      </c>
      <c r="AG242" s="7">
        <v>101.6</v>
      </c>
      <c r="AH242" s="7">
        <v>8.75</v>
      </c>
      <c r="AI242" s="7">
        <v>29.65</v>
      </c>
      <c r="AJ242" s="7">
        <v>1.1200000000000001</v>
      </c>
      <c r="AK242" s="7">
        <v>5.3</v>
      </c>
      <c r="AL242" s="7">
        <v>21.09</v>
      </c>
      <c r="AM242" s="7">
        <v>0.86</v>
      </c>
      <c r="AN242" s="7">
        <v>3.95</v>
      </c>
      <c r="AO242" s="7">
        <v>21.66</v>
      </c>
      <c r="AP242" s="7">
        <v>1.33</v>
      </c>
      <c r="AQ242" s="7">
        <v>4.79</v>
      </c>
      <c r="AR242" s="7">
        <v>4.74</v>
      </c>
      <c r="AS242" s="7">
        <v>14.09</v>
      </c>
      <c r="AT242" s="7">
        <v>33.619999999999997</v>
      </c>
      <c r="AU242" s="7">
        <v>49.28</v>
      </c>
      <c r="AV242" s="7">
        <v>169.12</v>
      </c>
      <c r="AW242" s="7">
        <v>29.14</v>
      </c>
      <c r="AX242" s="7">
        <v>3.32</v>
      </c>
      <c r="AY242" s="7">
        <v>10.52</v>
      </c>
      <c r="AZ242" s="7">
        <v>31.57</v>
      </c>
      <c r="BA242" s="7">
        <v>2.94</v>
      </c>
      <c r="BB242" s="7">
        <v>11.27</v>
      </c>
      <c r="BC242" s="7">
        <v>26.08</v>
      </c>
      <c r="BD242" s="7">
        <v>10</v>
      </c>
      <c r="BE242" s="7">
        <v>48.57</v>
      </c>
      <c r="BF242" s="7">
        <v>20.59</v>
      </c>
      <c r="BG242" s="7">
        <v>71.290000000000006</v>
      </c>
      <c r="BH242" s="7">
        <v>213.69</v>
      </c>
      <c r="BI242" s="7">
        <v>70.98</v>
      </c>
      <c r="BJ242" s="7">
        <v>24.07</v>
      </c>
      <c r="BK242" s="7">
        <v>10.6</v>
      </c>
    </row>
    <row r="243" spans="1:63">
      <c r="A243" s="9">
        <v>27485</v>
      </c>
      <c r="B243" s="7">
        <v>1516.7</v>
      </c>
      <c r="C243" s="7">
        <v>1218.82</v>
      </c>
      <c r="D243" s="7"/>
      <c r="E243" s="7"/>
      <c r="F243" s="7"/>
      <c r="G243" s="7"/>
      <c r="X243" s="7">
        <v>124.44</v>
      </c>
      <c r="Y243" s="7">
        <v>1291.5999999999999</v>
      </c>
      <c r="Z243" s="7">
        <v>5.92</v>
      </c>
      <c r="AA243" s="7">
        <v>10.34</v>
      </c>
      <c r="AB243" s="7">
        <v>283.8</v>
      </c>
      <c r="AC243" s="7">
        <v>954.3</v>
      </c>
      <c r="AD243" s="7">
        <v>105.2</v>
      </c>
      <c r="AE243" s="7">
        <v>89.07</v>
      </c>
      <c r="AF243" s="7">
        <v>173</v>
      </c>
      <c r="AG243" s="7">
        <v>102.6</v>
      </c>
      <c r="AH243" s="7">
        <v>8.6300000000000008</v>
      </c>
      <c r="AI243" s="7">
        <v>30.15</v>
      </c>
      <c r="AJ243" s="7">
        <v>1.41</v>
      </c>
      <c r="AK243" s="7">
        <v>6.6</v>
      </c>
      <c r="AL243" s="7">
        <v>21.43</v>
      </c>
      <c r="AM243" s="7">
        <v>1.05</v>
      </c>
      <c r="AN243" s="7">
        <v>4.83</v>
      </c>
      <c r="AO243" s="7">
        <v>21.79</v>
      </c>
      <c r="AP243" s="7">
        <v>0.8</v>
      </c>
      <c r="AQ243" s="7">
        <v>2.89</v>
      </c>
      <c r="AR243" s="7">
        <v>4.8499999999999996</v>
      </c>
      <c r="AS243" s="7">
        <v>14.09</v>
      </c>
      <c r="AT243" s="7">
        <v>34.44</v>
      </c>
      <c r="AU243" s="7">
        <v>49.73</v>
      </c>
      <c r="AV243" s="7">
        <v>169.25</v>
      </c>
      <c r="AW243" s="7">
        <v>29.38</v>
      </c>
      <c r="AX243" s="7">
        <v>2.97</v>
      </c>
      <c r="AY243" s="7">
        <v>9.68</v>
      </c>
      <c r="AZ243" s="7">
        <v>30.63</v>
      </c>
      <c r="BA243" s="7">
        <v>3.1</v>
      </c>
      <c r="BB243" s="7">
        <v>11.69</v>
      </c>
      <c r="BC243" s="7">
        <v>26.49</v>
      </c>
      <c r="BD243" s="7">
        <v>10.08</v>
      </c>
      <c r="BE243" s="7">
        <v>48.84</v>
      </c>
      <c r="BF243" s="7">
        <v>20.64</v>
      </c>
      <c r="BG243" s="7">
        <v>70.81</v>
      </c>
      <c r="BH243" s="7">
        <v>211.93</v>
      </c>
      <c r="BI243" s="7">
        <v>70.92</v>
      </c>
      <c r="BJ243" s="7">
        <v>22.33</v>
      </c>
      <c r="BK243" s="7">
        <v>9.24</v>
      </c>
    </row>
    <row r="244" spans="1:63">
      <c r="A244" s="9">
        <v>27576</v>
      </c>
      <c r="B244" s="7">
        <v>1578.5</v>
      </c>
      <c r="C244" s="7">
        <v>1246.05</v>
      </c>
      <c r="D244" s="7"/>
      <c r="E244" s="7"/>
      <c r="F244" s="7"/>
      <c r="G244" s="7"/>
      <c r="X244" s="7">
        <v>126.68</v>
      </c>
      <c r="Y244" s="7">
        <v>1307.9000000000001</v>
      </c>
      <c r="Z244" s="7">
        <v>6.67</v>
      </c>
      <c r="AA244" s="7">
        <v>10.33</v>
      </c>
      <c r="AB244" s="7">
        <v>288.13</v>
      </c>
      <c r="AC244" s="7">
        <v>989.1</v>
      </c>
      <c r="AD244" s="7">
        <v>107.4</v>
      </c>
      <c r="AE244" s="7">
        <v>87.62</v>
      </c>
      <c r="AF244" s="7">
        <v>176.7</v>
      </c>
      <c r="AG244" s="7">
        <v>105.2</v>
      </c>
      <c r="AH244" s="7">
        <v>9.7200000000000006</v>
      </c>
      <c r="AI244" s="7">
        <v>29.78</v>
      </c>
      <c r="AJ244" s="7">
        <v>1.2</v>
      </c>
      <c r="AK244" s="7">
        <v>5.65</v>
      </c>
      <c r="AL244" s="7">
        <v>21.3</v>
      </c>
      <c r="AM244" s="7">
        <v>1.1000000000000001</v>
      </c>
      <c r="AN244" s="7">
        <v>5.09</v>
      </c>
      <c r="AO244" s="7">
        <v>21.51</v>
      </c>
      <c r="AP244" s="7">
        <v>0.95</v>
      </c>
      <c r="AQ244" s="7">
        <v>3.47</v>
      </c>
      <c r="AR244" s="7">
        <v>5.12</v>
      </c>
      <c r="AS244" s="7">
        <v>15.19</v>
      </c>
      <c r="AT244" s="7">
        <v>33.71</v>
      </c>
      <c r="AU244" s="7">
        <v>50.05</v>
      </c>
      <c r="AV244" s="7">
        <v>173.32</v>
      </c>
      <c r="AW244" s="7">
        <v>28.88</v>
      </c>
      <c r="AX244" s="7">
        <v>3.42</v>
      </c>
      <c r="AY244" s="7">
        <v>11.03</v>
      </c>
      <c r="AZ244" s="7">
        <v>31.02</v>
      </c>
      <c r="BA244" s="7">
        <v>3.25</v>
      </c>
      <c r="BB244" s="7">
        <v>12.06</v>
      </c>
      <c r="BC244" s="7">
        <v>26.92</v>
      </c>
      <c r="BD244" s="7">
        <v>10.16</v>
      </c>
      <c r="BE244" s="7">
        <v>49.52</v>
      </c>
      <c r="BF244" s="7">
        <v>20.53</v>
      </c>
      <c r="BG244" s="7">
        <v>70.62</v>
      </c>
      <c r="BH244" s="7">
        <v>209.95</v>
      </c>
      <c r="BI244" s="7">
        <v>71.14</v>
      </c>
      <c r="BJ244" s="7">
        <v>20.329999999999998</v>
      </c>
      <c r="BK244" s="7">
        <v>7.81</v>
      </c>
    </row>
    <row r="245" spans="1:63">
      <c r="A245" s="9">
        <v>27668</v>
      </c>
      <c r="B245" s="7">
        <v>1621.8</v>
      </c>
      <c r="C245" s="7">
        <v>1257.31</v>
      </c>
      <c r="D245" s="7"/>
      <c r="E245" s="7"/>
      <c r="F245" s="7"/>
      <c r="G245" s="7"/>
      <c r="X245" s="7">
        <v>128.99</v>
      </c>
      <c r="Y245" s="7">
        <v>1316.5</v>
      </c>
      <c r="Z245" s="7">
        <v>6.12</v>
      </c>
      <c r="AA245" s="7">
        <v>10.37</v>
      </c>
      <c r="AB245" s="7">
        <v>290.88</v>
      </c>
      <c r="AC245" s="7">
        <v>1014</v>
      </c>
      <c r="AD245" s="7">
        <v>109.4</v>
      </c>
      <c r="AE245" s="7">
        <v>89.11</v>
      </c>
      <c r="AF245" s="7">
        <v>178.6</v>
      </c>
      <c r="AG245" s="7">
        <v>107.3</v>
      </c>
      <c r="AH245" s="7">
        <v>11.59</v>
      </c>
      <c r="AI245" s="7">
        <v>30.04</v>
      </c>
      <c r="AJ245" s="7">
        <v>1.65</v>
      </c>
      <c r="AK245" s="7">
        <v>7.77</v>
      </c>
      <c r="AL245" s="7">
        <v>21.26</v>
      </c>
      <c r="AM245" s="7">
        <v>1.35</v>
      </c>
      <c r="AN245" s="7">
        <v>6.16</v>
      </c>
      <c r="AO245" s="7">
        <v>21.84</v>
      </c>
      <c r="AP245" s="7">
        <v>0.43</v>
      </c>
      <c r="AQ245" s="7">
        <v>1.54</v>
      </c>
      <c r="AR245" s="7">
        <v>5.79</v>
      </c>
      <c r="AS245" s="7">
        <v>16.53</v>
      </c>
      <c r="AT245" s="7">
        <v>35.03</v>
      </c>
      <c r="AU245" s="7">
        <v>53.55</v>
      </c>
      <c r="AV245" s="7">
        <v>178.86</v>
      </c>
      <c r="AW245" s="7">
        <v>29.94</v>
      </c>
      <c r="AX245" s="7">
        <v>3.31</v>
      </c>
      <c r="AY245" s="7">
        <v>10.76</v>
      </c>
      <c r="AZ245" s="7">
        <v>30.79</v>
      </c>
      <c r="BA245" s="7">
        <v>3.32</v>
      </c>
      <c r="BB245" s="7">
        <v>12.17</v>
      </c>
      <c r="BC245" s="7">
        <v>27.3</v>
      </c>
      <c r="BD245" s="7">
        <v>10.57</v>
      </c>
      <c r="BE245" s="7">
        <v>51.17</v>
      </c>
      <c r="BF245" s="7">
        <v>20.65</v>
      </c>
      <c r="BG245" s="7">
        <v>70.900000000000006</v>
      </c>
      <c r="BH245" s="7">
        <v>208.53</v>
      </c>
      <c r="BI245" s="7">
        <v>71.69</v>
      </c>
      <c r="BJ245" s="7">
        <v>19.899999999999999</v>
      </c>
      <c r="BK245" s="7">
        <v>7.42</v>
      </c>
    </row>
    <row r="246" spans="1:63">
      <c r="A246" s="9">
        <v>27760</v>
      </c>
      <c r="B246" s="7">
        <v>1672</v>
      </c>
      <c r="C246" s="7">
        <v>1284.97</v>
      </c>
      <c r="D246" s="7"/>
      <c r="E246" s="7"/>
      <c r="F246" s="7"/>
      <c r="G246" s="7"/>
      <c r="X246" s="7">
        <v>130.12</v>
      </c>
      <c r="Y246" s="7">
        <v>1327.3</v>
      </c>
      <c r="Z246" s="7">
        <v>5.29</v>
      </c>
      <c r="AA246" s="7">
        <v>10.24</v>
      </c>
      <c r="AB246" s="7">
        <v>295.18</v>
      </c>
      <c r="AC246" s="7">
        <v>1046</v>
      </c>
      <c r="AD246" s="7">
        <v>111.5</v>
      </c>
      <c r="AE246" s="7">
        <v>99.53</v>
      </c>
      <c r="AF246" s="7">
        <v>179.5</v>
      </c>
      <c r="AG246" s="7">
        <v>111.1</v>
      </c>
      <c r="AH246" s="7">
        <v>11.72</v>
      </c>
      <c r="AI246" s="7">
        <v>29.32</v>
      </c>
      <c r="AJ246" s="7">
        <v>1.65</v>
      </c>
      <c r="AK246" s="7">
        <v>7.91</v>
      </c>
      <c r="AL246" s="7">
        <v>20.89</v>
      </c>
      <c r="AM246" s="7">
        <v>1.29</v>
      </c>
      <c r="AN246" s="7">
        <v>5.76</v>
      </c>
      <c r="AO246" s="7">
        <v>22.4</v>
      </c>
      <c r="AP246" s="7">
        <v>-0.8</v>
      </c>
      <c r="AQ246" s="7">
        <v>-2.93</v>
      </c>
      <c r="AR246" s="7">
        <v>5.72</v>
      </c>
      <c r="AS246" s="7">
        <v>17.309999999999999</v>
      </c>
      <c r="AT246" s="7">
        <v>33.03</v>
      </c>
      <c r="AU246" s="7">
        <v>51.61</v>
      </c>
      <c r="AV246" s="7">
        <v>179.96</v>
      </c>
      <c r="AW246" s="7">
        <v>28.68</v>
      </c>
      <c r="AX246" s="7">
        <v>3.64</v>
      </c>
      <c r="AY246" s="7">
        <v>11.71</v>
      </c>
      <c r="AZ246" s="7">
        <v>31.07</v>
      </c>
      <c r="BA246" s="7">
        <v>3.3</v>
      </c>
      <c r="BB246" s="7">
        <v>11.86</v>
      </c>
      <c r="BC246" s="7">
        <v>27.86</v>
      </c>
      <c r="BD246" s="7">
        <v>11.81</v>
      </c>
      <c r="BE246" s="7">
        <v>56.53</v>
      </c>
      <c r="BF246" s="7">
        <v>20.89</v>
      </c>
      <c r="BG246" s="7">
        <v>71.209999999999994</v>
      </c>
      <c r="BH246" s="7">
        <v>207.18</v>
      </c>
      <c r="BI246" s="7">
        <v>72.400000000000006</v>
      </c>
      <c r="BJ246" s="7">
        <v>19.89</v>
      </c>
      <c r="BK246" s="7">
        <v>7.05</v>
      </c>
    </row>
    <row r="247" spans="1:63">
      <c r="A247" s="9">
        <v>27851</v>
      </c>
      <c r="B247" s="7">
        <v>1698.6</v>
      </c>
      <c r="C247" s="7">
        <v>1293.68</v>
      </c>
      <c r="D247" s="7"/>
      <c r="E247" s="7"/>
      <c r="F247" s="7"/>
      <c r="G247" s="7"/>
      <c r="X247" s="7">
        <v>131.30000000000001</v>
      </c>
      <c r="Y247" s="7">
        <v>1336.7</v>
      </c>
      <c r="Z247" s="7">
        <v>5.57</v>
      </c>
      <c r="AA247" s="7">
        <v>9.83</v>
      </c>
      <c r="AB247" s="7">
        <v>299.52999999999997</v>
      </c>
      <c r="AC247" s="7">
        <v>1080</v>
      </c>
      <c r="AD247" s="7">
        <v>114.3</v>
      </c>
      <c r="AE247" s="7">
        <v>101.62</v>
      </c>
      <c r="AF247" s="7">
        <v>182.1</v>
      </c>
      <c r="AG247" s="7">
        <v>114.4</v>
      </c>
      <c r="AH247" s="7">
        <v>12.62</v>
      </c>
      <c r="AI247" s="7">
        <v>29.49</v>
      </c>
      <c r="AJ247" s="7">
        <v>1.56</v>
      </c>
      <c r="AK247" s="7">
        <v>7.49</v>
      </c>
      <c r="AL247" s="7">
        <v>20.84</v>
      </c>
      <c r="AM247" s="7">
        <v>1.31</v>
      </c>
      <c r="AN247" s="7">
        <v>5.77</v>
      </c>
      <c r="AO247" s="7">
        <v>22.71</v>
      </c>
      <c r="AP247" s="7">
        <v>1.95</v>
      </c>
      <c r="AQ247" s="7">
        <v>6.95</v>
      </c>
      <c r="AR247" s="7">
        <v>6.23</v>
      </c>
      <c r="AS247" s="7">
        <v>18.11</v>
      </c>
      <c r="AT247" s="7">
        <v>34.44</v>
      </c>
      <c r="AU247" s="7">
        <v>55.41</v>
      </c>
      <c r="AV247" s="7">
        <v>184.93</v>
      </c>
      <c r="AW247" s="7">
        <v>29.96</v>
      </c>
      <c r="AX247" s="7">
        <v>3.34</v>
      </c>
      <c r="AY247" s="7">
        <v>10.7</v>
      </c>
      <c r="AZ247" s="7">
        <v>31.19</v>
      </c>
      <c r="BA247" s="7">
        <v>3.31</v>
      </c>
      <c r="BB247" s="7">
        <v>11.69</v>
      </c>
      <c r="BC247" s="7">
        <v>28.31</v>
      </c>
      <c r="BD247" s="7">
        <v>12.2</v>
      </c>
      <c r="BE247" s="7">
        <v>58.14</v>
      </c>
      <c r="BF247" s="7">
        <v>20.99</v>
      </c>
      <c r="BG247" s="7">
        <v>71.73</v>
      </c>
      <c r="BH247" s="7">
        <v>205.74</v>
      </c>
      <c r="BI247" s="7">
        <v>73.27</v>
      </c>
      <c r="BJ247" s="7">
        <v>18.940000000000001</v>
      </c>
      <c r="BK247" s="7">
        <v>6.23</v>
      </c>
    </row>
    <row r="248" spans="1:63">
      <c r="A248" s="9">
        <v>27942</v>
      </c>
      <c r="B248" s="7">
        <v>1729</v>
      </c>
      <c r="C248" s="7">
        <v>1301.08</v>
      </c>
      <c r="D248" s="7"/>
      <c r="E248" s="7"/>
      <c r="F248" s="7"/>
      <c r="G248" s="7"/>
      <c r="X248" s="7">
        <v>132.88999999999999</v>
      </c>
      <c r="Y248" s="7">
        <v>1353.6</v>
      </c>
      <c r="Z248" s="7">
        <v>5.53</v>
      </c>
      <c r="AA248" s="7">
        <v>9.6300000000000008</v>
      </c>
      <c r="AB248" s="7">
        <v>303.35000000000002</v>
      </c>
      <c r="AC248" s="7">
        <v>1110</v>
      </c>
      <c r="AD248" s="7">
        <v>116.3</v>
      </c>
      <c r="AE248" s="7">
        <v>104.31</v>
      </c>
      <c r="AF248" s="7">
        <v>184.3</v>
      </c>
      <c r="AG248" s="7">
        <v>120.1</v>
      </c>
      <c r="AH248" s="7">
        <v>14.11</v>
      </c>
      <c r="AI248" s="7">
        <v>29.49</v>
      </c>
      <c r="AJ248" s="7">
        <v>1.82</v>
      </c>
      <c r="AK248" s="7">
        <v>8.69</v>
      </c>
      <c r="AL248" s="7">
        <v>20.96</v>
      </c>
      <c r="AM248" s="7">
        <v>1.67</v>
      </c>
      <c r="AN248" s="7">
        <v>7.28</v>
      </c>
      <c r="AO248" s="7">
        <v>22.9</v>
      </c>
      <c r="AP248" s="7">
        <v>1.17</v>
      </c>
      <c r="AQ248" s="7">
        <v>4.25</v>
      </c>
      <c r="AR248" s="7">
        <v>6.46</v>
      </c>
      <c r="AS248" s="7">
        <v>19.11</v>
      </c>
      <c r="AT248" s="7">
        <v>33.78</v>
      </c>
      <c r="AU248" s="7">
        <v>55.35</v>
      </c>
      <c r="AV248" s="7">
        <v>189.86</v>
      </c>
      <c r="AW248" s="7">
        <v>29.15</v>
      </c>
      <c r="AX248" s="7">
        <v>3.74</v>
      </c>
      <c r="AY248" s="7">
        <v>11.89</v>
      </c>
      <c r="AZ248" s="7">
        <v>31.46</v>
      </c>
      <c r="BA248" s="7">
        <v>3.43</v>
      </c>
      <c r="BB248" s="7">
        <v>11.9</v>
      </c>
      <c r="BC248" s="7">
        <v>28.85</v>
      </c>
      <c r="BD248" s="7">
        <v>12.35</v>
      </c>
      <c r="BE248" s="7">
        <v>58.69</v>
      </c>
      <c r="BF248" s="7">
        <v>21.04</v>
      </c>
      <c r="BG248" s="7">
        <v>72.599999999999994</v>
      </c>
      <c r="BH248" s="7">
        <v>204.62</v>
      </c>
      <c r="BI248" s="7">
        <v>74.349999999999994</v>
      </c>
      <c r="BJ248" s="7">
        <v>20.100000000000001</v>
      </c>
      <c r="BK248" s="7">
        <v>6.85</v>
      </c>
    </row>
    <row r="249" spans="1:63">
      <c r="A249" s="9">
        <v>28034</v>
      </c>
      <c r="B249" s="7">
        <v>1772.5</v>
      </c>
      <c r="C249" s="7">
        <v>1313.06</v>
      </c>
      <c r="D249" s="7"/>
      <c r="E249" s="7"/>
      <c r="F249" s="7"/>
      <c r="G249" s="7"/>
      <c r="X249" s="7">
        <v>134.99</v>
      </c>
      <c r="Y249" s="7">
        <v>1362.8</v>
      </c>
      <c r="Z249" s="7">
        <v>4.99</v>
      </c>
      <c r="AA249" s="7">
        <v>9.2899999999999991</v>
      </c>
      <c r="AB249" s="7">
        <v>309.35000000000002</v>
      </c>
      <c r="AC249" s="7">
        <v>1152</v>
      </c>
      <c r="AD249" s="7">
        <v>118.6</v>
      </c>
      <c r="AE249" s="7">
        <v>102.58</v>
      </c>
      <c r="AF249" s="7">
        <v>186</v>
      </c>
      <c r="AG249" s="7">
        <v>123.7</v>
      </c>
      <c r="AH249" s="7">
        <v>15.19</v>
      </c>
      <c r="AI249" s="7">
        <v>29.6</v>
      </c>
      <c r="AJ249" s="7">
        <v>2.1</v>
      </c>
      <c r="AK249" s="7">
        <v>9.7899999999999991</v>
      </c>
      <c r="AL249" s="7">
        <v>21.42</v>
      </c>
      <c r="AM249" s="7">
        <v>1.62</v>
      </c>
      <c r="AN249" s="7">
        <v>7</v>
      </c>
      <c r="AO249" s="7">
        <v>23.19</v>
      </c>
      <c r="AP249" s="7">
        <v>1.69</v>
      </c>
      <c r="AQ249" s="7">
        <v>5.89</v>
      </c>
      <c r="AR249" s="7">
        <v>6.91</v>
      </c>
      <c r="AS249" s="7">
        <v>19.670000000000002</v>
      </c>
      <c r="AT249" s="7">
        <v>35.15</v>
      </c>
      <c r="AU249" s="7">
        <v>60.47</v>
      </c>
      <c r="AV249" s="7">
        <v>196.66</v>
      </c>
      <c r="AW249" s="7">
        <v>30.75</v>
      </c>
      <c r="AX249" s="7">
        <v>3.43</v>
      </c>
      <c r="AY249" s="7">
        <v>10.51</v>
      </c>
      <c r="AZ249" s="7">
        <v>32.68</v>
      </c>
      <c r="BA249" s="7">
        <v>3.62</v>
      </c>
      <c r="BB249" s="7">
        <v>12.14</v>
      </c>
      <c r="BC249" s="7">
        <v>29.78</v>
      </c>
      <c r="BD249" s="7">
        <v>12.31</v>
      </c>
      <c r="BE249" s="7">
        <v>58.39</v>
      </c>
      <c r="BF249" s="7">
        <v>21.09</v>
      </c>
      <c r="BG249" s="7">
        <v>73.709999999999994</v>
      </c>
      <c r="BH249" s="7">
        <v>203.8</v>
      </c>
      <c r="BI249" s="7">
        <v>75.52</v>
      </c>
      <c r="BJ249" s="7">
        <v>20.88</v>
      </c>
      <c r="BK249" s="7">
        <v>7.95</v>
      </c>
    </row>
    <row r="250" spans="1:63">
      <c r="A250" s="9">
        <v>28126</v>
      </c>
      <c r="B250" s="7">
        <v>1834.8</v>
      </c>
      <c r="C250" s="7">
        <v>1341.23</v>
      </c>
      <c r="D250" s="7"/>
      <c r="E250" s="7"/>
      <c r="F250" s="7"/>
      <c r="G250" s="7"/>
      <c r="X250" s="7">
        <v>136.80000000000001</v>
      </c>
      <c r="Y250" s="7">
        <v>1374.6</v>
      </c>
      <c r="Z250" s="7">
        <v>4.8099999999999996</v>
      </c>
      <c r="AA250" s="7">
        <v>9.08</v>
      </c>
      <c r="AB250" s="7">
        <v>316.55</v>
      </c>
      <c r="AC250" s="7">
        <v>1192</v>
      </c>
      <c r="AD250" s="7">
        <v>120.8</v>
      </c>
      <c r="AE250" s="7">
        <v>101.78</v>
      </c>
      <c r="AF250" s="7">
        <v>190.1</v>
      </c>
      <c r="AG250" s="7">
        <v>133.80000000000001</v>
      </c>
      <c r="AH250" s="7">
        <v>16.23</v>
      </c>
      <c r="AI250" s="7">
        <v>30.21</v>
      </c>
      <c r="AJ250" s="7">
        <v>2.35</v>
      </c>
      <c r="AK250" s="7">
        <v>10.34</v>
      </c>
      <c r="AL250" s="7">
        <v>22.74</v>
      </c>
      <c r="AM250" s="7">
        <v>1.72</v>
      </c>
      <c r="AN250" s="7">
        <v>7.28</v>
      </c>
      <c r="AO250" s="7">
        <v>23.55</v>
      </c>
      <c r="AP250" s="7">
        <v>2.4500000000000002</v>
      </c>
      <c r="AQ250" s="7">
        <v>8.77</v>
      </c>
      <c r="AR250" s="7">
        <v>6.85</v>
      </c>
      <c r="AS250" s="7">
        <v>20.059999999999999</v>
      </c>
      <c r="AT250" s="7">
        <v>34.15</v>
      </c>
      <c r="AU250" s="7">
        <v>57.72</v>
      </c>
      <c r="AV250" s="7">
        <v>196.48</v>
      </c>
      <c r="AW250" s="7">
        <v>29.38</v>
      </c>
      <c r="AX250" s="7">
        <v>4.5</v>
      </c>
      <c r="AY250" s="7">
        <v>13.14</v>
      </c>
      <c r="AZ250" s="7">
        <v>34.28</v>
      </c>
      <c r="BA250" s="7">
        <v>4.4000000000000004</v>
      </c>
      <c r="BB250" s="7">
        <v>13.54</v>
      </c>
      <c r="BC250" s="7">
        <v>32.49</v>
      </c>
      <c r="BD250" s="7">
        <v>11.65</v>
      </c>
      <c r="BE250" s="7">
        <v>55.55</v>
      </c>
      <c r="BF250" s="7">
        <v>20.96</v>
      </c>
      <c r="BG250" s="7">
        <v>75.040000000000006</v>
      </c>
      <c r="BH250" s="7">
        <v>203.12</v>
      </c>
      <c r="BI250" s="7">
        <v>76.72</v>
      </c>
      <c r="BJ250" s="7">
        <v>22.12</v>
      </c>
      <c r="BK250" s="7">
        <v>8.86</v>
      </c>
    </row>
    <row r="251" spans="1:63">
      <c r="A251" s="9">
        <v>28216</v>
      </c>
      <c r="B251" s="7">
        <v>1895.1</v>
      </c>
      <c r="C251" s="7">
        <v>1363.28</v>
      </c>
      <c r="D251" s="7"/>
      <c r="E251" s="7"/>
      <c r="F251" s="7"/>
      <c r="G251" s="7"/>
      <c r="X251" s="7">
        <v>139.01</v>
      </c>
      <c r="Y251" s="7">
        <v>1384.7</v>
      </c>
      <c r="Z251" s="7">
        <v>5.24</v>
      </c>
      <c r="AA251" s="7">
        <v>9.07</v>
      </c>
      <c r="AB251" s="7">
        <v>321.8</v>
      </c>
      <c r="AC251" s="7">
        <v>1225</v>
      </c>
      <c r="AD251" s="7">
        <v>121</v>
      </c>
      <c r="AE251" s="7">
        <v>99.03</v>
      </c>
      <c r="AF251" s="7">
        <v>194.7</v>
      </c>
      <c r="AG251" s="7">
        <v>140.69999999999999</v>
      </c>
      <c r="AH251" s="7">
        <v>16.25</v>
      </c>
      <c r="AI251" s="7">
        <v>31.37</v>
      </c>
      <c r="AJ251" s="7">
        <v>3.27</v>
      </c>
      <c r="AK251" s="7">
        <v>13.68</v>
      </c>
      <c r="AL251" s="7">
        <v>23.89</v>
      </c>
      <c r="AM251" s="7">
        <v>2</v>
      </c>
      <c r="AN251" s="7">
        <v>7.97</v>
      </c>
      <c r="AO251" s="7">
        <v>25.09</v>
      </c>
      <c r="AP251" s="7">
        <v>2.58</v>
      </c>
      <c r="AQ251" s="7">
        <v>8.76</v>
      </c>
      <c r="AR251" s="7">
        <v>7.01</v>
      </c>
      <c r="AS251" s="7">
        <v>19.690000000000001</v>
      </c>
      <c r="AT251" s="7">
        <v>35.6</v>
      </c>
      <c r="AU251" s="7">
        <v>61.68</v>
      </c>
      <c r="AV251" s="7">
        <v>196.31</v>
      </c>
      <c r="AW251" s="7">
        <v>31.42</v>
      </c>
      <c r="AX251" s="7">
        <v>4.67</v>
      </c>
      <c r="AY251" s="7">
        <v>13.24</v>
      </c>
      <c r="AZ251" s="7">
        <v>35.28</v>
      </c>
      <c r="BA251" s="7">
        <v>4.63</v>
      </c>
      <c r="BB251" s="7">
        <v>13.78</v>
      </c>
      <c r="BC251" s="7">
        <v>33.619999999999997</v>
      </c>
      <c r="BD251" s="7">
        <v>11.9</v>
      </c>
      <c r="BE251" s="7">
        <v>55.22</v>
      </c>
      <c r="BF251" s="7">
        <v>21.54</v>
      </c>
      <c r="BG251" s="7">
        <v>76.33</v>
      </c>
      <c r="BH251" s="7">
        <v>203.29</v>
      </c>
      <c r="BI251" s="7">
        <v>77.78</v>
      </c>
      <c r="BJ251" s="7">
        <v>22.3</v>
      </c>
      <c r="BK251" s="7">
        <v>9.2899999999999991</v>
      </c>
    </row>
    <row r="252" spans="1:63">
      <c r="A252" s="9">
        <v>28307</v>
      </c>
      <c r="B252" s="7">
        <v>1954.4</v>
      </c>
      <c r="C252" s="7">
        <v>1385.8</v>
      </c>
      <c r="D252" s="7"/>
      <c r="E252" s="7"/>
      <c r="F252" s="7"/>
      <c r="G252" s="7"/>
      <c r="X252" s="7">
        <v>141.03</v>
      </c>
      <c r="Y252" s="7">
        <v>1398.8</v>
      </c>
      <c r="Z252" s="7">
        <v>5.81</v>
      </c>
      <c r="AA252" s="7">
        <v>8.8699999999999992</v>
      </c>
      <c r="AB252" s="7">
        <v>327.60000000000002</v>
      </c>
      <c r="AC252" s="7">
        <v>1254</v>
      </c>
      <c r="AD252" s="7">
        <v>123.8</v>
      </c>
      <c r="AE252" s="7">
        <v>98.05</v>
      </c>
      <c r="AF252" s="7">
        <v>194.9</v>
      </c>
      <c r="AG252" s="7">
        <v>144.19999999999999</v>
      </c>
      <c r="AH252" s="7">
        <v>16.41</v>
      </c>
      <c r="AI252" s="7">
        <v>32.18</v>
      </c>
      <c r="AJ252" s="7">
        <v>2.6</v>
      </c>
      <c r="AK252" s="7">
        <v>10.76</v>
      </c>
      <c r="AL252" s="7">
        <v>24.17</v>
      </c>
      <c r="AM252" s="7">
        <v>1.76</v>
      </c>
      <c r="AN252" s="7">
        <v>6.8</v>
      </c>
      <c r="AO252" s="7">
        <v>25.86</v>
      </c>
      <c r="AP252" s="7">
        <v>3.37</v>
      </c>
      <c r="AQ252" s="7">
        <v>11.62</v>
      </c>
      <c r="AR252" s="7">
        <v>7.24</v>
      </c>
      <c r="AS252" s="7">
        <v>20.23</v>
      </c>
      <c r="AT252" s="7">
        <v>35.799999999999997</v>
      </c>
      <c r="AU252" s="7">
        <v>58.45</v>
      </c>
      <c r="AV252" s="7">
        <v>192.5</v>
      </c>
      <c r="AW252" s="7">
        <v>30.36</v>
      </c>
      <c r="AX252" s="7">
        <v>4.84</v>
      </c>
      <c r="AY252" s="7">
        <v>14.06</v>
      </c>
      <c r="AZ252" s="7">
        <v>34.46</v>
      </c>
      <c r="BA252" s="7">
        <v>4.2699999999999996</v>
      </c>
      <c r="BB252" s="7">
        <v>13.23</v>
      </c>
      <c r="BC252" s="7">
        <v>32.26</v>
      </c>
      <c r="BD252" s="7">
        <v>12.16</v>
      </c>
      <c r="BE252" s="7">
        <v>55.61</v>
      </c>
      <c r="BF252" s="7">
        <v>21.87</v>
      </c>
      <c r="BG252" s="7">
        <v>77.61</v>
      </c>
      <c r="BH252" s="7">
        <v>202.73</v>
      </c>
      <c r="BI252" s="7">
        <v>78.91</v>
      </c>
      <c r="BJ252" s="7">
        <v>23.35</v>
      </c>
      <c r="BK252" s="7">
        <v>9.74</v>
      </c>
    </row>
    <row r="253" spans="1:63">
      <c r="A253" s="9">
        <v>28399</v>
      </c>
      <c r="B253" s="7">
        <v>1988.9</v>
      </c>
      <c r="C253" s="7">
        <v>1388.51</v>
      </c>
      <c r="D253" s="7"/>
      <c r="E253" s="7"/>
      <c r="F253" s="7"/>
      <c r="G253" s="7"/>
      <c r="X253" s="7">
        <v>143.24</v>
      </c>
      <c r="Y253" s="7">
        <v>1407.4</v>
      </c>
      <c r="Z253" s="7">
        <v>6.59</v>
      </c>
      <c r="AA253" s="7">
        <v>8.89</v>
      </c>
      <c r="AB253" s="7">
        <v>334.8</v>
      </c>
      <c r="AC253" s="7">
        <v>1285</v>
      </c>
      <c r="AD253" s="7">
        <v>126.5</v>
      </c>
      <c r="AE253" s="7">
        <v>93.95</v>
      </c>
      <c r="AF253" s="7">
        <v>197.2</v>
      </c>
      <c r="AG253" s="7">
        <v>154.1</v>
      </c>
      <c r="AH253" s="7">
        <v>12.59</v>
      </c>
      <c r="AI253" s="7">
        <v>32.520000000000003</v>
      </c>
      <c r="AJ253" s="7">
        <v>2.2599999999999998</v>
      </c>
      <c r="AK253" s="7">
        <v>9.39</v>
      </c>
      <c r="AL253" s="7">
        <v>24.11</v>
      </c>
      <c r="AM253" s="7">
        <v>1.53</v>
      </c>
      <c r="AN253" s="7">
        <v>5.8</v>
      </c>
      <c r="AO253" s="7">
        <v>26.3</v>
      </c>
      <c r="AP253" s="7">
        <v>-0.81</v>
      </c>
      <c r="AQ253" s="7">
        <v>-2.71</v>
      </c>
      <c r="AR253" s="7">
        <v>6.62</v>
      </c>
      <c r="AS253" s="7">
        <v>17.97</v>
      </c>
      <c r="AT253" s="7">
        <v>36.85</v>
      </c>
      <c r="AU253" s="7">
        <v>60.84</v>
      </c>
      <c r="AV253" s="7">
        <v>191.3</v>
      </c>
      <c r="AW253" s="7">
        <v>31.8</v>
      </c>
      <c r="AX253" s="7">
        <v>4.67</v>
      </c>
      <c r="AY253" s="7">
        <v>15.57</v>
      </c>
      <c r="AZ253" s="7">
        <v>29.98</v>
      </c>
      <c r="BA253" s="7">
        <v>3.73</v>
      </c>
      <c r="BB253" s="7">
        <v>12.25</v>
      </c>
      <c r="BC253" s="7">
        <v>30.43</v>
      </c>
      <c r="BD253" s="7">
        <v>12.46</v>
      </c>
      <c r="BE253" s="7">
        <v>56.6</v>
      </c>
      <c r="BF253" s="7">
        <v>22.02</v>
      </c>
      <c r="BG253" s="7">
        <v>77.88</v>
      </c>
      <c r="BH253" s="7">
        <v>201.84</v>
      </c>
      <c r="BI253" s="7">
        <v>79.42</v>
      </c>
      <c r="BJ253" s="7">
        <v>21.9</v>
      </c>
      <c r="BK253" s="7">
        <v>8.76</v>
      </c>
    </row>
    <row r="254" spans="1:63">
      <c r="A254" s="9">
        <v>28491</v>
      </c>
      <c r="B254" s="7">
        <v>2031.7</v>
      </c>
      <c r="C254" s="7">
        <v>1400.01</v>
      </c>
      <c r="D254" s="7"/>
      <c r="E254" s="7"/>
      <c r="F254" s="7"/>
      <c r="G254" s="7"/>
      <c r="X254" s="7">
        <v>145.12</v>
      </c>
      <c r="Y254" s="7">
        <v>1419</v>
      </c>
      <c r="Z254" s="7">
        <v>6.8</v>
      </c>
      <c r="AA254" s="7">
        <v>9.17</v>
      </c>
      <c r="AB254" s="7">
        <v>341.13</v>
      </c>
      <c r="AC254" s="7">
        <v>1309</v>
      </c>
      <c r="AD254" s="7">
        <v>129.5</v>
      </c>
      <c r="AE254" s="7">
        <v>89.35</v>
      </c>
      <c r="AF254" s="7">
        <v>202</v>
      </c>
      <c r="AG254" s="7">
        <v>154.69999999999999</v>
      </c>
      <c r="AH254" s="7">
        <v>10.49</v>
      </c>
      <c r="AI254" s="7">
        <v>32.74</v>
      </c>
      <c r="AJ254" s="7">
        <v>2.21</v>
      </c>
      <c r="AK254" s="7">
        <v>9.31</v>
      </c>
      <c r="AL254" s="7">
        <v>23.76</v>
      </c>
      <c r="AM254" s="7">
        <v>1.52</v>
      </c>
      <c r="AN254" s="7">
        <v>5.8</v>
      </c>
      <c r="AO254" s="7">
        <v>26.14</v>
      </c>
      <c r="AP254" s="7">
        <v>-1.43</v>
      </c>
      <c r="AQ254" s="7">
        <v>-5.04</v>
      </c>
      <c r="AR254" s="7">
        <v>5.51</v>
      </c>
      <c r="AS254" s="7">
        <v>15.25</v>
      </c>
      <c r="AT254" s="7">
        <v>36.15</v>
      </c>
      <c r="AU254" s="7">
        <v>56.22</v>
      </c>
      <c r="AV254" s="7">
        <v>190.01</v>
      </c>
      <c r="AW254" s="7">
        <v>29.59</v>
      </c>
      <c r="AX254" s="7">
        <v>4.7</v>
      </c>
      <c r="AY254" s="7">
        <v>13.47</v>
      </c>
      <c r="AZ254" s="7">
        <v>34.869999999999997</v>
      </c>
      <c r="BA254" s="7">
        <v>3.2</v>
      </c>
      <c r="BB254" s="7">
        <v>10.66</v>
      </c>
      <c r="BC254" s="7">
        <v>30</v>
      </c>
      <c r="BD254" s="7">
        <v>12.96</v>
      </c>
      <c r="BE254" s="7">
        <v>59.4</v>
      </c>
      <c r="BF254" s="7">
        <v>21.81</v>
      </c>
      <c r="BG254" s="7">
        <v>77.62</v>
      </c>
      <c r="BH254" s="7">
        <v>200.94</v>
      </c>
      <c r="BI254" s="7">
        <v>79.23</v>
      </c>
      <c r="BJ254" s="7">
        <v>23.39</v>
      </c>
      <c r="BK254" s="7">
        <v>9.5500000000000007</v>
      </c>
    </row>
    <row r="255" spans="1:63">
      <c r="A255" s="9">
        <v>28581</v>
      </c>
      <c r="B255" s="7">
        <v>2139.5</v>
      </c>
      <c r="C255" s="7">
        <v>1436.97</v>
      </c>
      <c r="D255" s="7"/>
      <c r="E255" s="7"/>
      <c r="F255" s="7"/>
      <c r="G255" s="7"/>
      <c r="X255" s="7">
        <v>148.88999999999999</v>
      </c>
      <c r="Y255" s="7">
        <v>1430.7</v>
      </c>
      <c r="Z255" s="7">
        <v>7.2</v>
      </c>
      <c r="AA255" s="7">
        <v>9.32</v>
      </c>
      <c r="AB255" s="7">
        <v>348.7</v>
      </c>
      <c r="AC255" s="7">
        <v>1334</v>
      </c>
      <c r="AD255" s="7">
        <v>132.5</v>
      </c>
      <c r="AE255" s="7">
        <v>95.93</v>
      </c>
      <c r="AF255" s="7">
        <v>208</v>
      </c>
      <c r="AG255" s="7">
        <v>164.6</v>
      </c>
      <c r="AH255" s="7">
        <v>9.3699999999999992</v>
      </c>
      <c r="AI255" s="7">
        <v>32.61</v>
      </c>
      <c r="AJ255" s="7">
        <v>1.84</v>
      </c>
      <c r="AK255" s="7">
        <v>7.79</v>
      </c>
      <c r="AL255" s="7">
        <v>23.6</v>
      </c>
      <c r="AM255" s="7">
        <v>1.57</v>
      </c>
      <c r="AN255" s="7">
        <v>6</v>
      </c>
      <c r="AO255" s="7">
        <v>26.23</v>
      </c>
      <c r="AP255" s="7">
        <v>-0.97</v>
      </c>
      <c r="AQ255" s="7">
        <v>-3.32</v>
      </c>
      <c r="AR255" s="7">
        <v>5.31</v>
      </c>
      <c r="AS255" s="7">
        <v>14.6</v>
      </c>
      <c r="AT255" s="7">
        <v>36.36</v>
      </c>
      <c r="AU255" s="7">
        <v>57.97</v>
      </c>
      <c r="AV255" s="7">
        <v>187.69</v>
      </c>
      <c r="AW255" s="7">
        <v>30.88</v>
      </c>
      <c r="AX255" s="7">
        <v>4.47</v>
      </c>
      <c r="AY255" s="7">
        <v>14.15</v>
      </c>
      <c r="AZ255" s="7">
        <v>31.59</v>
      </c>
      <c r="BA255" s="7">
        <v>2.94</v>
      </c>
      <c r="BB255" s="7">
        <v>9.92</v>
      </c>
      <c r="BC255" s="7">
        <v>29.62</v>
      </c>
      <c r="BD255" s="7">
        <v>13.16</v>
      </c>
      <c r="BE255" s="7">
        <v>60.44</v>
      </c>
      <c r="BF255" s="7">
        <v>21.78</v>
      </c>
      <c r="BG255" s="7">
        <v>77.09</v>
      </c>
      <c r="BH255" s="7">
        <v>199.67</v>
      </c>
      <c r="BI255" s="7">
        <v>78.88</v>
      </c>
      <c r="BJ255" s="7">
        <v>24.3</v>
      </c>
      <c r="BK255" s="7">
        <v>10.51</v>
      </c>
    </row>
    <row r="256" spans="1:63">
      <c r="A256" s="9">
        <v>28672</v>
      </c>
      <c r="B256" s="7">
        <v>2202.5</v>
      </c>
      <c r="C256" s="7">
        <v>1448.82</v>
      </c>
      <c r="D256" s="7"/>
      <c r="E256" s="7"/>
      <c r="F256" s="7"/>
      <c r="G256" s="7"/>
      <c r="X256" s="7">
        <v>152.02000000000001</v>
      </c>
      <c r="Y256" s="7">
        <v>1442.4</v>
      </c>
      <c r="Z256" s="7">
        <v>8.08</v>
      </c>
      <c r="AA256" s="7">
        <v>9.6</v>
      </c>
      <c r="AB256" s="7">
        <v>355.45</v>
      </c>
      <c r="AC256" s="7">
        <v>1361</v>
      </c>
      <c r="AD256" s="7">
        <v>135.30000000000001</v>
      </c>
      <c r="AE256" s="7">
        <v>101.66</v>
      </c>
      <c r="AF256" s="7">
        <v>211.2</v>
      </c>
      <c r="AG256" s="7">
        <v>168.4</v>
      </c>
      <c r="AH256" s="7">
        <v>10.8</v>
      </c>
      <c r="AI256" s="7">
        <v>32.28</v>
      </c>
      <c r="AJ256" s="7">
        <v>2.0099999999999998</v>
      </c>
      <c r="AK256" s="7">
        <v>8.65</v>
      </c>
      <c r="AL256" s="7">
        <v>23.28</v>
      </c>
      <c r="AM256" s="7">
        <v>2.06</v>
      </c>
      <c r="AN256" s="7">
        <v>7.98</v>
      </c>
      <c r="AO256" s="7">
        <v>25.89</v>
      </c>
      <c r="AP256" s="7">
        <v>-0.69</v>
      </c>
      <c r="AQ256" s="7">
        <v>-2.44</v>
      </c>
      <c r="AR256" s="7">
        <v>5.62</v>
      </c>
      <c r="AS256" s="7">
        <v>15.57</v>
      </c>
      <c r="AT256" s="7">
        <v>36.1</v>
      </c>
      <c r="AU256" s="7">
        <v>58.15</v>
      </c>
      <c r="AV256" s="7">
        <v>195.28</v>
      </c>
      <c r="AW256" s="7">
        <v>29.78</v>
      </c>
      <c r="AX256" s="7">
        <v>4.2699999999999996</v>
      </c>
      <c r="AY256" s="7">
        <v>13.44</v>
      </c>
      <c r="AZ256" s="7">
        <v>31.75</v>
      </c>
      <c r="BA256" s="7">
        <v>3.01</v>
      </c>
      <c r="BB256" s="7">
        <v>10.23</v>
      </c>
      <c r="BC256" s="7">
        <v>29.45</v>
      </c>
      <c r="BD256" s="7">
        <v>13.18</v>
      </c>
      <c r="BE256" s="7">
        <v>61.05</v>
      </c>
      <c r="BF256" s="7">
        <v>21.59</v>
      </c>
      <c r="BG256" s="7">
        <v>76.94</v>
      </c>
      <c r="BH256" s="7">
        <v>198.64</v>
      </c>
      <c r="BI256" s="7">
        <v>78.790000000000006</v>
      </c>
      <c r="BJ256" s="7">
        <v>23.88</v>
      </c>
      <c r="BK256" s="7">
        <v>10.09</v>
      </c>
    </row>
    <row r="257" spans="1:63">
      <c r="A257" s="9">
        <v>28764</v>
      </c>
      <c r="B257" s="7">
        <v>2281.6</v>
      </c>
      <c r="C257" s="7">
        <v>1468.4</v>
      </c>
      <c r="D257" s="7"/>
      <c r="E257" s="7"/>
      <c r="F257" s="7"/>
      <c r="G257" s="7"/>
      <c r="X257" s="7">
        <v>155.38</v>
      </c>
      <c r="Y257" s="7">
        <v>1454.4</v>
      </c>
      <c r="Z257" s="7">
        <v>9.9</v>
      </c>
      <c r="AA257" s="7">
        <v>9.59</v>
      </c>
      <c r="AB257" s="7">
        <v>361.38</v>
      </c>
      <c r="AC257" s="7">
        <v>1393</v>
      </c>
      <c r="AD257" s="7">
        <v>138.1</v>
      </c>
      <c r="AE257" s="7">
        <v>97.13</v>
      </c>
      <c r="AF257" s="7">
        <v>216</v>
      </c>
      <c r="AG257" s="7">
        <v>175.7</v>
      </c>
      <c r="AH257" s="7">
        <v>12.04</v>
      </c>
      <c r="AI257" s="7">
        <v>32.44</v>
      </c>
      <c r="AJ257" s="7">
        <v>2.13</v>
      </c>
      <c r="AK257" s="7">
        <v>9.1199999999999992</v>
      </c>
      <c r="AL257" s="7">
        <v>23.3</v>
      </c>
      <c r="AM257" s="7">
        <v>2.34</v>
      </c>
      <c r="AN257" s="7">
        <v>8.94</v>
      </c>
      <c r="AO257" s="7">
        <v>26.14</v>
      </c>
      <c r="AP257" s="7">
        <v>0.25</v>
      </c>
      <c r="AQ257" s="7">
        <v>0.86</v>
      </c>
      <c r="AR257" s="7">
        <v>6.29</v>
      </c>
      <c r="AS257" s="7">
        <v>17.38</v>
      </c>
      <c r="AT257" s="7">
        <v>36.18</v>
      </c>
      <c r="AU257" s="7">
        <v>61.06</v>
      </c>
      <c r="AV257" s="7">
        <v>199.06</v>
      </c>
      <c r="AW257" s="7">
        <v>30.67</v>
      </c>
      <c r="AX257" s="7">
        <v>4.1100000000000003</v>
      </c>
      <c r="AY257" s="7">
        <v>12.94</v>
      </c>
      <c r="AZ257" s="7">
        <v>31.79</v>
      </c>
      <c r="BA257" s="7">
        <v>3.09</v>
      </c>
      <c r="BB257" s="7">
        <v>10.39</v>
      </c>
      <c r="BC257" s="7">
        <v>29.73</v>
      </c>
      <c r="BD257" s="7">
        <v>13.33</v>
      </c>
      <c r="BE257" s="7">
        <v>61.63</v>
      </c>
      <c r="BF257" s="7">
        <v>21.62</v>
      </c>
      <c r="BG257" s="7">
        <v>77.099999999999994</v>
      </c>
      <c r="BH257" s="7">
        <v>197.74</v>
      </c>
      <c r="BI257" s="7">
        <v>79.16</v>
      </c>
      <c r="BJ257" s="7">
        <v>22.84</v>
      </c>
      <c r="BK257" s="7">
        <v>9.42</v>
      </c>
    </row>
    <row r="258" spans="1:63">
      <c r="A258" s="9">
        <v>28856</v>
      </c>
      <c r="B258" s="7">
        <v>2335.5</v>
      </c>
      <c r="C258" s="7">
        <v>1472.57</v>
      </c>
      <c r="D258" s="7"/>
      <c r="E258" s="7"/>
      <c r="F258" s="7"/>
      <c r="G258" s="7"/>
      <c r="X258" s="7">
        <v>158.6</v>
      </c>
      <c r="Y258" s="7">
        <v>1464.4</v>
      </c>
      <c r="Z258" s="7">
        <v>10.1</v>
      </c>
      <c r="AA258" s="7">
        <v>10.130000000000001</v>
      </c>
      <c r="AB258" s="7">
        <v>367.08</v>
      </c>
      <c r="AC258" s="7">
        <v>1415</v>
      </c>
      <c r="AD258" s="7">
        <v>140.6</v>
      </c>
      <c r="AE258" s="7">
        <v>99.35</v>
      </c>
      <c r="AF258" s="7">
        <v>223.9</v>
      </c>
      <c r="AG258" s="7">
        <v>182.6</v>
      </c>
      <c r="AH258" s="7">
        <v>11.37</v>
      </c>
      <c r="AI258" s="7">
        <v>32.409999999999997</v>
      </c>
      <c r="AJ258" s="7">
        <v>2.21</v>
      </c>
      <c r="AK258" s="7">
        <v>9.65</v>
      </c>
      <c r="AL258" s="7">
        <v>22.95</v>
      </c>
      <c r="AM258" s="7">
        <v>2.6</v>
      </c>
      <c r="AN258" s="7">
        <v>9.91</v>
      </c>
      <c r="AO258" s="7">
        <v>26.2</v>
      </c>
      <c r="AP258" s="7">
        <v>-0.08</v>
      </c>
      <c r="AQ258" s="7">
        <v>-0.28000000000000003</v>
      </c>
      <c r="AR258" s="7">
        <v>6.6</v>
      </c>
      <c r="AS258" s="7">
        <v>18.36</v>
      </c>
      <c r="AT258" s="7">
        <v>35.94</v>
      </c>
      <c r="AU258" s="7">
        <v>58.33</v>
      </c>
      <c r="AV258" s="7">
        <v>197.87</v>
      </c>
      <c r="AW258" s="7">
        <v>29.48</v>
      </c>
      <c r="AX258" s="7">
        <v>4.2699999999999996</v>
      </c>
      <c r="AY258" s="7">
        <v>13.84</v>
      </c>
      <c r="AZ258" s="7">
        <v>30.87</v>
      </c>
      <c r="BA258" s="7">
        <v>3.16</v>
      </c>
      <c r="BB258" s="7">
        <v>10.7</v>
      </c>
      <c r="BC258" s="7">
        <v>29.58</v>
      </c>
      <c r="BD258" s="7">
        <v>13.41</v>
      </c>
      <c r="BE258" s="7">
        <v>62.49</v>
      </c>
      <c r="BF258" s="7">
        <v>21.46</v>
      </c>
      <c r="BG258" s="7">
        <v>77.09</v>
      </c>
      <c r="BH258" s="7">
        <v>196.99</v>
      </c>
      <c r="BI258" s="7">
        <v>79.760000000000005</v>
      </c>
      <c r="BJ258" s="7">
        <v>23.44</v>
      </c>
      <c r="BK258" s="7">
        <v>9.5</v>
      </c>
    </row>
    <row r="259" spans="1:63">
      <c r="A259" s="9">
        <v>28946</v>
      </c>
      <c r="B259" s="7">
        <v>2377.9</v>
      </c>
      <c r="C259" s="7">
        <v>1469.2</v>
      </c>
      <c r="D259" s="7"/>
      <c r="E259" s="7"/>
      <c r="F259" s="7"/>
      <c r="G259" s="7"/>
      <c r="X259" s="7">
        <v>161.85</v>
      </c>
      <c r="Y259" s="7">
        <v>1475.2</v>
      </c>
      <c r="Z259" s="7">
        <v>10.029999999999999</v>
      </c>
      <c r="AA259" s="7">
        <v>10.33</v>
      </c>
      <c r="AB259" s="7">
        <v>376.1</v>
      </c>
      <c r="AC259" s="7">
        <v>1451</v>
      </c>
      <c r="AD259" s="7">
        <v>143.30000000000001</v>
      </c>
      <c r="AE259" s="7">
        <v>101.18</v>
      </c>
      <c r="AF259" s="7">
        <v>231.8</v>
      </c>
      <c r="AG259" s="7">
        <v>182.5</v>
      </c>
      <c r="AH259" s="7">
        <v>10.56</v>
      </c>
      <c r="AI259" s="7">
        <v>32.39</v>
      </c>
      <c r="AJ259" s="7">
        <v>2.15</v>
      </c>
      <c r="AK259" s="7">
        <v>9.42</v>
      </c>
      <c r="AL259" s="7">
        <v>22.84</v>
      </c>
      <c r="AM259" s="7">
        <v>2.69</v>
      </c>
      <c r="AN259" s="7">
        <v>10.29</v>
      </c>
      <c r="AO259" s="7">
        <v>26.18</v>
      </c>
      <c r="AP259" s="7">
        <v>-0.76</v>
      </c>
      <c r="AQ259" s="7">
        <v>-2.68</v>
      </c>
      <c r="AR259" s="7">
        <v>6.46</v>
      </c>
      <c r="AS259" s="7">
        <v>18.059999999999999</v>
      </c>
      <c r="AT259" s="7">
        <v>35.76</v>
      </c>
      <c r="AU259" s="7">
        <v>59.95</v>
      </c>
      <c r="AV259" s="7">
        <v>199.21</v>
      </c>
      <c r="AW259" s="7">
        <v>30.09</v>
      </c>
      <c r="AX259" s="7">
        <v>4.2699999999999996</v>
      </c>
      <c r="AY259" s="7">
        <v>13.78</v>
      </c>
      <c r="AZ259" s="7">
        <v>30.99</v>
      </c>
      <c r="BA259" s="7">
        <v>3.28</v>
      </c>
      <c r="BB259" s="7">
        <v>11.1</v>
      </c>
      <c r="BC259" s="7">
        <v>29.51</v>
      </c>
      <c r="BD259" s="7">
        <v>13.48</v>
      </c>
      <c r="BE259" s="7">
        <v>63.01</v>
      </c>
      <c r="BF259" s="7">
        <v>21.39</v>
      </c>
      <c r="BG259" s="7">
        <v>76.88</v>
      </c>
      <c r="BH259" s="7">
        <v>196.2</v>
      </c>
      <c r="BI259" s="7">
        <v>80.25</v>
      </c>
      <c r="BJ259" s="7">
        <v>24.04</v>
      </c>
      <c r="BK259" s="7">
        <v>9.98</v>
      </c>
    </row>
    <row r="260" spans="1:63">
      <c r="A260" s="9">
        <v>29037</v>
      </c>
      <c r="B260" s="7">
        <v>2454.8000000000002</v>
      </c>
      <c r="C260" s="7">
        <v>1486.59</v>
      </c>
      <c r="D260" s="7"/>
      <c r="E260" s="7"/>
      <c r="F260" s="7"/>
      <c r="G260" s="7"/>
      <c r="X260" s="7">
        <v>165.13</v>
      </c>
      <c r="Y260" s="7">
        <v>1486.2</v>
      </c>
      <c r="Z260" s="7">
        <v>10.6</v>
      </c>
      <c r="AA260" s="7">
        <v>10.29</v>
      </c>
      <c r="AB260" s="7">
        <v>384.58</v>
      </c>
      <c r="AC260" s="7">
        <v>1489</v>
      </c>
      <c r="AD260" s="7">
        <v>146.4</v>
      </c>
      <c r="AE260" s="7">
        <v>106.22</v>
      </c>
      <c r="AF260" s="7">
        <v>239.1</v>
      </c>
      <c r="AG260" s="7">
        <v>191.9</v>
      </c>
      <c r="AH260" s="7">
        <v>12.16</v>
      </c>
      <c r="AI260" s="7">
        <v>32.24</v>
      </c>
      <c r="AJ260" s="7">
        <v>1.99</v>
      </c>
      <c r="AK260" s="7">
        <v>8.7200000000000006</v>
      </c>
      <c r="AL260" s="7">
        <v>22.86</v>
      </c>
      <c r="AM260" s="7">
        <v>2.8</v>
      </c>
      <c r="AN260" s="7">
        <v>10.73</v>
      </c>
      <c r="AO260" s="7">
        <v>26.13</v>
      </c>
      <c r="AP260" s="7">
        <v>-0.04</v>
      </c>
      <c r="AQ260" s="7">
        <v>-0.14000000000000001</v>
      </c>
      <c r="AR260" s="7">
        <v>6.71</v>
      </c>
      <c r="AS260" s="7">
        <v>18.600000000000001</v>
      </c>
      <c r="AT260" s="7">
        <v>36.1</v>
      </c>
      <c r="AU260" s="7">
        <v>60.25</v>
      </c>
      <c r="AV260" s="7">
        <v>201.77</v>
      </c>
      <c r="AW260" s="7">
        <v>29.86</v>
      </c>
      <c r="AX260" s="7">
        <v>4.45</v>
      </c>
      <c r="AY260" s="7">
        <v>13.92</v>
      </c>
      <c r="AZ260" s="7">
        <v>31.99</v>
      </c>
      <c r="BA260" s="7">
        <v>3.25</v>
      </c>
      <c r="BB260" s="7">
        <v>10.66</v>
      </c>
      <c r="BC260" s="7">
        <v>30.52</v>
      </c>
      <c r="BD260" s="7">
        <v>13.52</v>
      </c>
      <c r="BE260" s="7">
        <v>63.4</v>
      </c>
      <c r="BF260" s="7">
        <v>21.32</v>
      </c>
      <c r="BG260" s="7">
        <v>77.069999999999993</v>
      </c>
      <c r="BH260" s="7">
        <v>195.24</v>
      </c>
      <c r="BI260" s="7">
        <v>80.849999999999994</v>
      </c>
      <c r="BJ260" s="7">
        <v>23.73</v>
      </c>
      <c r="BK260" s="7">
        <v>9.83</v>
      </c>
    </row>
    <row r="261" spans="1:63">
      <c r="A261" s="9">
        <v>29129</v>
      </c>
      <c r="B261" s="7">
        <v>2502.9</v>
      </c>
      <c r="C261" s="7">
        <v>1489.38</v>
      </c>
      <c r="D261" s="7"/>
      <c r="E261" s="7"/>
      <c r="F261" s="7"/>
      <c r="G261" s="7"/>
      <c r="X261" s="7">
        <v>168.05</v>
      </c>
      <c r="Y261" s="7">
        <v>1497.2</v>
      </c>
      <c r="Z261" s="7">
        <v>13.1</v>
      </c>
      <c r="AA261" s="7">
        <v>11.4</v>
      </c>
      <c r="AB261" s="7">
        <v>388.38</v>
      </c>
      <c r="AC261" s="7">
        <v>1517.3</v>
      </c>
      <c r="AD261" s="7">
        <v>149.4</v>
      </c>
      <c r="AE261" s="7">
        <v>105.3</v>
      </c>
      <c r="AF261" s="7">
        <v>247.5</v>
      </c>
      <c r="AG261" s="7">
        <v>188.1</v>
      </c>
      <c r="AH261" s="7">
        <v>14.95</v>
      </c>
      <c r="AI261" s="7">
        <v>32.159999999999997</v>
      </c>
      <c r="AJ261" s="7">
        <v>2.23</v>
      </c>
      <c r="AK261" s="7">
        <v>9.49</v>
      </c>
      <c r="AL261" s="7">
        <v>23.46</v>
      </c>
      <c r="AM261" s="7">
        <v>2.84</v>
      </c>
      <c r="AN261" s="7">
        <v>10.64</v>
      </c>
      <c r="AO261" s="7">
        <v>26.69</v>
      </c>
      <c r="AP261" s="7">
        <v>2.52</v>
      </c>
      <c r="AQ261" s="7">
        <v>8.75</v>
      </c>
      <c r="AR261" s="7">
        <v>6.96</v>
      </c>
      <c r="AS261" s="7">
        <v>19.45</v>
      </c>
      <c r="AT261" s="7">
        <v>35.81</v>
      </c>
      <c r="AU261" s="7">
        <v>62.65</v>
      </c>
      <c r="AV261" s="7">
        <v>206.47</v>
      </c>
      <c r="AW261" s="7">
        <v>30.34</v>
      </c>
      <c r="AX261" s="7">
        <v>5.41</v>
      </c>
      <c r="AY261" s="7">
        <v>15.66</v>
      </c>
      <c r="AZ261" s="7">
        <v>34.56</v>
      </c>
      <c r="BA261" s="7">
        <v>3.83</v>
      </c>
      <c r="BB261" s="7">
        <v>11.14</v>
      </c>
      <c r="BC261" s="7">
        <v>34.380000000000003</v>
      </c>
      <c r="BD261" s="7">
        <v>13.61</v>
      </c>
      <c r="BE261" s="7">
        <v>63.5</v>
      </c>
      <c r="BF261" s="7">
        <v>21.43</v>
      </c>
      <c r="BG261" s="7">
        <v>77.959999999999994</v>
      </c>
      <c r="BH261" s="7">
        <v>194.49</v>
      </c>
      <c r="BI261" s="7">
        <v>81.63</v>
      </c>
      <c r="BJ261" s="7">
        <v>23.93</v>
      </c>
      <c r="BK261" s="7">
        <v>10.37</v>
      </c>
    </row>
    <row r="262" spans="1:63">
      <c r="A262" s="9">
        <v>29221</v>
      </c>
      <c r="B262" s="7">
        <v>2572.9</v>
      </c>
      <c r="C262" s="7">
        <v>1496.4</v>
      </c>
      <c r="D262" s="7"/>
      <c r="E262" s="7"/>
      <c r="F262" s="7"/>
      <c r="G262" s="7"/>
      <c r="X262" s="7">
        <v>171.94</v>
      </c>
      <c r="Y262" s="7">
        <v>1508.3</v>
      </c>
      <c r="Z262" s="7">
        <v>14.25</v>
      </c>
      <c r="AA262" s="7">
        <v>12.42</v>
      </c>
      <c r="AB262" s="7">
        <v>394.3</v>
      </c>
      <c r="AC262" s="7">
        <v>1518.9</v>
      </c>
      <c r="AD262" s="7">
        <v>152.30000000000001</v>
      </c>
      <c r="AE262" s="7">
        <v>110.3</v>
      </c>
      <c r="AF262" s="7">
        <v>259</v>
      </c>
      <c r="AG262" s="7">
        <v>203.6</v>
      </c>
      <c r="AH262" s="7">
        <v>14.86</v>
      </c>
      <c r="AI262" s="7">
        <v>33.04</v>
      </c>
      <c r="AJ262" s="7">
        <v>1.74</v>
      </c>
      <c r="AK262" s="7">
        <v>7.43</v>
      </c>
      <c r="AL262" s="7">
        <v>23.38</v>
      </c>
      <c r="AM262" s="7">
        <v>2.5099999999999998</v>
      </c>
      <c r="AN262" s="7">
        <v>9.2799999999999994</v>
      </c>
      <c r="AO262" s="7">
        <v>27.04</v>
      </c>
      <c r="AP262" s="7">
        <v>1.64</v>
      </c>
      <c r="AQ262" s="7">
        <v>5.65</v>
      </c>
      <c r="AR262" s="7">
        <v>7.63</v>
      </c>
      <c r="AS262" s="7">
        <v>20.54</v>
      </c>
      <c r="AT262" s="7">
        <v>37.130000000000003</v>
      </c>
      <c r="AU262" s="7">
        <v>62.1</v>
      </c>
      <c r="AV262" s="7">
        <v>205</v>
      </c>
      <c r="AW262" s="7">
        <v>30.29</v>
      </c>
      <c r="AX262" s="7">
        <v>5.45</v>
      </c>
      <c r="AY262" s="7">
        <v>15.38</v>
      </c>
      <c r="AZ262" s="7">
        <v>35.42</v>
      </c>
      <c r="BA262" s="7">
        <v>3.65</v>
      </c>
      <c r="BB262" s="7">
        <v>11</v>
      </c>
      <c r="BC262" s="7">
        <v>33.159999999999997</v>
      </c>
      <c r="BD262" s="7">
        <v>13.36</v>
      </c>
      <c r="BE262" s="7">
        <v>62.52</v>
      </c>
      <c r="BF262" s="7">
        <v>21.36</v>
      </c>
      <c r="BG262" s="7">
        <v>78.790000000000006</v>
      </c>
      <c r="BH262" s="7">
        <v>193.24</v>
      </c>
      <c r="BI262" s="7">
        <v>82.65</v>
      </c>
      <c r="BJ262" s="7">
        <v>23.76</v>
      </c>
      <c r="BK262" s="7">
        <v>9.77</v>
      </c>
    </row>
    <row r="263" spans="1:63">
      <c r="A263" s="9">
        <v>29312</v>
      </c>
      <c r="B263" s="7">
        <v>2578.8000000000002</v>
      </c>
      <c r="C263" s="7">
        <v>1461.4</v>
      </c>
      <c r="D263" s="7"/>
      <c r="E263" s="7"/>
      <c r="F263" s="7"/>
      <c r="G263" s="7"/>
      <c r="X263" s="7">
        <v>176.46</v>
      </c>
      <c r="Y263" s="7">
        <v>1519.5</v>
      </c>
      <c r="Z263" s="7">
        <v>10.62</v>
      </c>
      <c r="AA263" s="7">
        <v>14.19</v>
      </c>
      <c r="AB263" s="7">
        <v>390</v>
      </c>
      <c r="AC263" s="7">
        <v>1535.7</v>
      </c>
      <c r="AD263" s="7">
        <v>154.6</v>
      </c>
      <c r="AE263" s="7">
        <v>108.4</v>
      </c>
      <c r="AF263" s="7">
        <v>264.2</v>
      </c>
      <c r="AG263" s="7">
        <v>193.9</v>
      </c>
      <c r="AH263" s="7">
        <v>15.01</v>
      </c>
      <c r="AI263" s="7">
        <v>33.08</v>
      </c>
      <c r="AJ263" s="7">
        <v>2.02</v>
      </c>
      <c r="AK263" s="7">
        <v>8.64</v>
      </c>
      <c r="AL263" s="7">
        <v>23.35</v>
      </c>
      <c r="AM263" s="7">
        <v>2.77</v>
      </c>
      <c r="AN263" s="7">
        <v>10.16</v>
      </c>
      <c r="AO263" s="7">
        <v>27.21</v>
      </c>
      <c r="AP263" s="7">
        <v>1.5</v>
      </c>
      <c r="AQ263" s="7">
        <v>5.2</v>
      </c>
      <c r="AR263" s="7">
        <v>7.46</v>
      </c>
      <c r="AS263" s="7">
        <v>20.57</v>
      </c>
      <c r="AT263" s="7">
        <v>36.28</v>
      </c>
      <c r="AU263" s="7">
        <v>62.23</v>
      </c>
      <c r="AV263" s="7">
        <v>206.34</v>
      </c>
      <c r="AW263" s="7">
        <v>30.16</v>
      </c>
      <c r="AX263" s="7">
        <v>5.64</v>
      </c>
      <c r="AY263" s="7">
        <v>16.64</v>
      </c>
      <c r="AZ263" s="7">
        <v>33.92</v>
      </c>
      <c r="BA263" s="7">
        <v>3.51</v>
      </c>
      <c r="BB263" s="7">
        <v>10.89</v>
      </c>
      <c r="BC263" s="7">
        <v>32.21</v>
      </c>
      <c r="BD263" s="7">
        <v>13.5</v>
      </c>
      <c r="BE263" s="7">
        <v>62.94</v>
      </c>
      <c r="BF263" s="7">
        <v>21.45</v>
      </c>
      <c r="BG263" s="7">
        <v>79.62</v>
      </c>
      <c r="BH263" s="7">
        <v>192.31</v>
      </c>
      <c r="BI263" s="7">
        <v>83.62</v>
      </c>
      <c r="BJ263" s="7">
        <v>24.72</v>
      </c>
      <c r="BK263" s="7">
        <v>10.38</v>
      </c>
    </row>
    <row r="264" spans="1:63">
      <c r="A264" s="9">
        <v>29403</v>
      </c>
      <c r="B264" s="7">
        <v>2639.1</v>
      </c>
      <c r="C264" s="7">
        <v>1464.2</v>
      </c>
      <c r="D264" s="7"/>
      <c r="E264" s="7"/>
      <c r="F264" s="7"/>
      <c r="G264" s="7"/>
      <c r="X264" s="7">
        <v>180.24</v>
      </c>
      <c r="Y264" s="7">
        <v>1530.8</v>
      </c>
      <c r="Z264" s="7">
        <v>9.65</v>
      </c>
      <c r="AA264" s="7">
        <v>12.67</v>
      </c>
      <c r="AB264" s="7">
        <v>405.5</v>
      </c>
      <c r="AC264" s="7">
        <v>1588</v>
      </c>
      <c r="AD264" s="7">
        <v>158.5</v>
      </c>
      <c r="AE264" s="7">
        <v>123.28</v>
      </c>
      <c r="AF264" s="7">
        <v>272.89999999999998</v>
      </c>
      <c r="AG264" s="7">
        <v>200.2</v>
      </c>
      <c r="AH264" s="7">
        <v>16.3</v>
      </c>
      <c r="AI264" s="7">
        <v>33.06</v>
      </c>
      <c r="AJ264" s="7">
        <v>2.56</v>
      </c>
      <c r="AK264" s="7">
        <v>10.99</v>
      </c>
      <c r="AL264" s="7">
        <v>23.28</v>
      </c>
      <c r="AM264" s="7">
        <v>3.46</v>
      </c>
      <c r="AN264" s="7">
        <v>12.75</v>
      </c>
      <c r="AO264" s="7">
        <v>27.12</v>
      </c>
      <c r="AP264" s="7">
        <v>3.2</v>
      </c>
      <c r="AQ264" s="7">
        <v>10.93</v>
      </c>
      <c r="AR264" s="7">
        <v>7.84</v>
      </c>
      <c r="AS264" s="7">
        <v>21.07</v>
      </c>
      <c r="AT264" s="7">
        <v>37.24</v>
      </c>
      <c r="AU264" s="7">
        <v>64.38</v>
      </c>
      <c r="AV264" s="7">
        <v>208.67</v>
      </c>
      <c r="AW264" s="7">
        <v>30.85</v>
      </c>
      <c r="AX264" s="7">
        <v>5.0599999999999996</v>
      </c>
      <c r="AY264" s="7">
        <v>14.95</v>
      </c>
      <c r="AZ264" s="7">
        <v>33.86</v>
      </c>
      <c r="BA264" s="7">
        <v>3.65</v>
      </c>
      <c r="BB264" s="7">
        <v>11.43</v>
      </c>
      <c r="BC264" s="7">
        <v>31.91</v>
      </c>
      <c r="BD264" s="7">
        <v>13.99</v>
      </c>
      <c r="BE264" s="7">
        <v>64.7</v>
      </c>
      <c r="BF264" s="7">
        <v>21.63</v>
      </c>
      <c r="BG264" s="7">
        <v>80.75</v>
      </c>
      <c r="BH264" s="7">
        <v>191.98</v>
      </c>
      <c r="BI264" s="7">
        <v>84.67</v>
      </c>
      <c r="BJ264" s="7">
        <v>24.91</v>
      </c>
      <c r="BK264" s="7">
        <v>10.6</v>
      </c>
    </row>
    <row r="265" spans="1:63">
      <c r="A265" s="9">
        <v>29495</v>
      </c>
      <c r="B265" s="7">
        <v>2736</v>
      </c>
      <c r="C265" s="7">
        <v>1477.9</v>
      </c>
      <c r="D265" s="7"/>
      <c r="E265" s="7"/>
      <c r="F265" s="7"/>
      <c r="G265" s="7"/>
      <c r="X265" s="7">
        <v>185.13</v>
      </c>
      <c r="Y265" s="7">
        <v>1542.1</v>
      </c>
      <c r="Z265" s="7">
        <v>14.51</v>
      </c>
      <c r="AA265" s="7">
        <v>14.23</v>
      </c>
      <c r="AB265" s="7">
        <v>416.1</v>
      </c>
      <c r="AC265" s="7">
        <v>1625.8</v>
      </c>
      <c r="AD265" s="7">
        <v>162.6</v>
      </c>
      <c r="AE265" s="7">
        <v>133.12</v>
      </c>
      <c r="AF265" s="7">
        <v>279.2</v>
      </c>
      <c r="AG265" s="7">
        <v>205.8</v>
      </c>
      <c r="AH265" s="7">
        <v>17.420000000000002</v>
      </c>
      <c r="AI265" s="7">
        <v>33</v>
      </c>
      <c r="AJ265" s="7">
        <v>3.82</v>
      </c>
      <c r="AK265" s="7">
        <v>16.13</v>
      </c>
      <c r="AL265" s="7">
        <v>23.65</v>
      </c>
      <c r="AM265" s="7">
        <v>3.92</v>
      </c>
      <c r="AN265" s="7">
        <v>14.27</v>
      </c>
      <c r="AO265" s="7">
        <v>27.44</v>
      </c>
      <c r="AP265" s="7">
        <v>1.18</v>
      </c>
      <c r="AQ265" s="7">
        <v>4.12</v>
      </c>
      <c r="AR265" s="7">
        <v>8.16</v>
      </c>
      <c r="AS265" s="7">
        <v>22.56</v>
      </c>
      <c r="AT265" s="7">
        <v>36.15</v>
      </c>
      <c r="AU265" s="7">
        <v>64.09</v>
      </c>
      <c r="AV265" s="7">
        <v>214.26</v>
      </c>
      <c r="AW265" s="7">
        <v>29.91</v>
      </c>
      <c r="AX265" s="7">
        <v>5.47</v>
      </c>
      <c r="AY265" s="7">
        <v>15.03</v>
      </c>
      <c r="AZ265" s="7">
        <v>36.4</v>
      </c>
      <c r="BA265" s="7">
        <v>3.76</v>
      </c>
      <c r="BB265" s="7">
        <v>11.09</v>
      </c>
      <c r="BC265" s="7">
        <v>33.909999999999997</v>
      </c>
      <c r="BD265" s="7">
        <v>15.83</v>
      </c>
      <c r="BE265" s="7">
        <v>70.81</v>
      </c>
      <c r="BF265" s="7">
        <v>22.36</v>
      </c>
      <c r="BG265" s="7">
        <v>82.12</v>
      </c>
      <c r="BH265" s="7">
        <v>192.95</v>
      </c>
      <c r="BI265" s="7">
        <v>86.04</v>
      </c>
      <c r="BJ265" s="7">
        <v>26.14</v>
      </c>
      <c r="BK265" s="7">
        <v>11.55</v>
      </c>
    </row>
    <row r="266" spans="1:63">
      <c r="A266" s="9">
        <v>29587</v>
      </c>
      <c r="B266" s="7">
        <v>2875.8</v>
      </c>
      <c r="C266" s="7">
        <v>1513.5</v>
      </c>
      <c r="D266" s="7"/>
      <c r="E266" s="7"/>
      <c r="F266" s="7"/>
      <c r="G266" s="7"/>
      <c r="X266" s="7">
        <v>190.01</v>
      </c>
      <c r="Y266" s="7">
        <v>1553.6</v>
      </c>
      <c r="Z266" s="7">
        <v>14.52</v>
      </c>
      <c r="AA266" s="7">
        <v>15.03</v>
      </c>
      <c r="AB266" s="7">
        <v>420.9</v>
      </c>
      <c r="AC266" s="7">
        <v>1654.5</v>
      </c>
      <c r="AD266" s="7">
        <v>163.80000000000001</v>
      </c>
      <c r="AE266" s="7">
        <v>131.52000000000001</v>
      </c>
      <c r="AF266" s="7">
        <v>287.60000000000002</v>
      </c>
      <c r="AG266" s="7">
        <v>215.3</v>
      </c>
      <c r="AH266" s="7">
        <v>17.559999999999999</v>
      </c>
      <c r="AI266" s="7">
        <v>33.880000000000003</v>
      </c>
      <c r="AJ266" s="7">
        <v>3.42</v>
      </c>
      <c r="AK266" s="7">
        <v>14.37</v>
      </c>
      <c r="AL266" s="7">
        <v>23.83</v>
      </c>
      <c r="AM266" s="7">
        <v>3.5</v>
      </c>
      <c r="AN266" s="7">
        <v>12.52</v>
      </c>
      <c r="AO266" s="7">
        <v>27.93</v>
      </c>
      <c r="AP266" s="7">
        <v>0.69</v>
      </c>
      <c r="AQ266" s="7">
        <v>2.31</v>
      </c>
      <c r="AR266" s="7">
        <v>9.36</v>
      </c>
      <c r="AS266" s="7">
        <v>23.89</v>
      </c>
      <c r="AT266" s="7">
        <v>39.17</v>
      </c>
      <c r="AU266" s="7">
        <v>67.7</v>
      </c>
      <c r="AV266" s="7">
        <v>214.07</v>
      </c>
      <c r="AW266" s="7">
        <v>31.62</v>
      </c>
      <c r="AX266" s="7">
        <v>4.92</v>
      </c>
      <c r="AY266" s="7">
        <v>14.05</v>
      </c>
      <c r="AZ266" s="7">
        <v>34.99</v>
      </c>
      <c r="BA266" s="7">
        <v>4.2</v>
      </c>
      <c r="BB266" s="7">
        <v>12.45</v>
      </c>
      <c r="BC266" s="7">
        <v>33.71</v>
      </c>
      <c r="BD266" s="7">
        <v>22.9</v>
      </c>
      <c r="BE266" s="7">
        <v>94.27</v>
      </c>
      <c r="BF266" s="7">
        <v>24.29</v>
      </c>
      <c r="BG266" s="7">
        <v>83.47</v>
      </c>
      <c r="BH266" s="7">
        <v>193.45</v>
      </c>
      <c r="BI266" s="7">
        <v>87.67</v>
      </c>
      <c r="BJ266" s="7">
        <v>24.48</v>
      </c>
      <c r="BK266" s="7">
        <v>10.220000000000001</v>
      </c>
    </row>
    <row r="267" spans="1:63">
      <c r="A267" s="9">
        <v>29677</v>
      </c>
      <c r="B267" s="7">
        <v>2918</v>
      </c>
      <c r="C267" s="7">
        <v>1511.7</v>
      </c>
      <c r="D267" s="7"/>
      <c r="E267" s="7"/>
      <c r="F267" s="7"/>
      <c r="G267" s="7"/>
      <c r="X267" s="7">
        <v>193.03</v>
      </c>
      <c r="Y267" s="7">
        <v>1565.1</v>
      </c>
      <c r="Z267" s="7">
        <v>15.35</v>
      </c>
      <c r="AA267" s="7">
        <v>15.56</v>
      </c>
      <c r="AB267" s="7">
        <v>429.3</v>
      </c>
      <c r="AC267" s="7">
        <v>1697.7</v>
      </c>
      <c r="AD267" s="7">
        <v>166.4</v>
      </c>
      <c r="AE267" s="7">
        <v>132.81</v>
      </c>
      <c r="AF267" s="7">
        <v>294.10000000000002</v>
      </c>
      <c r="AG267" s="7">
        <v>220.6</v>
      </c>
      <c r="AH267" s="7">
        <v>18.059999999999999</v>
      </c>
      <c r="AI267" s="7">
        <v>34.69</v>
      </c>
      <c r="AJ267" s="7">
        <v>3.06</v>
      </c>
      <c r="AK267" s="7">
        <v>12.41</v>
      </c>
      <c r="AL267" s="7">
        <v>24.63</v>
      </c>
      <c r="AM267" s="7">
        <v>3.54</v>
      </c>
      <c r="AN267" s="7">
        <v>12.14</v>
      </c>
      <c r="AO267" s="7">
        <v>29.14</v>
      </c>
      <c r="AP267" s="7">
        <v>2.7</v>
      </c>
      <c r="AQ267" s="7">
        <v>8.92</v>
      </c>
      <c r="AR267" s="7">
        <v>9.6300000000000008</v>
      </c>
      <c r="AS267" s="7">
        <v>24.97</v>
      </c>
      <c r="AT267" s="7">
        <v>38.58</v>
      </c>
      <c r="AU267" s="7">
        <v>69.05</v>
      </c>
      <c r="AV267" s="7">
        <v>220.69</v>
      </c>
      <c r="AW267" s="7">
        <v>31.29</v>
      </c>
      <c r="AX267" s="7">
        <v>5.65</v>
      </c>
      <c r="AY267" s="7">
        <v>15.24</v>
      </c>
      <c r="AZ267" s="7">
        <v>37.08</v>
      </c>
      <c r="BA267" s="7">
        <v>4.71</v>
      </c>
      <c r="BB267" s="7">
        <v>13.47</v>
      </c>
      <c r="BC267" s="7">
        <v>34.950000000000003</v>
      </c>
      <c r="BD267" s="7">
        <v>25.42</v>
      </c>
      <c r="BE267" s="7">
        <v>100.09</v>
      </c>
      <c r="BF267" s="7">
        <v>25.39</v>
      </c>
      <c r="BG267" s="7">
        <v>84.9</v>
      </c>
      <c r="BH267" s="7">
        <v>193.46</v>
      </c>
      <c r="BI267" s="7">
        <v>89.49</v>
      </c>
      <c r="BJ267" s="7">
        <v>23.71</v>
      </c>
      <c r="BK267" s="7">
        <v>9.57</v>
      </c>
    </row>
    <row r="268" spans="1:63">
      <c r="A268" s="9">
        <v>29768</v>
      </c>
      <c r="B268" s="7">
        <v>3009.3</v>
      </c>
      <c r="C268" s="7">
        <v>1522.1</v>
      </c>
      <c r="D268" s="7"/>
      <c r="E268" s="7"/>
      <c r="F268" s="7"/>
      <c r="G268" s="7"/>
      <c r="X268" s="7">
        <v>197.71</v>
      </c>
      <c r="Y268" s="7">
        <v>1576.7</v>
      </c>
      <c r="Z268" s="7">
        <v>16.27</v>
      </c>
      <c r="AA268" s="7">
        <v>16.170000000000002</v>
      </c>
      <c r="AB268" s="7">
        <v>432.6</v>
      </c>
      <c r="AC268" s="7">
        <v>1731.7</v>
      </c>
      <c r="AD268" s="7">
        <v>168.3</v>
      </c>
      <c r="AE268" s="7">
        <v>125.68</v>
      </c>
      <c r="AF268" s="7">
        <v>296.10000000000002</v>
      </c>
      <c r="AG268" s="7">
        <v>226</v>
      </c>
      <c r="AH268" s="7">
        <v>18.829999999999998</v>
      </c>
      <c r="AI268" s="7">
        <v>35.47</v>
      </c>
      <c r="AJ268" s="7">
        <v>4.1900000000000004</v>
      </c>
      <c r="AK268" s="7">
        <v>16.55</v>
      </c>
      <c r="AL268" s="7">
        <v>25.35</v>
      </c>
      <c r="AM268" s="7">
        <v>4.8099999999999996</v>
      </c>
      <c r="AN268" s="7">
        <v>15.92</v>
      </c>
      <c r="AO268" s="7">
        <v>30.2</v>
      </c>
      <c r="AP268" s="7">
        <v>3.69</v>
      </c>
      <c r="AQ268" s="7">
        <v>11.71</v>
      </c>
      <c r="AR268" s="7">
        <v>9.99</v>
      </c>
      <c r="AS268" s="7">
        <v>25.06</v>
      </c>
      <c r="AT268" s="7">
        <v>39.869999999999997</v>
      </c>
      <c r="AU268" s="7">
        <v>74.37</v>
      </c>
      <c r="AV268" s="7">
        <v>224.83</v>
      </c>
      <c r="AW268" s="7">
        <v>33.08</v>
      </c>
      <c r="AX268" s="7">
        <v>6.19</v>
      </c>
      <c r="AY268" s="7">
        <v>16.48</v>
      </c>
      <c r="AZ268" s="7">
        <v>37.590000000000003</v>
      </c>
      <c r="BA268" s="7">
        <v>4.83</v>
      </c>
      <c r="BB268" s="7">
        <v>13.44</v>
      </c>
      <c r="BC268" s="7">
        <v>35.94</v>
      </c>
      <c r="BD268" s="7">
        <v>26.14</v>
      </c>
      <c r="BE268" s="7">
        <v>100.63</v>
      </c>
      <c r="BF268" s="7">
        <v>25.98</v>
      </c>
      <c r="BG268" s="7">
        <v>86.46</v>
      </c>
      <c r="BH268" s="7">
        <v>194.5</v>
      </c>
      <c r="BI268" s="7">
        <v>91.24</v>
      </c>
      <c r="BJ268" s="7">
        <v>21.34</v>
      </c>
      <c r="BK268" s="7">
        <v>7.98</v>
      </c>
    </row>
    <row r="269" spans="1:63">
      <c r="A269" s="9">
        <v>29860</v>
      </c>
      <c r="B269" s="7">
        <v>3027.9</v>
      </c>
      <c r="C269" s="7">
        <v>1501.3</v>
      </c>
      <c r="D269" s="7"/>
      <c r="E269" s="7"/>
      <c r="F269" s="7"/>
      <c r="G269" s="7"/>
      <c r="X269" s="7">
        <v>201.69</v>
      </c>
      <c r="Y269" s="7">
        <v>1588.4</v>
      </c>
      <c r="Z269" s="7">
        <v>12.94</v>
      </c>
      <c r="AA269" s="7">
        <v>17.11</v>
      </c>
      <c r="AB269" s="7">
        <v>437.5</v>
      </c>
      <c r="AC269" s="7">
        <v>1777.2</v>
      </c>
      <c r="AD269" s="7">
        <v>169.9</v>
      </c>
      <c r="AE269" s="7">
        <v>122.17</v>
      </c>
      <c r="AF269" s="7">
        <v>295.8</v>
      </c>
      <c r="AG269" s="7">
        <v>225.3</v>
      </c>
      <c r="AH269" s="7">
        <v>20.09</v>
      </c>
      <c r="AI269" s="7">
        <v>36.67</v>
      </c>
      <c r="AJ269" s="7">
        <v>2.15</v>
      </c>
      <c r="AK269" s="7">
        <v>8.18</v>
      </c>
      <c r="AL269" s="7">
        <v>26.25</v>
      </c>
      <c r="AM269" s="7">
        <v>2.67</v>
      </c>
      <c r="AN269" s="7">
        <v>8.4600000000000009</v>
      </c>
      <c r="AO269" s="7">
        <v>31.53</v>
      </c>
      <c r="AP269" s="7">
        <v>8.44</v>
      </c>
      <c r="AQ269" s="7">
        <v>25.96</v>
      </c>
      <c r="AR269" s="7">
        <v>9.65</v>
      </c>
      <c r="AS269" s="7">
        <v>22.77</v>
      </c>
      <c r="AT269" s="7">
        <v>42.38</v>
      </c>
      <c r="AU269" s="7">
        <v>73.31</v>
      </c>
      <c r="AV269" s="7">
        <v>217.36</v>
      </c>
      <c r="AW269" s="7">
        <v>33.729999999999997</v>
      </c>
      <c r="AX269" s="7">
        <v>7.84</v>
      </c>
      <c r="AY269" s="7">
        <v>19.84</v>
      </c>
      <c r="AZ269" s="7">
        <v>39.53</v>
      </c>
      <c r="BA269" s="7">
        <v>4.97</v>
      </c>
      <c r="BB269" s="7">
        <v>13.44</v>
      </c>
      <c r="BC269" s="7">
        <v>37.01</v>
      </c>
      <c r="BD269" s="7">
        <v>25.3</v>
      </c>
      <c r="BE269" s="7">
        <v>96.08</v>
      </c>
      <c r="BF269" s="7">
        <v>26.34</v>
      </c>
      <c r="BG269" s="7">
        <v>88.29</v>
      </c>
      <c r="BH269" s="7">
        <v>193.44</v>
      </c>
      <c r="BI269" s="7">
        <v>92.33</v>
      </c>
      <c r="BJ269" s="7">
        <v>20.309999999999999</v>
      </c>
      <c r="BK269" s="7">
        <v>7.19</v>
      </c>
    </row>
    <row r="270" spans="1:63">
      <c r="A270" s="9">
        <v>29952</v>
      </c>
      <c r="B270" s="7">
        <v>3026</v>
      </c>
      <c r="C270" s="7">
        <v>1483.5</v>
      </c>
      <c r="D270" s="7"/>
      <c r="E270" s="7"/>
      <c r="F270" s="7"/>
      <c r="G270" s="7"/>
      <c r="X270" s="7">
        <v>203.98</v>
      </c>
      <c r="Y270" s="7">
        <v>1600.2</v>
      </c>
      <c r="Z270" s="7">
        <v>13.7</v>
      </c>
      <c r="AA270" s="7">
        <v>17.100000000000001</v>
      </c>
      <c r="AB270" s="7">
        <v>448.8</v>
      </c>
      <c r="AC270" s="7">
        <v>1819.8</v>
      </c>
      <c r="AD270" s="7">
        <v>173.5</v>
      </c>
      <c r="AE270" s="7">
        <v>114.21</v>
      </c>
      <c r="AF270" s="7">
        <v>298.3</v>
      </c>
      <c r="AG270" s="7">
        <v>220.1</v>
      </c>
    </row>
    <row r="271" spans="1:63">
      <c r="A271" s="9">
        <v>30042</v>
      </c>
      <c r="B271" s="7">
        <v>3061.2</v>
      </c>
      <c r="C271" s="7">
        <v>1480.5</v>
      </c>
      <c r="D271" s="7"/>
      <c r="E271" s="7"/>
      <c r="F271" s="7"/>
      <c r="G271" s="7"/>
      <c r="X271" s="7">
        <v>206.77</v>
      </c>
      <c r="Y271" s="7">
        <v>1612.1</v>
      </c>
      <c r="Z271" s="7">
        <v>13.48</v>
      </c>
      <c r="AA271" s="7">
        <v>16.78</v>
      </c>
      <c r="AB271" s="7">
        <v>451.3</v>
      </c>
      <c r="AC271" s="7">
        <v>1853.2</v>
      </c>
      <c r="AD271" s="7">
        <v>177</v>
      </c>
      <c r="AE271" s="7">
        <v>114.12</v>
      </c>
      <c r="AF271" s="7">
        <v>298.60000000000002</v>
      </c>
      <c r="AG271" s="7">
        <v>211.8</v>
      </c>
    </row>
    <row r="272" spans="1:63">
      <c r="A272" s="9">
        <v>30133</v>
      </c>
      <c r="B272" s="7">
        <v>3080.1</v>
      </c>
      <c r="C272" s="7">
        <v>1477.1</v>
      </c>
      <c r="D272" s="7"/>
      <c r="E272" s="7"/>
      <c r="F272" s="7"/>
      <c r="G272" s="7"/>
      <c r="X272" s="7">
        <v>208.52</v>
      </c>
      <c r="Y272" s="7">
        <v>1624</v>
      </c>
      <c r="Z272" s="7">
        <v>11.53</v>
      </c>
      <c r="AA272" s="7">
        <v>16.8</v>
      </c>
      <c r="AB272" s="7">
        <v>458.2</v>
      </c>
      <c r="AC272" s="7">
        <v>1896.6</v>
      </c>
      <c r="AD272" s="7">
        <v>180</v>
      </c>
      <c r="AE272" s="7">
        <v>113.82</v>
      </c>
      <c r="AF272" s="7">
        <v>300</v>
      </c>
      <c r="AG272" s="7">
        <v>207.1</v>
      </c>
    </row>
    <row r="273" spans="1:33">
      <c r="A273" s="9">
        <v>30225</v>
      </c>
      <c r="B273" s="7">
        <v>3109.6</v>
      </c>
      <c r="C273" s="7">
        <v>1478.8</v>
      </c>
      <c r="D273" s="7"/>
      <c r="E273" s="7"/>
      <c r="F273" s="7"/>
      <c r="G273" s="7"/>
      <c r="X273" s="7">
        <v>210.28</v>
      </c>
      <c r="Y273" s="7">
        <v>1636.1</v>
      </c>
      <c r="Z273" s="7">
        <v>8.81</v>
      </c>
      <c r="AA273" s="7">
        <v>14.73</v>
      </c>
      <c r="AB273" s="7">
        <v>475.7</v>
      </c>
      <c r="AC273" s="7">
        <v>1946.7</v>
      </c>
      <c r="AD273" s="7">
        <v>183.8</v>
      </c>
      <c r="AE273" s="7">
        <v>136.71</v>
      </c>
      <c r="AF273" s="7">
        <v>300.3</v>
      </c>
      <c r="AG273" s="7">
        <v>204.3</v>
      </c>
    </row>
    <row r="274" spans="1:33">
      <c r="A274" s="9">
        <v>30317</v>
      </c>
      <c r="B274" s="7">
        <v>3173.8</v>
      </c>
      <c r="C274" s="7">
        <v>1491</v>
      </c>
      <c r="D274" s="7"/>
      <c r="E274" s="7"/>
      <c r="F274" s="7"/>
      <c r="G274" s="7"/>
      <c r="X274" s="7">
        <v>212.86</v>
      </c>
      <c r="Y274" s="7">
        <v>1648.4</v>
      </c>
      <c r="Z274" s="7">
        <v>8.34</v>
      </c>
      <c r="AA274" s="7">
        <v>13.94</v>
      </c>
      <c r="AB274" s="7">
        <v>490.9</v>
      </c>
      <c r="AC274" s="7">
        <v>2046.3</v>
      </c>
      <c r="AD274" s="7">
        <v>189</v>
      </c>
      <c r="AE274" s="7">
        <v>147.65</v>
      </c>
      <c r="AF274" s="7">
        <v>300.5</v>
      </c>
      <c r="AG274" s="7">
        <v>207.6</v>
      </c>
    </row>
    <row r="275" spans="1:33">
      <c r="A275" s="9">
        <v>30407</v>
      </c>
      <c r="B275" s="7">
        <v>3267</v>
      </c>
      <c r="C275" s="7">
        <v>1524.8</v>
      </c>
      <c r="D275" s="7"/>
      <c r="E275" s="7"/>
      <c r="F275" s="7"/>
      <c r="G275" s="7"/>
      <c r="X275" s="7">
        <v>214.26</v>
      </c>
      <c r="Y275" s="7">
        <v>1660.7</v>
      </c>
      <c r="Z275" s="7">
        <v>8.61</v>
      </c>
      <c r="AA275" s="7">
        <v>13.29</v>
      </c>
      <c r="AB275" s="7">
        <v>505.2</v>
      </c>
      <c r="AC275" s="7">
        <v>2100.4</v>
      </c>
      <c r="AD275" s="7">
        <v>194.1</v>
      </c>
      <c r="AE275" s="7">
        <v>162.72999999999999</v>
      </c>
      <c r="AF275" s="7">
        <v>301.5</v>
      </c>
      <c r="AG275" s="7">
        <v>217.1</v>
      </c>
    </row>
    <row r="276" spans="1:33">
      <c r="A276" s="9">
        <v>30498</v>
      </c>
      <c r="B276" s="7">
        <v>3346.6</v>
      </c>
      <c r="C276" s="7">
        <v>1550.2</v>
      </c>
      <c r="D276" s="7"/>
      <c r="E276" s="7"/>
      <c r="F276" s="7"/>
      <c r="G276" s="7"/>
      <c r="X276" s="7">
        <v>215.88</v>
      </c>
      <c r="Y276" s="7">
        <v>1673.2</v>
      </c>
      <c r="Z276" s="7">
        <v>9.44</v>
      </c>
      <c r="AA276" s="7">
        <v>13.39</v>
      </c>
      <c r="AB276" s="7">
        <v>517.20000000000005</v>
      </c>
      <c r="AC276" s="7">
        <v>2136.6</v>
      </c>
      <c r="AD276" s="7">
        <v>197.6</v>
      </c>
      <c r="AE276" s="7">
        <v>165.51</v>
      </c>
      <c r="AF276" s="7">
        <v>304.39999999999998</v>
      </c>
      <c r="AG276" s="7">
        <v>231.5</v>
      </c>
    </row>
    <row r="277" spans="1:33">
      <c r="A277" s="9">
        <v>30590</v>
      </c>
      <c r="B277" s="7">
        <v>3431.7</v>
      </c>
      <c r="C277" s="7">
        <v>1572.7</v>
      </c>
      <c r="D277" s="7"/>
      <c r="E277" s="7"/>
      <c r="F277" s="7"/>
      <c r="G277" s="7"/>
      <c r="X277" s="7">
        <v>218.2</v>
      </c>
      <c r="Y277" s="7">
        <v>1685.7</v>
      </c>
      <c r="Z277" s="7">
        <v>9.19</v>
      </c>
      <c r="AA277" s="7">
        <v>13.46</v>
      </c>
      <c r="AB277" s="7">
        <v>523.4</v>
      </c>
      <c r="AC277" s="7">
        <v>2181.9</v>
      </c>
      <c r="AD277" s="7">
        <v>201.4</v>
      </c>
      <c r="AE277" s="7">
        <v>165.75</v>
      </c>
      <c r="AF277" s="7">
        <v>305.89999999999998</v>
      </c>
      <c r="AG277" s="7">
        <v>251.1</v>
      </c>
    </row>
    <row r="290" spans="13:63" s="4" customFormat="1">
      <c r="M290" s="12"/>
      <c r="N290" s="12"/>
      <c r="O290" s="12"/>
      <c r="P290" s="12"/>
      <c r="Q290" s="12"/>
      <c r="R290" s="12"/>
      <c r="AH290" s="7">
        <v>32.4</v>
      </c>
      <c r="AI290" s="7">
        <v>46.91</v>
      </c>
      <c r="AJ290" s="7">
        <v>8.1</v>
      </c>
      <c r="AK290" s="7">
        <v>19.03</v>
      </c>
      <c r="AL290" s="7">
        <v>42.56</v>
      </c>
      <c r="AM290" s="7">
        <v>8.9</v>
      </c>
      <c r="AN290" s="7">
        <v>17.940000000000001</v>
      </c>
      <c r="AO290" s="7">
        <v>49.6</v>
      </c>
      <c r="AP290" s="7">
        <v>0.5</v>
      </c>
      <c r="AQ290" s="7">
        <v>0.1</v>
      </c>
      <c r="AR290" s="7">
        <v>19.399999999999999</v>
      </c>
      <c r="AS290" s="7">
        <v>28.91</v>
      </c>
      <c r="AT290" s="7">
        <v>67.099999999999994</v>
      </c>
      <c r="AU290" s="7">
        <v>136.5</v>
      </c>
      <c r="AV290" s="7">
        <v>273.25</v>
      </c>
      <c r="AW290" s="7">
        <v>49.95</v>
      </c>
      <c r="AX290" s="7">
        <v>20.63</v>
      </c>
      <c r="AY290" s="7">
        <v>32.799999999999997</v>
      </c>
      <c r="AZ290" s="7">
        <v>62.9</v>
      </c>
      <c r="BA290" s="7">
        <v>7.9</v>
      </c>
      <c r="BB290" s="7">
        <v>13.81</v>
      </c>
      <c r="BC290" s="7">
        <v>57.2</v>
      </c>
      <c r="BD290" s="7">
        <v>24.6</v>
      </c>
      <c r="BE290" s="7">
        <v>74.77</v>
      </c>
      <c r="BF290" s="7">
        <v>32.9</v>
      </c>
      <c r="BG290" s="7">
        <v>118.5</v>
      </c>
      <c r="BH290" s="7">
        <v>188.5</v>
      </c>
      <c r="BI290" s="7">
        <v>91.1</v>
      </c>
      <c r="BJ290" s="7">
        <v>15.67</v>
      </c>
      <c r="BK290" s="7">
        <v>6.73</v>
      </c>
    </row>
    <row r="291" spans="13:63" s="4" customFormat="1">
      <c r="M291" s="12"/>
      <c r="N291" s="12"/>
      <c r="O291" s="12"/>
      <c r="P291" s="12"/>
      <c r="Q291" s="12"/>
      <c r="R291" s="12"/>
      <c r="AH291" s="7">
        <v>31.76</v>
      </c>
      <c r="AI291" s="7">
        <v>48.81</v>
      </c>
      <c r="AJ291" s="7">
        <v>8.1999999999999993</v>
      </c>
      <c r="AK291" s="7">
        <v>18.75</v>
      </c>
      <c r="AL291" s="7">
        <v>43.74</v>
      </c>
      <c r="AM291" s="7">
        <v>9</v>
      </c>
      <c r="AN291" s="7">
        <v>17.11</v>
      </c>
      <c r="AO291" s="7">
        <v>52.6</v>
      </c>
      <c r="AP291" s="7">
        <v>-1.1000000000000001</v>
      </c>
      <c r="AQ291" s="7">
        <v>-0.9</v>
      </c>
      <c r="AR291" s="7">
        <v>20</v>
      </c>
      <c r="AS291" s="7">
        <v>29.59</v>
      </c>
      <c r="AT291" s="7">
        <v>67.599999999999994</v>
      </c>
      <c r="AU291" s="7">
        <v>140</v>
      </c>
      <c r="AV291" s="7">
        <v>277.58999999999997</v>
      </c>
      <c r="AW291" s="7">
        <v>50.43</v>
      </c>
      <c r="AX291" s="7">
        <v>22.01</v>
      </c>
      <c r="AY291" s="7">
        <v>33.5</v>
      </c>
      <c r="AZ291" s="7">
        <v>65.7</v>
      </c>
      <c r="BA291" s="7">
        <v>8.6</v>
      </c>
      <c r="BB291" s="7">
        <v>13.87</v>
      </c>
      <c r="BC291" s="7">
        <v>62</v>
      </c>
      <c r="BD291" s="7">
        <v>25.4</v>
      </c>
      <c r="BE291" s="7">
        <v>75.819999999999993</v>
      </c>
      <c r="BF291" s="7">
        <v>33.5</v>
      </c>
      <c r="BG291" s="7">
        <v>122.38</v>
      </c>
      <c r="BH291" s="7">
        <v>190.34</v>
      </c>
      <c r="BI291" s="7">
        <v>93.8</v>
      </c>
      <c r="BJ291" s="7">
        <v>16.239999999999998</v>
      </c>
      <c r="BK291" s="7">
        <v>6.9</v>
      </c>
    </row>
    <row r="292" spans="13:63" s="4" customFormat="1">
      <c r="M292" s="12"/>
      <c r="N292" s="12"/>
      <c r="O292" s="12"/>
      <c r="P292" s="12"/>
      <c r="Q292" s="12"/>
      <c r="R292" s="12"/>
      <c r="AH292" s="7">
        <v>30.77</v>
      </c>
      <c r="AI292" s="7">
        <v>49.72</v>
      </c>
      <c r="AJ292" s="7">
        <v>8.5</v>
      </c>
      <c r="AK292" s="7">
        <v>18.79</v>
      </c>
      <c r="AL292" s="7">
        <v>45.25</v>
      </c>
      <c r="AM292" s="7">
        <v>10.6</v>
      </c>
      <c r="AN292" s="7">
        <v>19.7</v>
      </c>
      <c r="AO292" s="7">
        <v>53.8</v>
      </c>
      <c r="AP292" s="7">
        <v>-2.6</v>
      </c>
      <c r="AQ292" s="7">
        <v>-2.9</v>
      </c>
      <c r="AR292" s="7">
        <v>20.3</v>
      </c>
      <c r="AS292" s="7">
        <v>29.81</v>
      </c>
      <c r="AT292" s="7">
        <v>68.099999999999994</v>
      </c>
      <c r="AU292" s="7">
        <v>143.19999999999999</v>
      </c>
      <c r="AV292" s="7">
        <v>277.45999999999998</v>
      </c>
      <c r="AW292" s="7">
        <v>51.61</v>
      </c>
      <c r="AX292" s="7">
        <v>21.88</v>
      </c>
      <c r="AY292" s="7">
        <v>32.799999999999997</v>
      </c>
      <c r="AZ292" s="7">
        <v>66.7</v>
      </c>
      <c r="BA292" s="7">
        <v>8</v>
      </c>
      <c r="BB292" s="7">
        <v>13.11</v>
      </c>
      <c r="BC292" s="7">
        <v>61</v>
      </c>
      <c r="BD292" s="7">
        <v>25.5</v>
      </c>
      <c r="BE292" s="7">
        <v>76.349999999999994</v>
      </c>
      <c r="BF292" s="7">
        <v>33.4</v>
      </c>
      <c r="BG292" s="7">
        <v>125.88</v>
      </c>
      <c r="BH292" s="7">
        <v>192.17</v>
      </c>
      <c r="BI292" s="7">
        <v>96.41</v>
      </c>
      <c r="BJ292" s="7">
        <v>16.309999999999999</v>
      </c>
      <c r="BK292" s="7">
        <v>7.05</v>
      </c>
    </row>
    <row r="293" spans="13:63" s="4" customFormat="1">
      <c r="M293" s="12"/>
      <c r="N293" s="12"/>
      <c r="O293" s="12"/>
      <c r="P293" s="12"/>
      <c r="Q293" s="12"/>
      <c r="R293" s="12"/>
      <c r="AH293" s="7">
        <v>32.22</v>
      </c>
      <c r="AI293" s="7">
        <v>50.9</v>
      </c>
      <c r="AJ293" s="7">
        <v>8.6999999999999993</v>
      </c>
      <c r="AK293" s="7">
        <v>18.62</v>
      </c>
      <c r="AL293" s="7">
        <v>46.74</v>
      </c>
      <c r="AM293" s="7">
        <v>13.2</v>
      </c>
      <c r="AN293" s="7">
        <v>23.87</v>
      </c>
      <c r="AO293" s="7">
        <v>55.3</v>
      </c>
      <c r="AP293" s="7">
        <v>1.4</v>
      </c>
      <c r="AQ293" s="7">
        <v>2.7</v>
      </c>
      <c r="AR293" s="7">
        <v>22</v>
      </c>
      <c r="AS293" s="7">
        <v>32.159999999999997</v>
      </c>
      <c r="AT293" s="7">
        <v>68.400000000000006</v>
      </c>
      <c r="AU293" s="7">
        <v>145.6</v>
      </c>
      <c r="AV293" s="7">
        <v>274.60000000000002</v>
      </c>
      <c r="AW293" s="7">
        <v>53.02</v>
      </c>
      <c r="AX293" s="7">
        <v>20.260000000000002</v>
      </c>
      <c r="AY293" s="7">
        <v>29.8</v>
      </c>
      <c r="AZ293" s="7">
        <v>68</v>
      </c>
      <c r="BA293" s="7">
        <v>8.8000000000000007</v>
      </c>
      <c r="BB293" s="7">
        <v>14.1</v>
      </c>
      <c r="BC293" s="7">
        <v>62.4</v>
      </c>
      <c r="BD293" s="7">
        <v>26.1</v>
      </c>
      <c r="BE293" s="7">
        <v>75.430000000000007</v>
      </c>
      <c r="BF293" s="7">
        <v>34.6</v>
      </c>
      <c r="BG293" s="7">
        <v>129.62</v>
      </c>
      <c r="BH293" s="7">
        <v>193.92</v>
      </c>
      <c r="BI293" s="7">
        <v>99.48</v>
      </c>
      <c r="BJ293" s="7">
        <v>16.36</v>
      </c>
      <c r="BK293" s="7">
        <v>7.24</v>
      </c>
    </row>
    <row r="294" spans="13:63" s="4" customFormat="1">
      <c r="M294" s="12"/>
      <c r="N294" s="12"/>
      <c r="O294" s="12"/>
      <c r="P294" s="12"/>
      <c r="Q294" s="12"/>
      <c r="R294" s="12"/>
      <c r="AH294" s="7">
        <v>34.4</v>
      </c>
      <c r="AI294" s="7">
        <v>51.17</v>
      </c>
      <c r="AJ294" s="7">
        <v>9</v>
      </c>
      <c r="AK294" s="7">
        <v>18.690000000000001</v>
      </c>
      <c r="AL294" s="7">
        <v>48.17</v>
      </c>
      <c r="AM294" s="7">
        <v>13.3</v>
      </c>
      <c r="AN294" s="7">
        <v>23.71</v>
      </c>
      <c r="AO294" s="7">
        <v>56.1</v>
      </c>
      <c r="AP294" s="7">
        <v>3.4</v>
      </c>
      <c r="AQ294" s="7">
        <v>4.0999999999999996</v>
      </c>
      <c r="AR294" s="7">
        <v>22</v>
      </c>
      <c r="AS294" s="7">
        <v>32.119999999999997</v>
      </c>
      <c r="AT294" s="7">
        <v>68.5</v>
      </c>
      <c r="AU294" s="7">
        <v>148.30000000000001</v>
      </c>
      <c r="AV294" s="7">
        <v>276.70999999999998</v>
      </c>
      <c r="AW294" s="7">
        <v>53.59</v>
      </c>
      <c r="AX294" s="7">
        <v>19.68</v>
      </c>
      <c r="AY294" s="7">
        <v>28.2</v>
      </c>
      <c r="AZ294" s="7">
        <v>69.8</v>
      </c>
      <c r="BA294" s="7">
        <v>10.1</v>
      </c>
      <c r="BB294" s="7">
        <v>15.59</v>
      </c>
      <c r="BC294" s="7">
        <v>64.8</v>
      </c>
      <c r="BD294" s="7">
        <v>27.7</v>
      </c>
      <c r="BE294" s="7">
        <v>76.52</v>
      </c>
      <c r="BF294" s="7">
        <v>36.200000000000003</v>
      </c>
      <c r="BG294" s="7">
        <v>133.78</v>
      </c>
      <c r="BH294" s="7">
        <v>195.67</v>
      </c>
      <c r="BI294" s="7">
        <v>102.38</v>
      </c>
      <c r="BJ294" s="7">
        <v>16.32</v>
      </c>
      <c r="BK294" s="7">
        <v>7.5</v>
      </c>
    </row>
    <row r="295" spans="13:63" s="4" customFormat="1">
      <c r="M295" s="12"/>
      <c r="N295" s="12"/>
      <c r="O295" s="12"/>
      <c r="P295" s="12"/>
      <c r="Q295" s="12"/>
      <c r="R295" s="12"/>
      <c r="AH295" s="7">
        <v>32.450000000000003</v>
      </c>
      <c r="AI295" s="7">
        <v>52.39</v>
      </c>
      <c r="AJ295" s="7">
        <v>9.6999999999999993</v>
      </c>
      <c r="AK295" s="7">
        <v>19.77</v>
      </c>
      <c r="AL295" s="7">
        <v>49.06</v>
      </c>
      <c r="AM295" s="7">
        <v>14.3</v>
      </c>
      <c r="AN295" s="7">
        <v>25.09</v>
      </c>
      <c r="AO295" s="7">
        <v>57</v>
      </c>
      <c r="AP295" s="7">
        <v>5.0999999999999996</v>
      </c>
      <c r="AQ295" s="7">
        <v>5.6</v>
      </c>
      <c r="AR295" s="7">
        <v>22.4</v>
      </c>
      <c r="AS295" s="7">
        <v>32.090000000000003</v>
      </c>
      <c r="AT295" s="7">
        <v>69.8</v>
      </c>
      <c r="AU295" s="7">
        <v>151.6</v>
      </c>
      <c r="AV295" s="7">
        <v>280.07</v>
      </c>
      <c r="AW295" s="7">
        <v>54.13</v>
      </c>
      <c r="AX295" s="7">
        <v>18.09</v>
      </c>
      <c r="AY295" s="7">
        <v>25.8</v>
      </c>
      <c r="AZ295" s="7">
        <v>70.099999999999994</v>
      </c>
      <c r="BA295" s="7">
        <v>10.5</v>
      </c>
      <c r="BB295" s="7">
        <v>15.86</v>
      </c>
      <c r="BC295" s="7">
        <v>66.2</v>
      </c>
      <c r="BD295" s="7">
        <v>30.7</v>
      </c>
      <c r="BE295" s="7">
        <v>83.2</v>
      </c>
      <c r="BF295" s="7">
        <v>36.9</v>
      </c>
      <c r="BG295" s="7">
        <v>137.30000000000001</v>
      </c>
      <c r="BH295" s="7">
        <v>197.66</v>
      </c>
      <c r="BI295" s="7">
        <v>105.12</v>
      </c>
      <c r="BJ295" s="7">
        <v>16.46</v>
      </c>
      <c r="BK295" s="7">
        <v>7.5</v>
      </c>
    </row>
    <row r="296" spans="13:63" s="4" customFormat="1">
      <c r="M296" s="12"/>
      <c r="N296" s="12"/>
      <c r="O296" s="12"/>
      <c r="P296" s="12"/>
      <c r="Q296" s="12"/>
      <c r="R296" s="12"/>
      <c r="AH296" s="7">
        <v>31.76</v>
      </c>
      <c r="AI296" s="7">
        <v>54.79</v>
      </c>
      <c r="AJ296" s="7">
        <v>10.3</v>
      </c>
      <c r="AK296" s="7">
        <v>20.57</v>
      </c>
      <c r="AL296" s="7">
        <v>50.07</v>
      </c>
      <c r="AM296" s="7">
        <v>14.1</v>
      </c>
      <c r="AN296" s="7">
        <v>24.14</v>
      </c>
      <c r="AO296" s="7">
        <v>58.4</v>
      </c>
      <c r="AP296" s="7">
        <v>6.1</v>
      </c>
      <c r="AQ296" s="7">
        <v>6.9</v>
      </c>
      <c r="AR296" s="7">
        <v>23.7</v>
      </c>
      <c r="AS296" s="7">
        <v>32.96</v>
      </c>
      <c r="AT296" s="7">
        <v>71.900000000000006</v>
      </c>
      <c r="AU296" s="7">
        <v>153.19999999999999</v>
      </c>
      <c r="AV296" s="7">
        <v>279.66000000000003</v>
      </c>
      <c r="AW296" s="7">
        <v>54.78</v>
      </c>
      <c r="AX296" s="7">
        <v>18.28</v>
      </c>
      <c r="AY296" s="7">
        <v>26</v>
      </c>
      <c r="AZ296" s="7">
        <v>70.3</v>
      </c>
      <c r="BA296" s="7">
        <v>11</v>
      </c>
      <c r="BB296" s="7">
        <v>16.47</v>
      </c>
      <c r="BC296" s="7">
        <v>66.8</v>
      </c>
      <c r="BD296" s="7">
        <v>33.200000000000003</v>
      </c>
      <c r="BE296" s="7">
        <v>86.91</v>
      </c>
      <c r="BF296" s="7">
        <v>38.200000000000003</v>
      </c>
      <c r="BG296" s="7">
        <v>140.54</v>
      </c>
      <c r="BH296" s="7">
        <v>199.82</v>
      </c>
      <c r="BI296" s="7">
        <v>107.94</v>
      </c>
      <c r="BJ296" s="7">
        <v>16.8</v>
      </c>
      <c r="BK296" s="7">
        <v>7.41</v>
      </c>
    </row>
    <row r="297" spans="13:63" s="4" customFormat="1">
      <c r="M297" s="12"/>
      <c r="N297" s="12"/>
      <c r="O297" s="12"/>
      <c r="P297" s="12"/>
      <c r="Q297" s="12"/>
      <c r="R297" s="12"/>
      <c r="AH297" s="7">
        <v>33.08</v>
      </c>
      <c r="AI297" s="7">
        <v>55.62</v>
      </c>
      <c r="AJ297" s="7">
        <v>10.5</v>
      </c>
      <c r="AK297" s="7">
        <v>20.83</v>
      </c>
      <c r="AL297" s="7">
        <v>50.42</v>
      </c>
      <c r="AM297" s="7">
        <v>13</v>
      </c>
      <c r="AN297" s="7">
        <v>22.15</v>
      </c>
      <c r="AO297" s="7">
        <v>58.7</v>
      </c>
      <c r="AP297" s="7">
        <v>4.2</v>
      </c>
      <c r="AQ297" s="7">
        <v>5.3</v>
      </c>
      <c r="AR297" s="7">
        <v>23.3</v>
      </c>
      <c r="AS297" s="7">
        <v>32.770000000000003</v>
      </c>
      <c r="AT297" s="7">
        <v>71.099999999999994</v>
      </c>
      <c r="AU297" s="7">
        <v>154.5</v>
      </c>
      <c r="AV297" s="7">
        <v>282.7</v>
      </c>
      <c r="AW297" s="7">
        <v>54.65</v>
      </c>
      <c r="AX297" s="7">
        <v>17.32</v>
      </c>
      <c r="AY297" s="7">
        <v>25.1</v>
      </c>
      <c r="AZ297" s="7">
        <v>69</v>
      </c>
      <c r="BA297" s="7">
        <v>10.6</v>
      </c>
      <c r="BB297" s="7">
        <v>15.92</v>
      </c>
      <c r="BC297" s="7">
        <v>66.599999999999994</v>
      </c>
      <c r="BD297" s="7">
        <v>36</v>
      </c>
      <c r="BE297" s="7">
        <v>91.6</v>
      </c>
      <c r="BF297" s="7">
        <v>39.299999999999997</v>
      </c>
      <c r="BG297" s="7">
        <v>143.99</v>
      </c>
      <c r="BH297" s="7">
        <v>202.01</v>
      </c>
      <c r="BI297" s="7">
        <v>110.57</v>
      </c>
      <c r="BJ297" s="7">
        <v>17.309999999999999</v>
      </c>
      <c r="BK297" s="7">
        <v>7.65</v>
      </c>
    </row>
    <row r="298" spans="13:63" s="4" customFormat="1">
      <c r="M298" s="12"/>
      <c r="N298" s="12"/>
      <c r="O298" s="12"/>
      <c r="P298" s="12"/>
      <c r="Q298" s="12"/>
      <c r="R298" s="12"/>
      <c r="AH298" s="7">
        <v>30.82</v>
      </c>
      <c r="AI298" s="7">
        <v>55.49</v>
      </c>
      <c r="AJ298" s="7">
        <v>10.1</v>
      </c>
      <c r="AK298" s="7">
        <v>20.309999999999999</v>
      </c>
      <c r="AL298" s="7">
        <v>49.73</v>
      </c>
      <c r="AM298" s="7">
        <v>12.1</v>
      </c>
      <c r="AN298" s="7">
        <v>20.47</v>
      </c>
      <c r="AO298" s="7">
        <v>59.1</v>
      </c>
      <c r="AP298" s="7">
        <v>0</v>
      </c>
      <c r="AQ298" s="7">
        <v>-0.3</v>
      </c>
      <c r="AR298" s="7">
        <v>22.8</v>
      </c>
      <c r="AS298" s="7">
        <v>32.25</v>
      </c>
      <c r="AT298" s="7">
        <v>70.7</v>
      </c>
      <c r="AU298" s="7">
        <v>153.80000000000001</v>
      </c>
      <c r="AV298" s="7">
        <v>283.47000000000003</v>
      </c>
      <c r="AW298" s="7">
        <v>54.26</v>
      </c>
      <c r="AX298" s="7">
        <v>18.73</v>
      </c>
      <c r="AY298" s="7">
        <v>27.7</v>
      </c>
      <c r="AZ298" s="7">
        <v>67.599999999999994</v>
      </c>
      <c r="BA298" s="7">
        <v>10.1</v>
      </c>
      <c r="BB298" s="7">
        <v>15.56</v>
      </c>
      <c r="BC298" s="7">
        <v>64.900000000000006</v>
      </c>
      <c r="BD298" s="7">
        <v>36.700000000000003</v>
      </c>
      <c r="BE298" s="7">
        <v>93.15</v>
      </c>
      <c r="BF298" s="7">
        <v>39.4</v>
      </c>
      <c r="BG298" s="7">
        <v>146.76</v>
      </c>
      <c r="BH298" s="7">
        <v>204.04</v>
      </c>
      <c r="BI298" s="7">
        <v>112.93</v>
      </c>
      <c r="BJ298" s="7">
        <v>17.37</v>
      </c>
      <c r="BK298" s="7">
        <v>7.57</v>
      </c>
    </row>
    <row r="299" spans="13:63" s="4" customFormat="1">
      <c r="M299" s="12"/>
      <c r="N299" s="12"/>
      <c r="O299" s="12"/>
      <c r="P299" s="12"/>
      <c r="Q299" s="12"/>
      <c r="R299" s="12"/>
      <c r="AH299" s="7">
        <v>28.77</v>
      </c>
      <c r="AI299" s="7">
        <v>57</v>
      </c>
      <c r="AJ299" s="7">
        <v>9.6999999999999993</v>
      </c>
      <c r="AK299" s="7">
        <v>19.809999999999999</v>
      </c>
      <c r="AL299" s="7">
        <v>48.96</v>
      </c>
      <c r="AM299" s="7">
        <v>11.9</v>
      </c>
      <c r="AN299" s="7">
        <v>20.170000000000002</v>
      </c>
      <c r="AO299" s="7">
        <v>59</v>
      </c>
      <c r="AP299" s="7">
        <v>-5.3</v>
      </c>
      <c r="AQ299" s="7">
        <v>-7.1</v>
      </c>
      <c r="AR299" s="7">
        <v>24.8</v>
      </c>
      <c r="AS299" s="7">
        <v>35.43</v>
      </c>
      <c r="AT299" s="7">
        <v>70</v>
      </c>
      <c r="AU299" s="7">
        <v>153.4</v>
      </c>
      <c r="AV299" s="7">
        <v>284.38</v>
      </c>
      <c r="AW299" s="7">
        <v>53.94</v>
      </c>
      <c r="AX299" s="7">
        <v>18.100000000000001</v>
      </c>
      <c r="AY299" s="7">
        <v>27.3</v>
      </c>
      <c r="AZ299" s="7">
        <v>66.3</v>
      </c>
      <c r="BA299" s="7">
        <v>9.9</v>
      </c>
      <c r="BB299" s="7">
        <v>15.76</v>
      </c>
      <c r="BC299" s="7">
        <v>62.8</v>
      </c>
      <c r="BD299" s="7">
        <v>38.4</v>
      </c>
      <c r="BE299" s="7">
        <v>96.73</v>
      </c>
      <c r="BF299" s="7">
        <v>39.700000000000003</v>
      </c>
      <c r="BG299" s="7">
        <v>148.91999999999999</v>
      </c>
      <c r="BH299" s="7">
        <v>205.91</v>
      </c>
      <c r="BI299" s="7">
        <v>115.96</v>
      </c>
      <c r="BJ299" s="7">
        <v>17.940000000000001</v>
      </c>
      <c r="BK299" s="7">
        <v>7.49</v>
      </c>
    </row>
    <row r="300" spans="13:63" s="4" customFormat="1">
      <c r="M300" s="12"/>
      <c r="N300" s="12"/>
      <c r="O300" s="12"/>
      <c r="P300" s="12"/>
      <c r="Q300" s="12"/>
      <c r="R300" s="12"/>
      <c r="AH300" s="7">
        <v>27.23</v>
      </c>
      <c r="AI300" s="7">
        <v>56.92</v>
      </c>
      <c r="AJ300" s="7">
        <v>9.1999999999999993</v>
      </c>
      <c r="AK300" s="7">
        <v>18.84</v>
      </c>
      <c r="AL300" s="7">
        <v>48.84</v>
      </c>
      <c r="AM300" s="7">
        <v>12.7</v>
      </c>
      <c r="AN300" s="7">
        <v>22.16</v>
      </c>
      <c r="AO300" s="7">
        <v>57.3</v>
      </c>
      <c r="AP300" s="7">
        <v>-1.7</v>
      </c>
      <c r="AQ300" s="7">
        <v>-2.5</v>
      </c>
      <c r="AR300" s="7">
        <v>25.8</v>
      </c>
      <c r="AS300" s="7">
        <v>36.799999999999997</v>
      </c>
      <c r="AT300" s="7">
        <v>70.099999999999994</v>
      </c>
      <c r="AU300" s="7">
        <v>151.80000000000001</v>
      </c>
      <c r="AV300" s="7">
        <v>282.55</v>
      </c>
      <c r="AW300" s="7">
        <v>53.73</v>
      </c>
      <c r="AX300" s="7">
        <v>16.489999999999998</v>
      </c>
      <c r="AY300" s="7">
        <v>25.6</v>
      </c>
      <c r="AZ300" s="7">
        <v>64.400000000000006</v>
      </c>
      <c r="BA300" s="7">
        <v>9.5</v>
      </c>
      <c r="BB300" s="7">
        <v>15.4</v>
      </c>
      <c r="BC300" s="7">
        <v>61.7</v>
      </c>
      <c r="BD300" s="7">
        <v>39.1</v>
      </c>
      <c r="BE300" s="7">
        <v>98.99</v>
      </c>
      <c r="BF300" s="7">
        <v>39.5</v>
      </c>
      <c r="BG300" s="7">
        <v>150.63</v>
      </c>
      <c r="BH300" s="7">
        <v>207.51</v>
      </c>
      <c r="BI300" s="7">
        <v>119.18</v>
      </c>
      <c r="BJ300" s="7">
        <v>18</v>
      </c>
      <c r="BK300" s="7">
        <v>7.52</v>
      </c>
    </row>
    <row r="301" spans="13:63" s="4" customFormat="1">
      <c r="M301" s="12"/>
      <c r="N301" s="12"/>
      <c r="O301" s="12"/>
      <c r="P301" s="12"/>
      <c r="Q301" s="12"/>
      <c r="R301" s="12"/>
      <c r="AH301" s="7">
        <v>26.84</v>
      </c>
      <c r="AI301" s="7">
        <v>56.62</v>
      </c>
      <c r="AJ301" s="7">
        <v>9</v>
      </c>
      <c r="AK301" s="7">
        <v>18.41</v>
      </c>
      <c r="AL301" s="7">
        <v>48.88</v>
      </c>
      <c r="AM301" s="7">
        <v>14.4</v>
      </c>
      <c r="AN301" s="7">
        <v>25.17</v>
      </c>
      <c r="AO301" s="7">
        <v>57.2</v>
      </c>
      <c r="AP301" s="7">
        <v>-5.2</v>
      </c>
      <c r="AQ301" s="7">
        <v>-7.7</v>
      </c>
      <c r="AR301" s="7">
        <v>26.8</v>
      </c>
      <c r="AS301" s="7">
        <v>37.69</v>
      </c>
      <c r="AT301" s="7">
        <v>71.099999999999994</v>
      </c>
      <c r="AU301" s="7">
        <v>153.30000000000001</v>
      </c>
      <c r="AV301" s="7">
        <v>284.83</v>
      </c>
      <c r="AW301" s="7">
        <v>53.82</v>
      </c>
      <c r="AX301" s="7">
        <v>14.26</v>
      </c>
      <c r="AY301" s="7">
        <v>22.6</v>
      </c>
      <c r="AZ301" s="7">
        <v>63.1</v>
      </c>
      <c r="BA301" s="7">
        <v>9.6</v>
      </c>
      <c r="BB301" s="7">
        <v>15.64</v>
      </c>
      <c r="BC301" s="7">
        <v>61.4</v>
      </c>
      <c r="BD301" s="7">
        <v>39.200000000000003</v>
      </c>
      <c r="BE301" s="7">
        <v>98</v>
      </c>
      <c r="BF301" s="7">
        <v>40</v>
      </c>
      <c r="BG301" s="7">
        <v>152.18</v>
      </c>
      <c r="BH301" s="7">
        <v>208.98</v>
      </c>
      <c r="BI301" s="7">
        <v>122.46</v>
      </c>
      <c r="BJ301" s="7">
        <v>17.850000000000001</v>
      </c>
      <c r="BK301" s="7">
        <v>7.45</v>
      </c>
    </row>
    <row r="302" spans="13:63" s="4" customFormat="1">
      <c r="M302" s="12"/>
      <c r="N302" s="12"/>
      <c r="O302" s="12"/>
      <c r="P302" s="12"/>
      <c r="Q302" s="12"/>
      <c r="R302" s="12"/>
      <c r="AH302" s="7">
        <v>27.11</v>
      </c>
      <c r="AI302" s="7">
        <v>56.81</v>
      </c>
      <c r="AJ302" s="7">
        <v>9.4</v>
      </c>
      <c r="AK302" s="7">
        <v>19.3</v>
      </c>
      <c r="AL302" s="7">
        <v>48.7</v>
      </c>
      <c r="AM302" s="7">
        <v>16.399999999999999</v>
      </c>
      <c r="AN302" s="7">
        <v>28.72</v>
      </c>
      <c r="AO302" s="7">
        <v>57.1</v>
      </c>
      <c r="AP302" s="7">
        <v>2.4</v>
      </c>
      <c r="AQ302" s="7">
        <v>4.4000000000000004</v>
      </c>
      <c r="AR302" s="7">
        <v>27.7</v>
      </c>
      <c r="AS302" s="7">
        <v>38.85</v>
      </c>
      <c r="AT302" s="7">
        <v>71.3</v>
      </c>
      <c r="AU302" s="7">
        <v>155.1</v>
      </c>
      <c r="AV302" s="7">
        <v>288.70999999999998</v>
      </c>
      <c r="AW302" s="7">
        <v>53.72</v>
      </c>
      <c r="AX302" s="7">
        <v>14.03</v>
      </c>
      <c r="AY302" s="7">
        <v>22.6</v>
      </c>
      <c r="AZ302" s="7">
        <v>62.1</v>
      </c>
      <c r="BA302" s="7">
        <v>10.1</v>
      </c>
      <c r="BB302" s="7">
        <v>16.21</v>
      </c>
      <c r="BC302" s="7">
        <v>62.3</v>
      </c>
      <c r="BD302" s="7">
        <v>37.700000000000003</v>
      </c>
      <c r="BE302" s="7">
        <v>98.69</v>
      </c>
      <c r="BF302" s="7">
        <v>38.200000000000003</v>
      </c>
      <c r="BG302" s="7">
        <v>153.74</v>
      </c>
      <c r="BH302" s="7">
        <v>210.66</v>
      </c>
      <c r="BI302" s="7">
        <v>125.85</v>
      </c>
      <c r="BJ302" s="7">
        <v>17.88</v>
      </c>
      <c r="BK302" s="7">
        <v>7.35</v>
      </c>
    </row>
    <row r="303" spans="13:63" s="4" customFormat="1">
      <c r="M303" s="12"/>
      <c r="N303" s="12"/>
      <c r="O303" s="12"/>
      <c r="P303" s="12"/>
      <c r="Q303" s="12"/>
      <c r="R303" s="12"/>
      <c r="AH303" s="7">
        <v>30.49</v>
      </c>
      <c r="AI303" s="7">
        <v>57.41</v>
      </c>
      <c r="AJ303" s="7">
        <v>9.8000000000000007</v>
      </c>
      <c r="AK303" s="7">
        <v>20.11</v>
      </c>
      <c r="AL303" s="7">
        <v>48.74</v>
      </c>
      <c r="AM303" s="7">
        <v>18.5</v>
      </c>
      <c r="AN303" s="7">
        <v>31.57</v>
      </c>
      <c r="AO303" s="7">
        <v>58.6</v>
      </c>
      <c r="AP303" s="7">
        <v>4.7</v>
      </c>
      <c r="AQ303" s="7">
        <v>7.7</v>
      </c>
      <c r="AR303" s="7">
        <v>28.1</v>
      </c>
      <c r="AS303" s="7">
        <v>39.19</v>
      </c>
      <c r="AT303" s="7">
        <v>71.7</v>
      </c>
      <c r="AU303" s="7">
        <v>158.6</v>
      </c>
      <c r="AV303" s="7">
        <v>294.41000000000003</v>
      </c>
      <c r="AW303" s="7">
        <v>53.87</v>
      </c>
      <c r="AX303" s="7">
        <v>14.38</v>
      </c>
      <c r="AY303" s="7">
        <v>23.3</v>
      </c>
      <c r="AZ303" s="7">
        <v>61.7</v>
      </c>
      <c r="BA303" s="7">
        <v>10.8</v>
      </c>
      <c r="BB303" s="7">
        <v>16.77</v>
      </c>
      <c r="BC303" s="7">
        <v>64.400000000000006</v>
      </c>
      <c r="BD303" s="7">
        <v>36.9</v>
      </c>
      <c r="BE303" s="7">
        <v>96.34</v>
      </c>
      <c r="BF303" s="7">
        <v>38.299999999999997</v>
      </c>
      <c r="BG303" s="7">
        <v>156.09</v>
      </c>
      <c r="BH303" s="7">
        <v>212.5</v>
      </c>
      <c r="BI303" s="7">
        <v>129.16</v>
      </c>
      <c r="BJ303" s="7">
        <v>17.98</v>
      </c>
      <c r="BK303" s="7">
        <v>7.32</v>
      </c>
    </row>
    <row r="304" spans="13:63" s="4" customFormat="1">
      <c r="M304" s="12"/>
      <c r="N304" s="12"/>
      <c r="O304" s="12"/>
      <c r="P304" s="12"/>
      <c r="Q304" s="12"/>
      <c r="R304" s="12"/>
      <c r="AH304" s="7">
        <v>33.76</v>
      </c>
      <c r="AI304" s="7">
        <v>58.65</v>
      </c>
      <c r="AJ304" s="7">
        <v>10.5</v>
      </c>
      <c r="AK304" s="7">
        <v>21.04</v>
      </c>
      <c r="AL304" s="7">
        <v>49.9</v>
      </c>
      <c r="AM304" s="7">
        <v>20.399999999999999</v>
      </c>
      <c r="AN304" s="7">
        <v>33.44</v>
      </c>
      <c r="AO304" s="7">
        <v>61</v>
      </c>
      <c r="AP304" s="7">
        <v>4.7</v>
      </c>
      <c r="AQ304" s="7">
        <v>8</v>
      </c>
      <c r="AR304" s="7">
        <v>35.6</v>
      </c>
      <c r="AS304" s="7">
        <v>48.97</v>
      </c>
      <c r="AT304" s="7">
        <v>72.7</v>
      </c>
      <c r="AU304" s="7">
        <v>164.8</v>
      </c>
      <c r="AV304" s="7">
        <v>298.86</v>
      </c>
      <c r="AW304" s="7">
        <v>55.14</v>
      </c>
      <c r="AX304" s="7">
        <v>15.26</v>
      </c>
      <c r="AY304" s="7">
        <v>23.8</v>
      </c>
      <c r="AZ304" s="7">
        <v>64.099999999999994</v>
      </c>
      <c r="BA304" s="7">
        <v>13.6</v>
      </c>
      <c r="BB304" s="7">
        <v>19.77</v>
      </c>
      <c r="BC304" s="7">
        <v>68.8</v>
      </c>
      <c r="BD304" s="7">
        <v>38</v>
      </c>
      <c r="BE304" s="7">
        <v>95.48</v>
      </c>
      <c r="BF304" s="7">
        <v>39.799999999999997</v>
      </c>
      <c r="BG304" s="7">
        <v>159.18</v>
      </c>
      <c r="BH304" s="7">
        <v>214.56</v>
      </c>
      <c r="BI304" s="7">
        <v>134.74</v>
      </c>
      <c r="BJ304" s="7">
        <v>18.079999999999998</v>
      </c>
      <c r="BK304" s="7">
        <v>7.47</v>
      </c>
    </row>
    <row r="305" spans="13:63" s="4" customFormat="1">
      <c r="M305" s="12"/>
      <c r="N305" s="12"/>
      <c r="O305" s="12"/>
      <c r="P305" s="12"/>
      <c r="Q305" s="12"/>
      <c r="R305" s="12"/>
      <c r="AH305" s="7">
        <v>33.299999999999997</v>
      </c>
      <c r="AI305" s="7">
        <v>60.06</v>
      </c>
      <c r="AJ305" s="7">
        <v>11.3</v>
      </c>
      <c r="AK305" s="7">
        <v>21.67</v>
      </c>
      <c r="AL305" s="7">
        <v>52.14</v>
      </c>
      <c r="AM305" s="7">
        <v>19.2</v>
      </c>
      <c r="AN305" s="7">
        <v>31.58</v>
      </c>
      <c r="AO305" s="7">
        <v>60.8</v>
      </c>
      <c r="AP305" s="7">
        <v>15.1</v>
      </c>
      <c r="AQ305" s="7">
        <v>22.1</v>
      </c>
      <c r="AR305" s="7">
        <v>31.5</v>
      </c>
      <c r="AS305" s="7">
        <v>43.21</v>
      </c>
      <c r="AT305" s="7">
        <v>72.900000000000006</v>
      </c>
      <c r="AU305" s="7">
        <v>166.3</v>
      </c>
      <c r="AV305" s="7">
        <v>296.61</v>
      </c>
      <c r="AW305" s="7">
        <v>56.07</v>
      </c>
      <c r="AX305" s="7">
        <v>16.68</v>
      </c>
      <c r="AY305" s="7">
        <v>24.6</v>
      </c>
      <c r="AZ305" s="7">
        <v>67.8</v>
      </c>
      <c r="BA305" s="7">
        <v>14.3</v>
      </c>
      <c r="BB305" s="7">
        <v>19.27</v>
      </c>
      <c r="BC305" s="7">
        <v>74.2</v>
      </c>
      <c r="BD305" s="7">
        <v>41.4</v>
      </c>
      <c r="BE305" s="7">
        <v>101.97</v>
      </c>
      <c r="BF305" s="7">
        <v>40.6</v>
      </c>
      <c r="BG305" s="7">
        <v>162.05000000000001</v>
      </c>
      <c r="BH305" s="7">
        <v>216.74</v>
      </c>
      <c r="BI305" s="7">
        <v>138.59</v>
      </c>
      <c r="BJ305" s="7">
        <v>17.989999999999998</v>
      </c>
      <c r="BK305" s="7">
        <v>7.33</v>
      </c>
    </row>
    <row r="306" spans="13:63" s="4" customFormat="1">
      <c r="M306" s="12"/>
      <c r="N306" s="12"/>
      <c r="O306" s="12"/>
      <c r="P306" s="12"/>
      <c r="Q306" s="12"/>
      <c r="R306" s="12"/>
      <c r="AH306" s="7">
        <v>31.74</v>
      </c>
      <c r="AI306" s="7">
        <v>62.38</v>
      </c>
      <c r="AJ306" s="7">
        <v>11.7</v>
      </c>
      <c r="AK306" s="7">
        <v>21.56</v>
      </c>
      <c r="AL306" s="7">
        <v>54.26</v>
      </c>
      <c r="AM306" s="7">
        <v>18.7</v>
      </c>
      <c r="AN306" s="7">
        <v>29.73</v>
      </c>
      <c r="AO306" s="7">
        <v>62.9</v>
      </c>
      <c r="AP306" s="7">
        <v>10.5</v>
      </c>
      <c r="AQ306" s="7">
        <v>13.4</v>
      </c>
      <c r="AR306" s="7">
        <v>33.799999999999997</v>
      </c>
      <c r="AS306" s="7">
        <v>44.3</v>
      </c>
      <c r="AT306" s="7">
        <v>76.3</v>
      </c>
      <c r="AU306" s="7">
        <v>174.5</v>
      </c>
      <c r="AV306" s="7">
        <v>301.31</v>
      </c>
      <c r="AW306" s="7">
        <v>57.91</v>
      </c>
      <c r="AX306" s="7">
        <v>18.32</v>
      </c>
      <c r="AY306" s="7">
        <v>25.8</v>
      </c>
      <c r="AZ306" s="7">
        <v>71</v>
      </c>
      <c r="BA306" s="7">
        <v>15.6</v>
      </c>
      <c r="BB306" s="7">
        <v>19.649999999999999</v>
      </c>
      <c r="BC306" s="7">
        <v>79.400000000000006</v>
      </c>
      <c r="BD306" s="7">
        <v>49.6</v>
      </c>
      <c r="BE306" s="7">
        <v>115.62</v>
      </c>
      <c r="BF306" s="7">
        <v>42.9</v>
      </c>
      <c r="BG306" s="7">
        <v>164.43</v>
      </c>
      <c r="BH306" s="7">
        <v>218.86</v>
      </c>
      <c r="BI306" s="7">
        <v>142.52000000000001</v>
      </c>
      <c r="BJ306" s="7">
        <v>19.38</v>
      </c>
      <c r="BK306" s="7">
        <v>8.24</v>
      </c>
    </row>
    <row r="307" spans="13:63" s="4" customFormat="1">
      <c r="M307" s="12"/>
      <c r="N307" s="12"/>
      <c r="O307" s="12"/>
      <c r="P307" s="12"/>
      <c r="Q307" s="12"/>
      <c r="R307" s="12"/>
      <c r="AH307" s="7">
        <v>32.28</v>
      </c>
      <c r="AI307" s="7">
        <v>62.28</v>
      </c>
      <c r="AJ307" s="7">
        <v>12.4</v>
      </c>
      <c r="AK307" s="7">
        <v>22.4</v>
      </c>
      <c r="AL307" s="7">
        <v>55.37</v>
      </c>
      <c r="AM307" s="7">
        <v>16.3</v>
      </c>
      <c r="AN307" s="7">
        <v>25.55</v>
      </c>
      <c r="AO307" s="7">
        <v>63.8</v>
      </c>
      <c r="AP307" s="7">
        <v>15.1</v>
      </c>
      <c r="AQ307" s="7">
        <v>19.899999999999999</v>
      </c>
      <c r="AR307" s="7">
        <v>28.9</v>
      </c>
      <c r="AS307" s="7">
        <v>38.08</v>
      </c>
      <c r="AT307" s="7">
        <v>75.900000000000006</v>
      </c>
      <c r="AU307" s="7">
        <v>175</v>
      </c>
      <c r="AV307" s="7">
        <v>299.94</v>
      </c>
      <c r="AW307" s="7">
        <v>58.35</v>
      </c>
      <c r="AX307" s="7">
        <v>21.04</v>
      </c>
      <c r="AY307" s="7">
        <v>28.2</v>
      </c>
      <c r="AZ307" s="7">
        <v>74.599999999999994</v>
      </c>
      <c r="BA307" s="7">
        <v>15.9</v>
      </c>
      <c r="BB307" s="7">
        <v>18.91</v>
      </c>
      <c r="BC307" s="7">
        <v>84.1</v>
      </c>
      <c r="BD307" s="7">
        <v>56.7</v>
      </c>
      <c r="BE307" s="7">
        <v>128.57</v>
      </c>
      <c r="BF307" s="7">
        <v>44.1</v>
      </c>
      <c r="BG307" s="7">
        <v>166.87</v>
      </c>
      <c r="BH307" s="7">
        <v>221.15</v>
      </c>
      <c r="BI307" s="7">
        <v>144.69</v>
      </c>
      <c r="BJ307" s="7">
        <v>19.11</v>
      </c>
      <c r="BK307" s="7">
        <v>8.14</v>
      </c>
    </row>
    <row r="308" spans="13:63" s="4" customFormat="1">
      <c r="M308" s="12"/>
      <c r="N308" s="12"/>
      <c r="O308" s="12"/>
      <c r="P308" s="12"/>
      <c r="Q308" s="12"/>
      <c r="R308" s="12"/>
      <c r="AH308" s="7">
        <v>33.19</v>
      </c>
      <c r="AI308" s="7">
        <v>62.06</v>
      </c>
      <c r="AJ308" s="7">
        <v>12.5</v>
      </c>
      <c r="AK308" s="7">
        <v>22.22</v>
      </c>
      <c r="AL308" s="7">
        <v>56.26</v>
      </c>
      <c r="AM308" s="7">
        <v>15.2</v>
      </c>
      <c r="AN308" s="7">
        <v>23.71</v>
      </c>
      <c r="AO308" s="7">
        <v>64.099999999999994</v>
      </c>
      <c r="AP308" s="7">
        <v>10.4</v>
      </c>
      <c r="AQ308" s="7">
        <v>14.6</v>
      </c>
      <c r="AR308" s="7">
        <v>28.3</v>
      </c>
      <c r="AS308" s="7">
        <v>37.14</v>
      </c>
      <c r="AT308" s="7">
        <v>76.2</v>
      </c>
      <c r="AU308" s="7">
        <v>178</v>
      </c>
      <c r="AV308" s="7">
        <v>303.88</v>
      </c>
      <c r="AW308" s="7">
        <v>58.58</v>
      </c>
      <c r="AX308" s="7">
        <v>22.08</v>
      </c>
      <c r="AY308" s="7">
        <v>30</v>
      </c>
      <c r="AZ308" s="7">
        <v>73.599999999999994</v>
      </c>
      <c r="BA308" s="7">
        <v>15</v>
      </c>
      <c r="BB308" s="7">
        <v>18.03</v>
      </c>
      <c r="BC308" s="7">
        <v>83.2</v>
      </c>
      <c r="BD308" s="7">
        <v>64.400000000000006</v>
      </c>
      <c r="BE308" s="7">
        <v>141.22999999999999</v>
      </c>
      <c r="BF308" s="7">
        <v>45.6</v>
      </c>
      <c r="BG308" s="7">
        <v>169.45</v>
      </c>
      <c r="BH308" s="7">
        <v>223.37</v>
      </c>
      <c r="BI308" s="7">
        <v>146.51</v>
      </c>
      <c r="BJ308" s="7">
        <v>19.899999999999999</v>
      </c>
      <c r="BK308" s="7">
        <v>8.9499999999999993</v>
      </c>
    </row>
    <row r="309" spans="13:63" s="4" customFormat="1">
      <c r="M309" s="12"/>
      <c r="N309" s="12"/>
      <c r="O309" s="12"/>
      <c r="P309" s="12"/>
      <c r="Q309" s="12"/>
      <c r="R309" s="12"/>
      <c r="AH309" s="7">
        <v>32.979999999999997</v>
      </c>
      <c r="AI309" s="7">
        <v>62.46</v>
      </c>
      <c r="AJ309" s="7">
        <v>12.1</v>
      </c>
      <c r="AK309" s="7">
        <v>21.34</v>
      </c>
      <c r="AL309" s="7">
        <v>56.69</v>
      </c>
      <c r="AM309" s="7">
        <v>15.5</v>
      </c>
      <c r="AN309" s="7">
        <v>23.92</v>
      </c>
      <c r="AO309" s="7">
        <v>64.8</v>
      </c>
      <c r="AP309" s="7">
        <v>5.2</v>
      </c>
      <c r="AQ309" s="7">
        <v>7</v>
      </c>
      <c r="AR309" s="7">
        <v>28.3</v>
      </c>
      <c r="AS309" s="7">
        <v>36.85</v>
      </c>
      <c r="AT309" s="7">
        <v>76.8</v>
      </c>
      <c r="AU309" s="7">
        <v>184.5</v>
      </c>
      <c r="AV309" s="7">
        <v>309.74</v>
      </c>
      <c r="AW309" s="7">
        <v>59.57</v>
      </c>
      <c r="AX309" s="7">
        <v>22.3</v>
      </c>
      <c r="AY309" s="7">
        <v>30.5</v>
      </c>
      <c r="AZ309" s="7">
        <v>73.099999999999994</v>
      </c>
      <c r="BA309" s="7">
        <v>14.7</v>
      </c>
      <c r="BB309" s="7">
        <v>18.260000000000002</v>
      </c>
      <c r="BC309" s="7">
        <v>80.5</v>
      </c>
      <c r="BD309" s="7">
        <v>69.599999999999994</v>
      </c>
      <c r="BE309" s="7">
        <v>149.04</v>
      </c>
      <c r="BF309" s="7">
        <v>46.7</v>
      </c>
      <c r="BG309" s="7">
        <v>171.89</v>
      </c>
      <c r="BH309" s="7">
        <v>225.34</v>
      </c>
      <c r="BI309" s="7">
        <v>148.16999999999999</v>
      </c>
      <c r="BJ309" s="7">
        <v>20.58</v>
      </c>
      <c r="BK309" s="7">
        <v>9.69</v>
      </c>
    </row>
    <row r="310" spans="13:63" s="4" customFormat="1">
      <c r="M310" s="12"/>
      <c r="N310" s="12"/>
      <c r="O310" s="12"/>
      <c r="P310" s="12"/>
      <c r="Q310" s="12"/>
      <c r="R310" s="12"/>
      <c r="AH310" s="7">
        <v>33.159999999999997</v>
      </c>
      <c r="AI310" s="7">
        <v>62.42</v>
      </c>
      <c r="AJ310" s="7">
        <v>12.2</v>
      </c>
      <c r="AK310" s="7">
        <v>21.35</v>
      </c>
      <c r="AL310" s="7">
        <v>57.14</v>
      </c>
      <c r="AM310" s="7">
        <v>16</v>
      </c>
      <c r="AN310" s="7">
        <v>24.58</v>
      </c>
      <c r="AO310" s="7">
        <v>65.099999999999994</v>
      </c>
      <c r="AP310" s="7">
        <v>5.2</v>
      </c>
      <c r="AQ310" s="7">
        <v>7.3</v>
      </c>
      <c r="AR310" s="7">
        <v>28.9</v>
      </c>
      <c r="AS310" s="7">
        <v>37.58</v>
      </c>
      <c r="AT310" s="7">
        <v>76.900000000000006</v>
      </c>
      <c r="AU310" s="7">
        <v>182.3</v>
      </c>
      <c r="AV310" s="7">
        <v>305.18</v>
      </c>
      <c r="AW310" s="7">
        <v>59.73</v>
      </c>
      <c r="AX310" s="7">
        <v>22.58</v>
      </c>
      <c r="AY310" s="7">
        <v>30.8</v>
      </c>
      <c r="AZ310" s="7">
        <v>73.3</v>
      </c>
      <c r="BA310" s="7">
        <v>15.6</v>
      </c>
      <c r="BB310" s="7">
        <v>19.329999999999998</v>
      </c>
      <c r="BC310" s="7">
        <v>80.7</v>
      </c>
      <c r="BD310" s="7">
        <v>70.900000000000006</v>
      </c>
      <c r="BE310" s="7">
        <v>152.80000000000001</v>
      </c>
      <c r="BF310" s="7">
        <v>46.4</v>
      </c>
      <c r="BG310" s="7">
        <v>174.29</v>
      </c>
      <c r="BH310" s="7">
        <v>227.27</v>
      </c>
      <c r="BI310" s="7">
        <v>149.91999999999999</v>
      </c>
      <c r="BJ310" s="7">
        <v>19.850000000000001</v>
      </c>
      <c r="BK310" s="7">
        <v>9.0399999999999991</v>
      </c>
    </row>
    <row r="311" spans="13:63" s="4" customFormat="1">
      <c r="M311" s="12"/>
      <c r="N311" s="12"/>
      <c r="O311" s="12"/>
      <c r="P311" s="12"/>
      <c r="Q311" s="12"/>
      <c r="R311" s="12"/>
      <c r="AH311" s="7">
        <v>33.520000000000003</v>
      </c>
      <c r="AI311" s="7">
        <v>63.24</v>
      </c>
      <c r="AJ311" s="7">
        <v>12.3</v>
      </c>
      <c r="AK311" s="7">
        <v>21.61</v>
      </c>
      <c r="AL311" s="7">
        <v>56.92</v>
      </c>
      <c r="AM311" s="7">
        <v>16.399999999999999</v>
      </c>
      <c r="AN311" s="7">
        <v>24.96</v>
      </c>
      <c r="AO311" s="7">
        <v>65.7</v>
      </c>
      <c r="AP311" s="7">
        <v>-2.4</v>
      </c>
      <c r="AQ311" s="7">
        <v>-2.7</v>
      </c>
      <c r="AR311" s="7">
        <v>29</v>
      </c>
      <c r="AS311" s="7">
        <v>38.26</v>
      </c>
      <c r="AT311" s="7">
        <v>75.8</v>
      </c>
      <c r="AU311" s="7">
        <v>186.1</v>
      </c>
      <c r="AV311" s="7">
        <v>310.48</v>
      </c>
      <c r="AW311" s="7">
        <v>59.94</v>
      </c>
      <c r="AX311" s="7">
        <v>20.61</v>
      </c>
      <c r="AY311" s="7">
        <v>28</v>
      </c>
      <c r="AZ311" s="7">
        <v>73.599999999999994</v>
      </c>
      <c r="BA311" s="7">
        <v>15.3</v>
      </c>
      <c r="BB311" s="7">
        <v>19.170000000000002</v>
      </c>
      <c r="BC311" s="7">
        <v>79.8</v>
      </c>
      <c r="BD311" s="7">
        <v>75.5</v>
      </c>
      <c r="BE311" s="7">
        <v>159.28</v>
      </c>
      <c r="BF311" s="7">
        <v>47.4</v>
      </c>
      <c r="BG311" s="7">
        <v>176.69</v>
      </c>
      <c r="BH311" s="7">
        <v>229.25</v>
      </c>
      <c r="BI311" s="7">
        <v>151.75</v>
      </c>
      <c r="BJ311" s="7">
        <v>19.77</v>
      </c>
      <c r="BK311" s="7">
        <v>8.6300000000000008</v>
      </c>
    </row>
    <row r="312" spans="13:63" s="4" customFormat="1">
      <c r="M312" s="12"/>
      <c r="N312" s="12"/>
      <c r="O312" s="12"/>
      <c r="P312" s="12"/>
      <c r="Q312" s="12"/>
      <c r="R312" s="12"/>
      <c r="AH312" s="7">
        <v>28.58</v>
      </c>
      <c r="AI312" s="7">
        <v>62.98</v>
      </c>
      <c r="AJ312" s="7">
        <v>12.4</v>
      </c>
      <c r="AK312" s="7">
        <v>21.81</v>
      </c>
      <c r="AL312" s="7">
        <v>56.86</v>
      </c>
      <c r="AM312" s="7">
        <v>16.5</v>
      </c>
      <c r="AN312" s="7">
        <v>24.89</v>
      </c>
      <c r="AO312" s="7">
        <v>66.3</v>
      </c>
      <c r="AP312" s="7">
        <v>4.2</v>
      </c>
      <c r="AQ312" s="7">
        <v>5.4</v>
      </c>
      <c r="AR312" s="7">
        <v>27.3</v>
      </c>
      <c r="AS312" s="7">
        <v>35.78</v>
      </c>
      <c r="AT312" s="7">
        <v>76.3</v>
      </c>
      <c r="AU312" s="7">
        <v>189.9</v>
      </c>
      <c r="AV312" s="7">
        <v>314.52</v>
      </c>
      <c r="AW312" s="7">
        <v>60.38</v>
      </c>
      <c r="AX312" s="7">
        <v>19.13</v>
      </c>
      <c r="AY312" s="7">
        <v>26.2</v>
      </c>
      <c r="AZ312" s="7">
        <v>73</v>
      </c>
      <c r="BA312" s="7">
        <v>15.9</v>
      </c>
      <c r="BB312" s="7">
        <v>20.329999999999998</v>
      </c>
      <c r="BC312" s="7">
        <v>78.2</v>
      </c>
      <c r="BD312" s="7">
        <v>77.5</v>
      </c>
      <c r="BE312" s="7">
        <v>163.85</v>
      </c>
      <c r="BF312" s="7">
        <v>47.3</v>
      </c>
      <c r="BG312" s="7">
        <v>177.78</v>
      </c>
      <c r="BH312" s="7">
        <v>231.24</v>
      </c>
      <c r="BI312" s="7">
        <v>152.87</v>
      </c>
      <c r="BJ312" s="7">
        <v>19.11</v>
      </c>
      <c r="BK312" s="7">
        <v>8.19</v>
      </c>
    </row>
    <row r="313" spans="13:63" s="4" customFormat="1">
      <c r="M313" s="12"/>
      <c r="N313" s="12"/>
      <c r="O313" s="12"/>
      <c r="P313" s="12"/>
      <c r="Q313" s="12"/>
      <c r="R313" s="12"/>
      <c r="AH313" s="7">
        <v>31.79</v>
      </c>
      <c r="AI313" s="7">
        <v>63.86</v>
      </c>
      <c r="AJ313" s="7">
        <v>12.8</v>
      </c>
      <c r="AK313" s="7">
        <v>22.63</v>
      </c>
      <c r="AL313" s="7">
        <v>56.57</v>
      </c>
      <c r="AM313" s="7">
        <v>17.2</v>
      </c>
      <c r="AN313" s="7">
        <v>25.98</v>
      </c>
      <c r="AO313" s="7">
        <v>66.2</v>
      </c>
      <c r="AP313" s="7">
        <v>5.4</v>
      </c>
      <c r="AQ313" s="7">
        <v>7.2</v>
      </c>
      <c r="AR313" s="7">
        <v>31.4</v>
      </c>
      <c r="AS313" s="7">
        <v>40.46</v>
      </c>
      <c r="AT313" s="7">
        <v>77.599999999999994</v>
      </c>
      <c r="AU313" s="7">
        <v>193.6</v>
      </c>
      <c r="AV313" s="7">
        <v>318.36</v>
      </c>
      <c r="AW313" s="7">
        <v>60.81</v>
      </c>
      <c r="AX313" s="7">
        <v>19.18</v>
      </c>
      <c r="AY313" s="7">
        <v>26.6</v>
      </c>
      <c r="AZ313" s="7">
        <v>72.099999999999994</v>
      </c>
      <c r="BA313" s="7">
        <v>17</v>
      </c>
      <c r="BB313" s="7">
        <v>21.85</v>
      </c>
      <c r="BC313" s="7">
        <v>77.8</v>
      </c>
      <c r="BD313" s="7">
        <v>78.3</v>
      </c>
      <c r="BE313" s="7">
        <v>163.13</v>
      </c>
      <c r="BF313" s="7">
        <v>48</v>
      </c>
      <c r="BG313" s="7">
        <v>179.64</v>
      </c>
      <c r="BH313" s="7">
        <v>233.41</v>
      </c>
      <c r="BI313" s="7">
        <v>155.1</v>
      </c>
      <c r="BJ313" s="7">
        <v>19.05</v>
      </c>
      <c r="BK313" s="7">
        <v>7.89</v>
      </c>
    </row>
    <row r="314" spans="13:63" s="4" customFormat="1">
      <c r="M314" s="12"/>
      <c r="N314" s="12"/>
      <c r="O314" s="12"/>
      <c r="P314" s="12"/>
      <c r="Q314" s="12"/>
      <c r="R314" s="12"/>
      <c r="AH314" s="7">
        <v>34.049999999999997</v>
      </c>
      <c r="AI314" s="7">
        <v>63.72</v>
      </c>
      <c r="AJ314" s="7">
        <v>13.3</v>
      </c>
      <c r="AK314" s="7">
        <v>23.32</v>
      </c>
      <c r="AL314" s="7">
        <v>57.04</v>
      </c>
      <c r="AM314" s="7">
        <v>17.5</v>
      </c>
      <c r="AN314" s="7">
        <v>26.52</v>
      </c>
      <c r="AO314" s="7">
        <v>66</v>
      </c>
      <c r="AP314" s="7">
        <v>2.2999999999999998</v>
      </c>
      <c r="AQ314" s="7">
        <v>3.9</v>
      </c>
      <c r="AR314" s="7">
        <v>32.9</v>
      </c>
      <c r="AS314" s="7">
        <v>42.34</v>
      </c>
      <c r="AT314" s="7">
        <v>77.7</v>
      </c>
      <c r="AU314" s="7">
        <v>195.4</v>
      </c>
      <c r="AV314" s="7">
        <v>320.58999999999997</v>
      </c>
      <c r="AW314" s="7">
        <v>60.95</v>
      </c>
      <c r="AX314" s="7">
        <v>18.91</v>
      </c>
      <c r="AY314" s="7">
        <v>26.3</v>
      </c>
      <c r="AZ314" s="7">
        <v>71.900000000000006</v>
      </c>
      <c r="BA314" s="7">
        <v>16.5</v>
      </c>
      <c r="BB314" s="7">
        <v>21.6</v>
      </c>
      <c r="BC314" s="7">
        <v>76.400000000000006</v>
      </c>
      <c r="BD314" s="7">
        <v>81.7</v>
      </c>
      <c r="BE314" s="7">
        <v>167.76</v>
      </c>
      <c r="BF314" s="7">
        <v>48.7</v>
      </c>
      <c r="BG314" s="7">
        <v>182</v>
      </c>
      <c r="BH314" s="7">
        <v>235.71</v>
      </c>
      <c r="BI314" s="7">
        <v>157.69</v>
      </c>
      <c r="BJ314" s="7">
        <v>18.420000000000002</v>
      </c>
      <c r="BK314" s="7">
        <v>7.49</v>
      </c>
    </row>
    <row r="315" spans="13:63" s="4" customFormat="1">
      <c r="M315" s="12"/>
      <c r="N315" s="12"/>
      <c r="O315" s="12"/>
      <c r="P315" s="12"/>
      <c r="Q315" s="12"/>
      <c r="R315" s="12"/>
      <c r="AH315" s="7">
        <v>33.68</v>
      </c>
      <c r="AI315" s="7">
        <v>64.42</v>
      </c>
      <c r="AJ315" s="7">
        <v>13.7</v>
      </c>
      <c r="AK315" s="7">
        <v>23.71</v>
      </c>
      <c r="AL315" s="7">
        <v>57.77</v>
      </c>
      <c r="AM315" s="7">
        <v>17.600000000000001</v>
      </c>
      <c r="AN315" s="7">
        <v>26.63</v>
      </c>
      <c r="AO315" s="7">
        <v>66.099999999999994</v>
      </c>
      <c r="AP315" s="7">
        <v>3.1</v>
      </c>
      <c r="AQ315" s="7">
        <v>5.0999999999999996</v>
      </c>
      <c r="AR315" s="7">
        <v>32.799999999999997</v>
      </c>
      <c r="AS315" s="7">
        <v>41.94</v>
      </c>
      <c r="AT315" s="7">
        <v>78.2</v>
      </c>
      <c r="AU315" s="7">
        <v>197.1</v>
      </c>
      <c r="AV315" s="7">
        <v>322.67</v>
      </c>
      <c r="AW315" s="7">
        <v>61.08</v>
      </c>
      <c r="AX315" s="7">
        <v>19.16</v>
      </c>
      <c r="AY315" s="7">
        <v>26.8</v>
      </c>
      <c r="AZ315" s="7">
        <v>71.5</v>
      </c>
      <c r="BA315" s="7">
        <v>17.100000000000001</v>
      </c>
      <c r="BB315" s="7">
        <v>22.65</v>
      </c>
      <c r="BC315" s="7">
        <v>75.5</v>
      </c>
      <c r="BD315" s="7">
        <v>82.6</v>
      </c>
      <c r="BE315" s="7">
        <v>170.31</v>
      </c>
      <c r="BF315" s="7">
        <v>48.5</v>
      </c>
      <c r="BG315" s="7">
        <v>184.18</v>
      </c>
      <c r="BH315" s="7">
        <v>238.09</v>
      </c>
      <c r="BI315" s="7">
        <v>160.04</v>
      </c>
      <c r="BJ315" s="7">
        <v>18.71</v>
      </c>
      <c r="BK315" s="7">
        <v>7.62</v>
      </c>
    </row>
    <row r="316" spans="13:63" s="4" customFormat="1">
      <c r="M316" s="12"/>
      <c r="N316" s="12"/>
      <c r="O316" s="12"/>
      <c r="P316" s="12"/>
      <c r="Q316" s="12"/>
      <c r="R316" s="12"/>
      <c r="AH316" s="7">
        <v>34.72</v>
      </c>
      <c r="AI316" s="7">
        <v>64.8</v>
      </c>
      <c r="AJ316" s="7">
        <v>13.9</v>
      </c>
      <c r="AK316" s="7">
        <v>23.84</v>
      </c>
      <c r="AL316" s="7">
        <v>58.3</v>
      </c>
      <c r="AM316" s="7">
        <v>17.100000000000001</v>
      </c>
      <c r="AN316" s="7">
        <v>25.64</v>
      </c>
      <c r="AO316" s="7">
        <v>66.7</v>
      </c>
      <c r="AP316" s="7">
        <v>0.7</v>
      </c>
      <c r="AQ316" s="7">
        <v>1.9</v>
      </c>
      <c r="AR316" s="7">
        <v>32.5</v>
      </c>
      <c r="AS316" s="7">
        <v>41.77</v>
      </c>
      <c r="AT316" s="7">
        <v>77.8</v>
      </c>
      <c r="AU316" s="7">
        <v>198</v>
      </c>
      <c r="AV316" s="7">
        <v>321.86</v>
      </c>
      <c r="AW316" s="7">
        <v>61.52</v>
      </c>
      <c r="AX316" s="7">
        <v>19.47</v>
      </c>
      <c r="AY316" s="7">
        <v>27</v>
      </c>
      <c r="AZ316" s="7">
        <v>72.099999999999994</v>
      </c>
      <c r="BA316" s="7">
        <v>17</v>
      </c>
      <c r="BB316" s="7">
        <v>22.43</v>
      </c>
      <c r="BC316" s="7">
        <v>75.8</v>
      </c>
      <c r="BD316" s="7">
        <v>82.4</v>
      </c>
      <c r="BE316" s="7">
        <v>169.9</v>
      </c>
      <c r="BF316" s="7">
        <v>48.5</v>
      </c>
      <c r="BG316" s="7">
        <v>186.55</v>
      </c>
      <c r="BH316" s="7">
        <v>240.45</v>
      </c>
      <c r="BI316" s="7">
        <v>162.22999999999999</v>
      </c>
      <c r="BJ316" s="7">
        <v>19.350000000000001</v>
      </c>
      <c r="BK316" s="7">
        <v>8.35</v>
      </c>
    </row>
    <row r="317" spans="13:63" s="4" customFormat="1">
      <c r="M317" s="12"/>
      <c r="N317" s="12"/>
      <c r="O317" s="12"/>
      <c r="P317" s="12"/>
      <c r="Q317" s="12"/>
      <c r="R317" s="12"/>
      <c r="AH317" s="7">
        <v>33.89</v>
      </c>
      <c r="AI317" s="7">
        <v>64.319999999999993</v>
      </c>
      <c r="AJ317" s="7">
        <v>14.1</v>
      </c>
      <c r="AK317" s="7">
        <v>24.23</v>
      </c>
      <c r="AL317" s="7">
        <v>58.18</v>
      </c>
      <c r="AM317" s="7">
        <v>16.899999999999999</v>
      </c>
      <c r="AN317" s="7">
        <v>25.45</v>
      </c>
      <c r="AO317" s="7">
        <v>66.400000000000006</v>
      </c>
      <c r="AP317" s="7">
        <v>-4.5999999999999996</v>
      </c>
      <c r="AQ317" s="7">
        <v>-5</v>
      </c>
      <c r="AR317" s="7">
        <v>31.9</v>
      </c>
      <c r="AS317" s="7">
        <v>42.53</v>
      </c>
      <c r="AT317" s="7">
        <v>75</v>
      </c>
      <c r="AU317" s="7">
        <v>198.1</v>
      </c>
      <c r="AV317" s="7">
        <v>320.27</v>
      </c>
      <c r="AW317" s="7">
        <v>61.85</v>
      </c>
      <c r="AX317" s="7">
        <v>18.96</v>
      </c>
      <c r="AY317" s="7">
        <v>26.3</v>
      </c>
      <c r="AZ317" s="7">
        <v>72.099999999999994</v>
      </c>
      <c r="BA317" s="7">
        <v>16.3</v>
      </c>
      <c r="BB317" s="7">
        <v>21.59</v>
      </c>
      <c r="BC317" s="7">
        <v>75.5</v>
      </c>
      <c r="BD317" s="7">
        <v>83.4</v>
      </c>
      <c r="BE317" s="7">
        <v>171.96</v>
      </c>
      <c r="BF317" s="7">
        <v>48.5</v>
      </c>
      <c r="BG317" s="7">
        <v>188.63</v>
      </c>
      <c r="BH317" s="7">
        <v>242.88</v>
      </c>
      <c r="BI317" s="7">
        <v>164.5</v>
      </c>
      <c r="BJ317" s="7">
        <v>20.260000000000002</v>
      </c>
      <c r="BK317" s="7">
        <v>9.3699999999999992</v>
      </c>
    </row>
    <row r="318" spans="13:63" s="4" customFormat="1">
      <c r="M318" s="12"/>
      <c r="N318" s="12"/>
      <c r="O318" s="12"/>
      <c r="P318" s="12"/>
      <c r="Q318" s="12"/>
      <c r="R318" s="12"/>
      <c r="AH318" s="7">
        <v>32.24</v>
      </c>
      <c r="AI318" s="7">
        <v>65.14</v>
      </c>
      <c r="AJ318" s="7">
        <v>14</v>
      </c>
      <c r="AK318" s="7">
        <v>24.44</v>
      </c>
      <c r="AL318" s="7">
        <v>57.29</v>
      </c>
      <c r="AM318" s="7">
        <v>17</v>
      </c>
      <c r="AN318" s="7">
        <v>25.76</v>
      </c>
      <c r="AO318" s="7">
        <v>66</v>
      </c>
      <c r="AP318" s="7">
        <v>-2.5</v>
      </c>
      <c r="AQ318" s="7">
        <v>-3.4</v>
      </c>
      <c r="AR318" s="7">
        <v>31.2</v>
      </c>
      <c r="AS318" s="7">
        <v>40.94</v>
      </c>
      <c r="AT318" s="7">
        <v>76.2</v>
      </c>
      <c r="AU318" s="7">
        <v>200.7</v>
      </c>
      <c r="AV318" s="7">
        <v>322.75</v>
      </c>
      <c r="AW318" s="7">
        <v>62.18</v>
      </c>
      <c r="AX318" s="7">
        <v>18.32</v>
      </c>
      <c r="AY318" s="7">
        <v>25.7</v>
      </c>
      <c r="AZ318" s="7">
        <v>71.3</v>
      </c>
      <c r="BA318" s="7">
        <v>15.5</v>
      </c>
      <c r="BB318" s="7">
        <v>20.53</v>
      </c>
      <c r="BC318" s="7">
        <v>75.5</v>
      </c>
      <c r="BD318" s="7">
        <v>79.5</v>
      </c>
      <c r="BE318" s="7">
        <v>162.58000000000001</v>
      </c>
      <c r="BF318" s="7">
        <v>48.9</v>
      </c>
      <c r="BG318" s="7">
        <v>190.22</v>
      </c>
      <c r="BH318" s="7">
        <v>245.33</v>
      </c>
      <c r="BI318" s="7">
        <v>166.25</v>
      </c>
      <c r="BJ318" s="7">
        <v>20.5</v>
      </c>
      <c r="BK318" s="7">
        <v>9.6300000000000008</v>
      </c>
    </row>
    <row r="319" spans="13:63" s="4" customFormat="1">
      <c r="M319" s="12"/>
      <c r="N319" s="12"/>
      <c r="O319" s="12"/>
      <c r="P319" s="12"/>
      <c r="Q319" s="12"/>
      <c r="R319" s="12"/>
      <c r="AH319" s="7">
        <v>31.45</v>
      </c>
      <c r="AI319" s="7">
        <v>66.13</v>
      </c>
      <c r="AJ319" s="7">
        <v>14</v>
      </c>
      <c r="AK319" s="7">
        <v>24.67</v>
      </c>
      <c r="AL319" s="7">
        <v>56.75</v>
      </c>
      <c r="AM319" s="7">
        <v>18.3</v>
      </c>
      <c r="AN319" s="7">
        <v>27.64</v>
      </c>
      <c r="AO319" s="7">
        <v>66.2</v>
      </c>
      <c r="AP319" s="7">
        <v>-2.7</v>
      </c>
      <c r="AQ319" s="7">
        <v>-4.0999999999999996</v>
      </c>
      <c r="AR319" s="7">
        <v>31.8</v>
      </c>
      <c r="AS319" s="7">
        <v>41.35</v>
      </c>
      <c r="AT319" s="7">
        <v>76.900000000000006</v>
      </c>
      <c r="AU319" s="7">
        <v>202.4</v>
      </c>
      <c r="AV319" s="7">
        <v>324.69</v>
      </c>
      <c r="AW319" s="7">
        <v>62.34</v>
      </c>
      <c r="AX319" s="7">
        <v>20.309999999999999</v>
      </c>
      <c r="AY319" s="7">
        <v>28.4</v>
      </c>
      <c r="AZ319" s="7">
        <v>71.5</v>
      </c>
      <c r="BA319" s="7">
        <v>16.899999999999999</v>
      </c>
      <c r="BB319" s="7">
        <v>21.81</v>
      </c>
      <c r="BC319" s="7">
        <v>77.5</v>
      </c>
      <c r="BD319" s="7">
        <v>75.400000000000006</v>
      </c>
      <c r="BE319" s="7">
        <v>155.79</v>
      </c>
      <c r="BF319" s="7">
        <v>48.4</v>
      </c>
      <c r="BG319" s="7">
        <v>191.57</v>
      </c>
      <c r="BH319" s="7">
        <v>247.79</v>
      </c>
      <c r="BI319" s="7">
        <v>168.01</v>
      </c>
      <c r="BJ319" s="7">
        <v>20.93</v>
      </c>
      <c r="BK319" s="7">
        <v>9.85</v>
      </c>
    </row>
    <row r="320" spans="13:63" s="4" customFormat="1">
      <c r="M320" s="12"/>
      <c r="N320" s="12"/>
      <c r="O320" s="12"/>
      <c r="P320" s="12"/>
      <c r="Q320" s="12"/>
      <c r="R320" s="12"/>
      <c r="AH320" s="7">
        <v>32.57</v>
      </c>
      <c r="AI320" s="7">
        <v>66.010000000000005</v>
      </c>
      <c r="AJ320" s="7">
        <v>14.1</v>
      </c>
      <c r="AK320" s="7">
        <v>24.8</v>
      </c>
      <c r="AL320" s="7">
        <v>56.85</v>
      </c>
      <c r="AM320" s="7">
        <v>19.7</v>
      </c>
      <c r="AN320" s="7">
        <v>29.4</v>
      </c>
      <c r="AO320" s="7">
        <v>67</v>
      </c>
      <c r="AP320" s="7">
        <v>-2.2000000000000002</v>
      </c>
      <c r="AQ320" s="7">
        <v>-2.7</v>
      </c>
      <c r="AR320" s="7">
        <v>31.3</v>
      </c>
      <c r="AS320" s="7">
        <v>42.41</v>
      </c>
      <c r="AT320" s="7">
        <v>73.8</v>
      </c>
      <c r="AU320" s="7">
        <v>205.1</v>
      </c>
      <c r="AV320" s="7">
        <v>329.43</v>
      </c>
      <c r="AW320" s="7">
        <v>62.26</v>
      </c>
      <c r="AX320" s="7">
        <v>19.78</v>
      </c>
      <c r="AY320" s="7">
        <v>27.9</v>
      </c>
      <c r="AZ320" s="7">
        <v>70.900000000000006</v>
      </c>
      <c r="BA320" s="7">
        <v>16</v>
      </c>
      <c r="BB320" s="7">
        <v>20.67</v>
      </c>
      <c r="BC320" s="7">
        <v>77.400000000000006</v>
      </c>
      <c r="BD320" s="7">
        <v>74.599999999999994</v>
      </c>
      <c r="BE320" s="7">
        <v>153.81</v>
      </c>
      <c r="BF320" s="7">
        <v>48.5</v>
      </c>
      <c r="BG320" s="7">
        <v>193.14</v>
      </c>
      <c r="BH320" s="7">
        <v>250.26</v>
      </c>
      <c r="BI320" s="7">
        <v>169.95</v>
      </c>
      <c r="BJ320" s="7">
        <v>20.95</v>
      </c>
      <c r="BK320" s="7">
        <v>9.9</v>
      </c>
    </row>
    <row r="321" spans="13:63" s="4" customFormat="1">
      <c r="M321" s="12"/>
      <c r="N321" s="12"/>
      <c r="O321" s="12"/>
      <c r="P321" s="12"/>
      <c r="Q321" s="12"/>
      <c r="R321" s="12"/>
      <c r="AH321" s="7">
        <v>32.19</v>
      </c>
      <c r="AI321" s="7">
        <v>66.8</v>
      </c>
      <c r="AJ321" s="7">
        <v>14.1</v>
      </c>
      <c r="AK321" s="7">
        <v>24.81</v>
      </c>
      <c r="AL321" s="7">
        <v>56.83</v>
      </c>
      <c r="AM321" s="7">
        <v>21</v>
      </c>
      <c r="AN321" s="7">
        <v>31.34</v>
      </c>
      <c r="AO321" s="7">
        <v>67</v>
      </c>
      <c r="AP321" s="7">
        <v>1.2</v>
      </c>
      <c r="AQ321" s="7">
        <v>1.5</v>
      </c>
      <c r="AR321" s="7">
        <v>33</v>
      </c>
      <c r="AS321" s="7">
        <v>45.14</v>
      </c>
      <c r="AT321" s="7">
        <v>73.099999999999994</v>
      </c>
      <c r="AU321" s="7">
        <v>207.8</v>
      </c>
      <c r="AV321" s="7">
        <v>333.27</v>
      </c>
      <c r="AW321" s="7">
        <v>62.35</v>
      </c>
      <c r="AX321" s="7">
        <v>20.86</v>
      </c>
      <c r="AY321" s="7">
        <v>29.3</v>
      </c>
      <c r="AZ321" s="7">
        <v>71.2</v>
      </c>
      <c r="BA321" s="7">
        <v>16.2</v>
      </c>
      <c r="BB321" s="7">
        <v>20.98</v>
      </c>
      <c r="BC321" s="7">
        <v>77.2</v>
      </c>
      <c r="BD321" s="7">
        <v>73.400000000000006</v>
      </c>
      <c r="BE321" s="7">
        <v>151.65</v>
      </c>
      <c r="BF321" s="7">
        <v>48.4</v>
      </c>
      <c r="BG321" s="7">
        <v>194.57</v>
      </c>
      <c r="BH321" s="7">
        <v>252.68</v>
      </c>
      <c r="BI321" s="7">
        <v>172.47</v>
      </c>
      <c r="BJ321" s="7">
        <v>21.03</v>
      </c>
      <c r="BK321" s="7">
        <v>9.84</v>
      </c>
    </row>
    <row r="322" spans="13:63" s="4" customFormat="1">
      <c r="M322" s="12"/>
      <c r="N322" s="12"/>
      <c r="O322" s="12"/>
      <c r="P322" s="12"/>
      <c r="Q322" s="12"/>
      <c r="R322" s="12"/>
      <c r="AH322" s="7">
        <v>32.43</v>
      </c>
      <c r="AI322" s="7">
        <v>66.290000000000006</v>
      </c>
      <c r="AJ322" s="7">
        <v>14.5</v>
      </c>
      <c r="AK322" s="7">
        <v>25.44</v>
      </c>
      <c r="AL322" s="7">
        <v>57</v>
      </c>
      <c r="AM322" s="7">
        <v>22.8</v>
      </c>
      <c r="AN322" s="7">
        <v>33.83</v>
      </c>
      <c r="AO322" s="7">
        <v>67.400000000000006</v>
      </c>
      <c r="AP322" s="7">
        <v>4.7</v>
      </c>
      <c r="AQ322" s="7">
        <v>5.9</v>
      </c>
      <c r="AR322" s="7">
        <v>36.200000000000003</v>
      </c>
      <c r="AS322" s="7">
        <v>48.07</v>
      </c>
      <c r="AT322" s="7">
        <v>75.3</v>
      </c>
      <c r="AU322" s="7">
        <v>210.6</v>
      </c>
      <c r="AV322" s="7">
        <v>337.09</v>
      </c>
      <c r="AW322" s="7">
        <v>62.48</v>
      </c>
      <c r="AX322" s="7">
        <v>21.51</v>
      </c>
      <c r="AY322" s="7">
        <v>30.3</v>
      </c>
      <c r="AZ322" s="7">
        <v>71</v>
      </c>
      <c r="BA322" s="7">
        <v>16.899999999999999</v>
      </c>
      <c r="BB322" s="7">
        <v>22.01</v>
      </c>
      <c r="BC322" s="7">
        <v>76.8</v>
      </c>
      <c r="BD322" s="7">
        <v>74.3</v>
      </c>
      <c r="BE322" s="7">
        <v>152.88</v>
      </c>
      <c r="BF322" s="7">
        <v>48.6</v>
      </c>
      <c r="BG322" s="7">
        <v>196.01</v>
      </c>
      <c r="BH322" s="7">
        <v>255.23</v>
      </c>
      <c r="BI322" s="7">
        <v>175.6</v>
      </c>
      <c r="BJ322" s="7">
        <v>21.05</v>
      </c>
      <c r="BK322" s="7">
        <v>10.02</v>
      </c>
    </row>
    <row r="323" spans="13:63" s="4" customFormat="1">
      <c r="M323" s="12"/>
      <c r="N323" s="12"/>
      <c r="O323" s="12"/>
      <c r="P323" s="12"/>
      <c r="Q323" s="12"/>
      <c r="R323" s="12"/>
      <c r="AH323" s="7">
        <v>35.47</v>
      </c>
      <c r="AI323" s="7">
        <v>66.25</v>
      </c>
      <c r="AJ323" s="7">
        <v>14.9</v>
      </c>
      <c r="AK323" s="7">
        <v>25.98</v>
      </c>
      <c r="AL323" s="7">
        <v>57.35</v>
      </c>
      <c r="AM323" s="7">
        <v>23.4</v>
      </c>
      <c r="AN323" s="7">
        <v>34.36</v>
      </c>
      <c r="AO323" s="7">
        <v>68.099999999999994</v>
      </c>
      <c r="AP323" s="7">
        <v>6.1</v>
      </c>
      <c r="AQ323" s="7">
        <v>8</v>
      </c>
      <c r="AR323" s="7">
        <v>38.6</v>
      </c>
      <c r="AS323" s="7">
        <v>51.26</v>
      </c>
      <c r="AT323" s="7">
        <v>75.3</v>
      </c>
      <c r="AU323" s="7">
        <v>213.3</v>
      </c>
      <c r="AV323" s="7">
        <v>340.84</v>
      </c>
      <c r="AW323" s="7">
        <v>62.58</v>
      </c>
      <c r="AX323" s="7">
        <v>21.24</v>
      </c>
      <c r="AY323" s="7">
        <v>29.7</v>
      </c>
      <c r="AZ323" s="7">
        <v>71.5</v>
      </c>
      <c r="BA323" s="7">
        <v>17.899999999999999</v>
      </c>
      <c r="BB323" s="7">
        <v>23.43</v>
      </c>
      <c r="BC323" s="7">
        <v>76.400000000000006</v>
      </c>
      <c r="BD323" s="7">
        <v>74.099999999999994</v>
      </c>
      <c r="BE323" s="7">
        <v>150.91999999999999</v>
      </c>
      <c r="BF323" s="7">
        <v>49.1</v>
      </c>
      <c r="BG323" s="7">
        <v>198.16</v>
      </c>
      <c r="BH323" s="7">
        <v>257.87</v>
      </c>
      <c r="BI323" s="7">
        <v>179.36</v>
      </c>
      <c r="BJ323" s="7">
        <v>20.57</v>
      </c>
      <c r="BK323" s="7">
        <v>9.73</v>
      </c>
    </row>
    <row r="324" spans="13:63" s="4" customFormat="1">
      <c r="M324" s="12"/>
      <c r="N324" s="12"/>
      <c r="O324" s="12"/>
      <c r="P324" s="12"/>
      <c r="Q324" s="12"/>
      <c r="R324" s="12"/>
      <c r="AH324" s="7">
        <v>37.68</v>
      </c>
      <c r="AI324" s="7">
        <v>67.41</v>
      </c>
      <c r="AJ324" s="7">
        <v>15.5</v>
      </c>
      <c r="AK324" s="7">
        <v>26.67</v>
      </c>
      <c r="AL324" s="7">
        <v>58.12</v>
      </c>
      <c r="AM324" s="7">
        <v>23.1</v>
      </c>
      <c r="AN324" s="7">
        <v>33.619999999999997</v>
      </c>
      <c r="AO324" s="7">
        <v>68.7</v>
      </c>
      <c r="AP324" s="7">
        <v>6.1</v>
      </c>
      <c r="AQ324" s="7">
        <v>7.8</v>
      </c>
      <c r="AR324" s="7">
        <v>40.299999999999997</v>
      </c>
      <c r="AS324" s="7">
        <v>52.68</v>
      </c>
      <c r="AT324" s="7">
        <v>76.5</v>
      </c>
      <c r="AU324" s="7">
        <v>215.7</v>
      </c>
      <c r="AV324" s="7">
        <v>343.65</v>
      </c>
      <c r="AW324" s="7">
        <v>62.77</v>
      </c>
      <c r="AX324" s="7">
        <v>22.46</v>
      </c>
      <c r="AY324" s="7">
        <v>31.2</v>
      </c>
      <c r="AZ324" s="7">
        <v>72</v>
      </c>
      <c r="BA324" s="7">
        <v>18.3</v>
      </c>
      <c r="BB324" s="7">
        <v>23.95</v>
      </c>
      <c r="BC324" s="7">
        <v>76.400000000000006</v>
      </c>
      <c r="BD324" s="7">
        <v>75.400000000000006</v>
      </c>
      <c r="BE324" s="7">
        <v>153.56</v>
      </c>
      <c r="BF324" s="7">
        <v>49.1</v>
      </c>
      <c r="BG324" s="7">
        <v>200.79</v>
      </c>
      <c r="BH324" s="7">
        <v>260.64999999999998</v>
      </c>
      <c r="BI324" s="7">
        <v>183.27</v>
      </c>
      <c r="BJ324" s="7">
        <v>20.56</v>
      </c>
      <c r="BK324" s="7">
        <v>9.61</v>
      </c>
    </row>
    <row r="325" spans="13:63" s="4" customFormat="1">
      <c r="M325" s="12"/>
      <c r="N325" s="12"/>
      <c r="O325" s="12"/>
      <c r="P325" s="12"/>
      <c r="Q325" s="12"/>
      <c r="R325" s="12"/>
      <c r="AH325" s="7">
        <v>39.22</v>
      </c>
      <c r="AI325" s="7">
        <v>68.08</v>
      </c>
      <c r="AJ325" s="7">
        <v>16.2</v>
      </c>
      <c r="AK325" s="7">
        <v>27.3</v>
      </c>
      <c r="AL325" s="7">
        <v>59.33</v>
      </c>
      <c r="AM325" s="7">
        <v>22</v>
      </c>
      <c r="AN325" s="7">
        <v>31.98</v>
      </c>
      <c r="AO325" s="7">
        <v>68.8</v>
      </c>
      <c r="AP325" s="7">
        <v>7.1</v>
      </c>
      <c r="AQ325" s="7">
        <v>9.1999999999999993</v>
      </c>
      <c r="AR325" s="7">
        <v>39.4</v>
      </c>
      <c r="AS325" s="7">
        <v>52.25</v>
      </c>
      <c r="AT325" s="7">
        <v>75.400000000000006</v>
      </c>
      <c r="AU325" s="7">
        <v>220.6</v>
      </c>
      <c r="AV325" s="7">
        <v>350.45</v>
      </c>
      <c r="AW325" s="7">
        <v>62.95</v>
      </c>
      <c r="AX325" s="7">
        <v>22.8</v>
      </c>
      <c r="AY325" s="7">
        <v>31.4</v>
      </c>
      <c r="AZ325" s="7">
        <v>72.599999999999994</v>
      </c>
      <c r="BA325" s="7">
        <v>18.899999999999999</v>
      </c>
      <c r="BB325" s="7">
        <v>24.42</v>
      </c>
      <c r="BC325" s="7">
        <v>77.400000000000006</v>
      </c>
      <c r="BD325" s="7">
        <v>76.2</v>
      </c>
      <c r="BE325" s="7">
        <v>152.1</v>
      </c>
      <c r="BF325" s="7">
        <v>50.1</v>
      </c>
      <c r="BG325" s="7">
        <v>203.71</v>
      </c>
      <c r="BH325" s="7">
        <v>263.54000000000002</v>
      </c>
      <c r="BI325" s="7">
        <v>186.89</v>
      </c>
      <c r="BJ325" s="7">
        <v>20.93</v>
      </c>
      <c r="BK325" s="7">
        <v>9.94</v>
      </c>
    </row>
    <row r="326" spans="13:63" s="4" customFormat="1">
      <c r="M326" s="12"/>
      <c r="N326" s="12"/>
      <c r="O326" s="12"/>
      <c r="P326" s="12"/>
      <c r="Q326" s="12"/>
      <c r="R326" s="12"/>
      <c r="AH326" s="7">
        <v>37.39</v>
      </c>
      <c r="AI326" s="7">
        <v>69.27</v>
      </c>
      <c r="AJ326" s="7">
        <v>17.5</v>
      </c>
      <c r="AK326" s="7">
        <v>28.3</v>
      </c>
      <c r="AL326" s="7">
        <v>61.83</v>
      </c>
      <c r="AM326" s="7">
        <v>21.3</v>
      </c>
      <c r="AN326" s="7">
        <v>30.6</v>
      </c>
      <c r="AO326" s="7">
        <v>69.599999999999994</v>
      </c>
      <c r="AP326" s="7">
        <v>6.1</v>
      </c>
      <c r="AQ326" s="7">
        <v>7.5</v>
      </c>
      <c r="AR326" s="7">
        <v>37.6</v>
      </c>
      <c r="AS326" s="7">
        <v>49.28</v>
      </c>
      <c r="AT326" s="7">
        <v>76.3</v>
      </c>
      <c r="AU326" s="7">
        <v>223.7</v>
      </c>
      <c r="AV326" s="7">
        <v>353.75</v>
      </c>
      <c r="AW326" s="7">
        <v>63.24</v>
      </c>
      <c r="AX326" s="7">
        <v>24.29</v>
      </c>
      <c r="AY326" s="7">
        <v>33</v>
      </c>
      <c r="AZ326" s="7">
        <v>73.599999999999994</v>
      </c>
      <c r="BA326" s="7">
        <v>19.8</v>
      </c>
      <c r="BB326" s="7">
        <v>25.35</v>
      </c>
      <c r="BC326" s="7">
        <v>78.099999999999994</v>
      </c>
      <c r="BD326" s="7">
        <v>77.2</v>
      </c>
      <c r="BE326" s="7">
        <v>151.97</v>
      </c>
      <c r="BF326" s="7">
        <v>50.8</v>
      </c>
      <c r="BG326" s="7">
        <v>206.08</v>
      </c>
      <c r="BH326" s="7">
        <v>266.64</v>
      </c>
      <c r="BI326" s="7">
        <v>189.57</v>
      </c>
      <c r="BJ326" s="7">
        <v>21.47</v>
      </c>
      <c r="BK326" s="7">
        <v>10.62</v>
      </c>
    </row>
    <row r="327" spans="13:63" s="4" customFormat="1">
      <c r="M327" s="12"/>
      <c r="N327" s="12"/>
      <c r="O327" s="12"/>
      <c r="P327" s="12"/>
      <c r="Q327" s="12"/>
      <c r="R327" s="12"/>
      <c r="AH327" s="7">
        <v>37.32</v>
      </c>
      <c r="AI327" s="7">
        <v>70.739999999999995</v>
      </c>
      <c r="AJ327" s="7">
        <v>18.100000000000001</v>
      </c>
      <c r="AK327" s="7">
        <v>29.38</v>
      </c>
      <c r="AL327" s="7">
        <v>61.61</v>
      </c>
      <c r="AM327" s="7">
        <v>21.5</v>
      </c>
      <c r="AN327" s="7">
        <v>30.41</v>
      </c>
      <c r="AO327" s="7">
        <v>70.7</v>
      </c>
      <c r="AP327" s="7">
        <v>4.4000000000000004</v>
      </c>
      <c r="AQ327" s="7">
        <v>5.5</v>
      </c>
      <c r="AR327" s="7">
        <v>37.6</v>
      </c>
      <c r="AS327" s="7">
        <v>48.83</v>
      </c>
      <c r="AT327" s="7">
        <v>77</v>
      </c>
      <c r="AU327" s="7">
        <v>226.2</v>
      </c>
      <c r="AV327" s="7">
        <v>354.97</v>
      </c>
      <c r="AW327" s="7">
        <v>63.72</v>
      </c>
      <c r="AX327" s="7">
        <v>25.68</v>
      </c>
      <c r="AY327" s="7">
        <v>34.799999999999997</v>
      </c>
      <c r="AZ327" s="7">
        <v>73.8</v>
      </c>
      <c r="BA327" s="7">
        <v>19.8</v>
      </c>
      <c r="BB327" s="7">
        <v>25.29</v>
      </c>
      <c r="BC327" s="7">
        <v>78.3</v>
      </c>
      <c r="BD327" s="7">
        <v>79.3</v>
      </c>
      <c r="BE327" s="7">
        <v>153.97999999999999</v>
      </c>
      <c r="BF327" s="7">
        <v>51.5</v>
      </c>
      <c r="BG327" s="7">
        <v>208.35</v>
      </c>
      <c r="BH327" s="7">
        <v>269.95999999999998</v>
      </c>
      <c r="BI327" s="7">
        <v>192</v>
      </c>
      <c r="BJ327" s="7">
        <v>21.68</v>
      </c>
      <c r="BK327" s="7">
        <v>10.46</v>
      </c>
    </row>
    <row r="328" spans="13:63" s="4" customFormat="1">
      <c r="M328" s="12"/>
      <c r="N328" s="12"/>
      <c r="O328" s="12"/>
      <c r="P328" s="12"/>
      <c r="Q328" s="12"/>
      <c r="R328" s="12"/>
      <c r="AH328" s="7">
        <v>37.81</v>
      </c>
      <c r="AI328" s="7">
        <v>72.209999999999994</v>
      </c>
      <c r="AJ328" s="7">
        <v>18.8</v>
      </c>
      <c r="AK328" s="7">
        <v>29.75</v>
      </c>
      <c r="AL328" s="7">
        <v>63.19</v>
      </c>
      <c r="AM328" s="7">
        <v>21.1</v>
      </c>
      <c r="AN328" s="7">
        <v>29.76</v>
      </c>
      <c r="AO328" s="7">
        <v>70.900000000000006</v>
      </c>
      <c r="AP328" s="7">
        <v>4.0999999999999996</v>
      </c>
      <c r="AQ328" s="7">
        <v>4.9000000000000004</v>
      </c>
      <c r="AR328" s="7">
        <v>37.299999999999997</v>
      </c>
      <c r="AS328" s="7">
        <v>48.07</v>
      </c>
      <c r="AT328" s="7">
        <v>77.599999999999994</v>
      </c>
      <c r="AU328" s="7">
        <v>229.5</v>
      </c>
      <c r="AV328" s="7">
        <v>356.58</v>
      </c>
      <c r="AW328" s="7">
        <v>64.36</v>
      </c>
      <c r="AX328" s="7">
        <v>26.75</v>
      </c>
      <c r="AY328" s="7">
        <v>36.200000000000003</v>
      </c>
      <c r="AZ328" s="7">
        <v>73.900000000000006</v>
      </c>
      <c r="BA328" s="7">
        <v>20.100000000000001</v>
      </c>
      <c r="BB328" s="7">
        <v>25.74</v>
      </c>
      <c r="BC328" s="7">
        <v>78.099999999999994</v>
      </c>
      <c r="BD328" s="7">
        <v>79.7</v>
      </c>
      <c r="BE328" s="7">
        <v>152.97999999999999</v>
      </c>
      <c r="BF328" s="7">
        <v>52.1</v>
      </c>
      <c r="BG328" s="7">
        <v>210.66</v>
      </c>
      <c r="BH328" s="7">
        <v>273.32</v>
      </c>
      <c r="BI328" s="7">
        <v>194.11</v>
      </c>
      <c r="BJ328" s="7">
        <v>21.72</v>
      </c>
      <c r="BK328" s="7">
        <v>10.47</v>
      </c>
    </row>
    <row r="329" spans="13:63" s="4" customFormat="1">
      <c r="M329" s="12"/>
      <c r="N329" s="12"/>
      <c r="O329" s="12"/>
      <c r="P329" s="12"/>
      <c r="Q329" s="12"/>
      <c r="R329" s="12"/>
      <c r="AH329" s="7">
        <v>37.35</v>
      </c>
      <c r="AI329" s="7">
        <v>73.900000000000006</v>
      </c>
      <c r="AJ329" s="7">
        <v>19</v>
      </c>
      <c r="AK329" s="7">
        <v>29.79</v>
      </c>
      <c r="AL329" s="7">
        <v>63.77</v>
      </c>
      <c r="AM329" s="7">
        <v>20.7</v>
      </c>
      <c r="AN329" s="7">
        <v>29.28</v>
      </c>
      <c r="AO329" s="7">
        <v>70.7</v>
      </c>
      <c r="AP329" s="7">
        <v>4.3</v>
      </c>
      <c r="AQ329" s="7">
        <v>5.4</v>
      </c>
      <c r="AR329" s="7">
        <v>38.9</v>
      </c>
      <c r="AS329" s="7">
        <v>48.75</v>
      </c>
      <c r="AT329" s="7">
        <v>79.8</v>
      </c>
      <c r="AU329" s="7">
        <v>232.9</v>
      </c>
      <c r="AV329" s="7">
        <v>360.28</v>
      </c>
      <c r="AW329" s="7">
        <v>64.64</v>
      </c>
      <c r="AX329" s="7">
        <v>27.53</v>
      </c>
      <c r="AY329" s="7">
        <v>37.1</v>
      </c>
      <c r="AZ329" s="7">
        <v>74.2</v>
      </c>
      <c r="BA329" s="7">
        <v>19.399999999999999</v>
      </c>
      <c r="BB329" s="7">
        <v>24.65</v>
      </c>
      <c r="BC329" s="7">
        <v>78.7</v>
      </c>
      <c r="BD329" s="7">
        <v>81.3</v>
      </c>
      <c r="BE329" s="7">
        <v>154.86000000000001</v>
      </c>
      <c r="BF329" s="7">
        <v>52.5</v>
      </c>
      <c r="BG329" s="7">
        <v>212.78</v>
      </c>
      <c r="BH329" s="7">
        <v>276.64999999999998</v>
      </c>
      <c r="BI329" s="7">
        <v>196.29</v>
      </c>
      <c r="BJ329" s="7">
        <v>22.24</v>
      </c>
      <c r="BK329" s="7">
        <v>10.67</v>
      </c>
    </row>
    <row r="330" spans="13:63" s="4" customFormat="1">
      <c r="M330" s="12"/>
      <c r="N330" s="12"/>
      <c r="O330" s="12"/>
      <c r="P330" s="12"/>
      <c r="Q330" s="12"/>
      <c r="R330" s="12"/>
      <c r="AH330" s="7">
        <v>38.090000000000003</v>
      </c>
      <c r="AI330" s="7">
        <v>75.34</v>
      </c>
      <c r="AJ330" s="7">
        <v>19</v>
      </c>
      <c r="AK330" s="7">
        <v>29.48</v>
      </c>
      <c r="AL330" s="7">
        <v>64.45</v>
      </c>
      <c r="AM330" s="7">
        <v>20.100000000000001</v>
      </c>
      <c r="AN330" s="7">
        <v>28.43</v>
      </c>
      <c r="AO330" s="7">
        <v>70.7</v>
      </c>
      <c r="AP330" s="7">
        <v>2</v>
      </c>
      <c r="AQ330" s="7">
        <v>2.5</v>
      </c>
      <c r="AR330" s="7">
        <v>40</v>
      </c>
      <c r="AS330" s="7">
        <v>49.94</v>
      </c>
      <c r="AT330" s="7">
        <v>80.099999999999994</v>
      </c>
      <c r="AU330" s="7">
        <v>236.1</v>
      </c>
      <c r="AV330" s="7">
        <v>361.88</v>
      </c>
      <c r="AW330" s="7">
        <v>65.239999999999995</v>
      </c>
      <c r="AX330" s="7">
        <v>30.06</v>
      </c>
      <c r="AY330" s="7">
        <v>39.4</v>
      </c>
      <c r="AZ330" s="7">
        <v>76.3</v>
      </c>
      <c r="BA330" s="7">
        <v>21</v>
      </c>
      <c r="BB330" s="7">
        <v>26.32</v>
      </c>
      <c r="BC330" s="7">
        <v>79.8</v>
      </c>
      <c r="BD330" s="7">
        <v>86.2</v>
      </c>
      <c r="BE330" s="7">
        <v>160.22</v>
      </c>
      <c r="BF330" s="7">
        <v>53.8</v>
      </c>
      <c r="BG330" s="7">
        <v>215.01</v>
      </c>
      <c r="BH330" s="7">
        <v>279.83999999999997</v>
      </c>
      <c r="BI330" s="7">
        <v>198.65</v>
      </c>
      <c r="BJ330" s="7">
        <v>22.5</v>
      </c>
      <c r="BK330" s="7">
        <v>10.6</v>
      </c>
    </row>
    <row r="331" spans="13:63" s="4" customFormat="1">
      <c r="M331" s="12"/>
      <c r="N331" s="12"/>
      <c r="O331" s="12"/>
      <c r="P331" s="12"/>
      <c r="Q331" s="12"/>
      <c r="R331" s="12"/>
      <c r="AH331" s="7">
        <v>37.909999999999997</v>
      </c>
      <c r="AI331" s="7">
        <v>75.44</v>
      </c>
      <c r="AJ331" s="7">
        <v>19.2</v>
      </c>
      <c r="AK331" s="7">
        <v>29.44</v>
      </c>
      <c r="AL331" s="7">
        <v>65.23</v>
      </c>
      <c r="AM331" s="7">
        <v>19.7</v>
      </c>
      <c r="AN331" s="7">
        <v>27.79</v>
      </c>
      <c r="AO331" s="7">
        <v>70.900000000000006</v>
      </c>
      <c r="AP331" s="7">
        <v>2.2999999999999998</v>
      </c>
      <c r="AQ331" s="7">
        <v>2.9</v>
      </c>
      <c r="AR331" s="7">
        <v>39.5</v>
      </c>
      <c r="AS331" s="7">
        <v>48.77</v>
      </c>
      <c r="AT331" s="7">
        <v>81</v>
      </c>
      <c r="AU331" s="7">
        <v>238.8</v>
      </c>
      <c r="AV331" s="7">
        <v>363.8</v>
      </c>
      <c r="AW331" s="7">
        <v>65.64</v>
      </c>
      <c r="AX331" s="7">
        <v>29.87</v>
      </c>
      <c r="AY331" s="7">
        <v>39.1</v>
      </c>
      <c r="AZ331" s="7">
        <v>76.400000000000006</v>
      </c>
      <c r="BA331" s="7">
        <v>21.1</v>
      </c>
      <c r="BB331" s="7">
        <v>26.44</v>
      </c>
      <c r="BC331" s="7">
        <v>79.8</v>
      </c>
      <c r="BD331" s="7">
        <v>86.6</v>
      </c>
      <c r="BE331" s="7">
        <v>161.27000000000001</v>
      </c>
      <c r="BF331" s="7">
        <v>53.7</v>
      </c>
      <c r="BG331" s="7">
        <v>217.12</v>
      </c>
      <c r="BH331" s="7">
        <v>282.98</v>
      </c>
      <c r="BI331" s="7">
        <v>200.59</v>
      </c>
      <c r="BJ331" s="7">
        <v>22.45</v>
      </c>
      <c r="BK331" s="7">
        <v>10.7</v>
      </c>
    </row>
    <row r="332" spans="13:63" s="4" customFormat="1">
      <c r="M332" s="12"/>
      <c r="N332" s="12"/>
      <c r="O332" s="12"/>
      <c r="P332" s="12"/>
      <c r="Q332" s="12"/>
      <c r="R332" s="12"/>
      <c r="AH332" s="7">
        <v>39.25</v>
      </c>
      <c r="AI332" s="7">
        <v>75.67</v>
      </c>
      <c r="AJ332" s="7">
        <v>19.2</v>
      </c>
      <c r="AK332" s="7">
        <v>29.33</v>
      </c>
      <c r="AL332" s="7">
        <v>65.47</v>
      </c>
      <c r="AM332" s="7">
        <v>19.600000000000001</v>
      </c>
      <c r="AN332" s="7">
        <v>27.49</v>
      </c>
      <c r="AO332" s="7">
        <v>71.3</v>
      </c>
      <c r="AP332" s="7">
        <v>3.3</v>
      </c>
      <c r="AQ332" s="7">
        <v>3.7</v>
      </c>
      <c r="AR332" s="7">
        <v>39.1</v>
      </c>
      <c r="AS332" s="7">
        <v>47.98</v>
      </c>
      <c r="AT332" s="7">
        <v>81.5</v>
      </c>
      <c r="AU332" s="7">
        <v>243.7</v>
      </c>
      <c r="AV332" s="7">
        <v>366.96</v>
      </c>
      <c r="AW332" s="7">
        <v>66.41</v>
      </c>
      <c r="AX332" s="7">
        <v>29.07</v>
      </c>
      <c r="AY332" s="7">
        <v>37.700000000000003</v>
      </c>
      <c r="AZ332" s="7">
        <v>77.099999999999994</v>
      </c>
      <c r="BA332" s="7">
        <v>20.6</v>
      </c>
      <c r="BB332" s="7">
        <v>25.81</v>
      </c>
      <c r="BC332" s="7">
        <v>79.8</v>
      </c>
      <c r="BD332" s="7">
        <v>87.5</v>
      </c>
      <c r="BE332" s="7">
        <v>161.44</v>
      </c>
      <c r="BF332" s="7">
        <v>54.2</v>
      </c>
      <c r="BG332" s="7">
        <v>219.49</v>
      </c>
      <c r="BH332" s="7">
        <v>286.04000000000002</v>
      </c>
      <c r="BI332" s="7">
        <v>202.24</v>
      </c>
      <c r="BJ332" s="7">
        <v>22.68</v>
      </c>
      <c r="BK332" s="7">
        <v>11</v>
      </c>
    </row>
    <row r="333" spans="13:63" s="4" customFormat="1">
      <c r="M333" s="12"/>
      <c r="N333" s="12"/>
      <c r="O333" s="12"/>
      <c r="P333" s="12"/>
      <c r="Q333" s="12"/>
      <c r="R333" s="12"/>
      <c r="AH333" s="7">
        <v>37.799999999999997</v>
      </c>
      <c r="AI333" s="7">
        <v>76.989999999999995</v>
      </c>
      <c r="AJ333" s="7">
        <v>19.100000000000001</v>
      </c>
      <c r="AK333" s="7">
        <v>29.32</v>
      </c>
      <c r="AL333" s="7">
        <v>65.150000000000006</v>
      </c>
      <c r="AM333" s="7">
        <v>19.5</v>
      </c>
      <c r="AN333" s="7">
        <v>27.62</v>
      </c>
      <c r="AO333" s="7">
        <v>70.599999999999994</v>
      </c>
      <c r="AP333" s="7">
        <v>-2.2999999999999998</v>
      </c>
      <c r="AQ333" s="7">
        <v>-3</v>
      </c>
      <c r="AR333" s="7">
        <v>38.799999999999997</v>
      </c>
      <c r="AS333" s="7">
        <v>47.96</v>
      </c>
      <c r="AT333" s="7">
        <v>80.900000000000006</v>
      </c>
      <c r="AU333" s="7">
        <v>245.6</v>
      </c>
      <c r="AV333" s="7">
        <v>367.84</v>
      </c>
      <c r="AW333" s="7">
        <v>66.77</v>
      </c>
      <c r="AX333" s="7">
        <v>27.52</v>
      </c>
      <c r="AY333" s="7">
        <v>35.6</v>
      </c>
      <c r="AZ333" s="7">
        <v>77.3</v>
      </c>
      <c r="BA333" s="7">
        <v>20.5</v>
      </c>
      <c r="BB333" s="7">
        <v>26.05</v>
      </c>
      <c r="BC333" s="7">
        <v>78.7</v>
      </c>
      <c r="BD333" s="7">
        <v>88.1</v>
      </c>
      <c r="BE333" s="7">
        <v>161.94999999999999</v>
      </c>
      <c r="BF333" s="7">
        <v>54.4</v>
      </c>
      <c r="BG333" s="7">
        <v>221.42</v>
      </c>
      <c r="BH333" s="7">
        <v>289.05</v>
      </c>
      <c r="BI333" s="7">
        <v>203.8</v>
      </c>
      <c r="BJ333" s="7">
        <v>22.9</v>
      </c>
      <c r="BK333" s="7">
        <v>10.8</v>
      </c>
    </row>
    <row r="334" spans="13:63" s="4" customFormat="1">
      <c r="M334" s="12"/>
      <c r="N334" s="12"/>
      <c r="O334" s="12"/>
      <c r="P334" s="12"/>
      <c r="Q334" s="12"/>
      <c r="R334" s="12"/>
      <c r="AH334" s="7">
        <v>33.89</v>
      </c>
      <c r="AI334" s="7">
        <v>76.13</v>
      </c>
      <c r="AJ334" s="7">
        <v>18.399999999999999</v>
      </c>
      <c r="AK334" s="7">
        <v>28.87</v>
      </c>
      <c r="AL334" s="7">
        <v>63.74</v>
      </c>
      <c r="AM334" s="7">
        <v>19</v>
      </c>
      <c r="AN334" s="7">
        <v>26.91</v>
      </c>
      <c r="AO334" s="7">
        <v>70.599999999999994</v>
      </c>
      <c r="AP334" s="7">
        <v>-5.4</v>
      </c>
      <c r="AQ334" s="7">
        <v>-6.8</v>
      </c>
      <c r="AR334" s="7">
        <v>36.799999999999997</v>
      </c>
      <c r="AS334" s="7">
        <v>45.15</v>
      </c>
      <c r="AT334" s="7">
        <v>81.5</v>
      </c>
      <c r="AU334" s="7">
        <v>247.2</v>
      </c>
      <c r="AV334" s="7">
        <v>365.86</v>
      </c>
      <c r="AW334" s="7">
        <v>67.569999999999993</v>
      </c>
      <c r="AX334" s="7">
        <v>25.15</v>
      </c>
      <c r="AY334" s="7">
        <v>33</v>
      </c>
      <c r="AZ334" s="7">
        <v>76.2</v>
      </c>
      <c r="BA334" s="7">
        <v>20.399999999999999</v>
      </c>
      <c r="BB334" s="7">
        <v>26.36</v>
      </c>
      <c r="BC334" s="7">
        <v>77.400000000000006</v>
      </c>
      <c r="BD334" s="7">
        <v>91.2</v>
      </c>
      <c r="BE334" s="7">
        <v>165.22</v>
      </c>
      <c r="BF334" s="7">
        <v>55.2</v>
      </c>
      <c r="BG334" s="7">
        <v>222.3</v>
      </c>
      <c r="BH334" s="7">
        <v>291.91000000000003</v>
      </c>
      <c r="BI334" s="7">
        <v>204.58</v>
      </c>
      <c r="BJ334" s="7">
        <v>22.52</v>
      </c>
      <c r="BK334" s="7">
        <v>10.47</v>
      </c>
    </row>
    <row r="335" spans="13:63" s="4" customFormat="1">
      <c r="M335" s="12"/>
      <c r="N335" s="12"/>
      <c r="O335" s="12"/>
      <c r="P335" s="12"/>
      <c r="Q335" s="12"/>
      <c r="R335" s="12"/>
      <c r="AH335" s="7">
        <v>32.33</v>
      </c>
      <c r="AI335" s="7">
        <v>76.709999999999994</v>
      </c>
      <c r="AJ335" s="7">
        <v>17.8</v>
      </c>
      <c r="AK335" s="7">
        <v>27.76</v>
      </c>
      <c r="AL335" s="7">
        <v>64.11</v>
      </c>
      <c r="AM335" s="7">
        <v>19</v>
      </c>
      <c r="AN335" s="7">
        <v>26.87</v>
      </c>
      <c r="AO335" s="7">
        <v>70.7</v>
      </c>
      <c r="AP335" s="7">
        <v>-5.0999999999999996</v>
      </c>
      <c r="AQ335" s="7">
        <v>-6.2</v>
      </c>
      <c r="AR335" s="7">
        <v>36</v>
      </c>
      <c r="AS335" s="7">
        <v>44.5</v>
      </c>
      <c r="AT335" s="7">
        <v>80.900000000000006</v>
      </c>
      <c r="AU335" s="7">
        <v>250.8</v>
      </c>
      <c r="AV335" s="7">
        <v>370.48</v>
      </c>
      <c r="AW335" s="7">
        <v>67.7</v>
      </c>
      <c r="AX335" s="7">
        <v>25.13</v>
      </c>
      <c r="AY335" s="7">
        <v>33.200000000000003</v>
      </c>
      <c r="AZ335" s="7">
        <v>75.7</v>
      </c>
      <c r="BA335" s="7">
        <v>21</v>
      </c>
      <c r="BB335" s="7">
        <v>27.42</v>
      </c>
      <c r="BC335" s="7">
        <v>76.599999999999994</v>
      </c>
      <c r="BD335" s="7">
        <v>94.2</v>
      </c>
      <c r="BE335" s="7">
        <v>168.82</v>
      </c>
      <c r="BF335" s="7">
        <v>55.8</v>
      </c>
      <c r="BG335" s="7">
        <v>222.76</v>
      </c>
      <c r="BH335" s="7">
        <v>294.44</v>
      </c>
      <c r="BI335" s="7">
        <v>205.15</v>
      </c>
      <c r="BJ335" s="7">
        <v>22.64</v>
      </c>
      <c r="BK335" s="7">
        <v>10.51</v>
      </c>
    </row>
    <row r="336" spans="13:63" s="4" customFormat="1">
      <c r="M336" s="12"/>
      <c r="N336" s="12"/>
      <c r="O336" s="12"/>
      <c r="P336" s="12"/>
      <c r="Q336" s="12"/>
      <c r="R336" s="12"/>
      <c r="AH336" s="7">
        <v>31.83</v>
      </c>
      <c r="AI336" s="7">
        <v>77.290000000000006</v>
      </c>
      <c r="AJ336" s="7">
        <v>17.3</v>
      </c>
      <c r="AK336" s="7">
        <v>26.94</v>
      </c>
      <c r="AL336" s="7">
        <v>64.209999999999994</v>
      </c>
      <c r="AM336" s="7">
        <v>20.399999999999999</v>
      </c>
      <c r="AN336" s="7">
        <v>28.81</v>
      </c>
      <c r="AO336" s="7">
        <v>70.8</v>
      </c>
      <c r="AP336" s="7">
        <v>0.2</v>
      </c>
      <c r="AQ336" s="7">
        <v>0.3</v>
      </c>
      <c r="AR336" s="7">
        <v>36.700000000000003</v>
      </c>
      <c r="AS336" s="7">
        <v>45.09</v>
      </c>
      <c r="AT336" s="7">
        <v>81.400000000000006</v>
      </c>
      <c r="AU336" s="7">
        <v>255</v>
      </c>
      <c r="AV336" s="7">
        <v>375.92</v>
      </c>
      <c r="AW336" s="7">
        <v>67.83</v>
      </c>
      <c r="AX336" s="7">
        <v>25.07</v>
      </c>
      <c r="AY336" s="7">
        <v>33.200000000000003</v>
      </c>
      <c r="AZ336" s="7">
        <v>75.5</v>
      </c>
      <c r="BA336" s="7">
        <v>20.7</v>
      </c>
      <c r="BB336" s="7">
        <v>27.17</v>
      </c>
      <c r="BC336" s="7">
        <v>76.2</v>
      </c>
      <c r="BD336" s="7">
        <v>96.1</v>
      </c>
      <c r="BE336" s="7">
        <v>171</v>
      </c>
      <c r="BF336" s="7">
        <v>56.2</v>
      </c>
      <c r="BG336" s="7">
        <v>223.09</v>
      </c>
      <c r="BH336" s="7">
        <v>296.74</v>
      </c>
      <c r="BI336" s="7">
        <v>205.84</v>
      </c>
      <c r="BJ336" s="7">
        <v>22.61</v>
      </c>
      <c r="BK336" s="7">
        <v>10.43</v>
      </c>
    </row>
    <row r="337" spans="13:63" s="4" customFormat="1">
      <c r="M337" s="12"/>
      <c r="N337" s="12"/>
      <c r="O337" s="12"/>
      <c r="P337" s="12"/>
      <c r="Q337" s="12"/>
      <c r="R337" s="12"/>
      <c r="AH337" s="7">
        <v>33.54</v>
      </c>
      <c r="AI337" s="7">
        <v>77.83</v>
      </c>
      <c r="AJ337" s="7">
        <v>17.7</v>
      </c>
      <c r="AK337" s="7">
        <v>27.42</v>
      </c>
      <c r="AL337" s="7">
        <v>64.540000000000006</v>
      </c>
      <c r="AM337" s="7">
        <v>22.6</v>
      </c>
      <c r="AN337" s="7">
        <v>31.92</v>
      </c>
      <c r="AO337" s="7">
        <v>70.8</v>
      </c>
      <c r="AP337" s="7">
        <v>4</v>
      </c>
      <c r="AQ337" s="7">
        <v>5.3</v>
      </c>
      <c r="AR337" s="7">
        <v>38</v>
      </c>
      <c r="AS337" s="7">
        <v>46.68</v>
      </c>
      <c r="AT337" s="7">
        <v>81.400000000000006</v>
      </c>
      <c r="AU337" s="7">
        <v>257.39999999999998</v>
      </c>
      <c r="AV337" s="7">
        <v>378.66</v>
      </c>
      <c r="AW337" s="7">
        <v>67.98</v>
      </c>
      <c r="AX337" s="7">
        <v>25.07</v>
      </c>
      <c r="AY337" s="7">
        <v>33.200000000000003</v>
      </c>
      <c r="AZ337" s="7">
        <v>75.5</v>
      </c>
      <c r="BA337" s="7">
        <v>21.8</v>
      </c>
      <c r="BB337" s="7">
        <v>28.76</v>
      </c>
      <c r="BC337" s="7">
        <v>75.8</v>
      </c>
      <c r="BD337" s="7">
        <v>98.7</v>
      </c>
      <c r="BE337" s="7">
        <v>174.69</v>
      </c>
      <c r="BF337" s="7">
        <v>56.5</v>
      </c>
      <c r="BG337" s="7">
        <v>223.83</v>
      </c>
      <c r="BH337" s="7">
        <v>299.11</v>
      </c>
      <c r="BI337" s="7">
        <v>206.9</v>
      </c>
      <c r="BJ337" s="7">
        <v>23.12</v>
      </c>
      <c r="BK337" s="7">
        <v>10.88</v>
      </c>
    </row>
    <row r="338" spans="13:63" s="4" customFormat="1">
      <c r="M338" s="12"/>
      <c r="N338" s="12"/>
      <c r="O338" s="12"/>
      <c r="P338" s="12"/>
      <c r="Q338" s="12"/>
      <c r="R338" s="12"/>
      <c r="AH338" s="7">
        <v>35.29</v>
      </c>
      <c r="AI338" s="7">
        <v>78.2</v>
      </c>
      <c r="AJ338" s="7">
        <v>17.5</v>
      </c>
      <c r="AK338" s="7">
        <v>27.21</v>
      </c>
      <c r="AL338" s="7">
        <v>64.31</v>
      </c>
      <c r="AM338" s="7">
        <v>25.1</v>
      </c>
      <c r="AN338" s="7">
        <v>35.6</v>
      </c>
      <c r="AO338" s="7">
        <v>70.5</v>
      </c>
      <c r="AP338" s="7">
        <v>4.3</v>
      </c>
      <c r="AQ338" s="7">
        <v>5.5</v>
      </c>
      <c r="AR338" s="7">
        <v>41.2</v>
      </c>
      <c r="AS338" s="7">
        <v>49.4</v>
      </c>
      <c r="AT338" s="7">
        <v>83.4</v>
      </c>
      <c r="AU338" s="7">
        <v>262.2</v>
      </c>
      <c r="AV338" s="7">
        <v>384.62</v>
      </c>
      <c r="AW338" s="7">
        <v>68.17</v>
      </c>
      <c r="AX338" s="7">
        <v>24.17</v>
      </c>
      <c r="AY338" s="7">
        <v>32.1</v>
      </c>
      <c r="AZ338" s="7">
        <v>75.3</v>
      </c>
      <c r="BA338" s="7">
        <v>22.4</v>
      </c>
      <c r="BB338" s="7">
        <v>29.79</v>
      </c>
      <c r="BC338" s="7">
        <v>75.2</v>
      </c>
      <c r="BD338" s="7">
        <v>97.8</v>
      </c>
      <c r="BE338" s="7">
        <v>171.58</v>
      </c>
      <c r="BF338" s="7">
        <v>57</v>
      </c>
      <c r="BG338" s="7">
        <v>224.98</v>
      </c>
      <c r="BH338" s="7">
        <v>301.39999999999998</v>
      </c>
      <c r="BI338" s="7">
        <v>208.58</v>
      </c>
      <c r="BJ338" s="7">
        <v>22.97</v>
      </c>
      <c r="BK338" s="7">
        <v>10.71</v>
      </c>
    </row>
    <row r="339" spans="13:63" s="4" customFormat="1">
      <c r="M339" s="12"/>
      <c r="N339" s="12"/>
      <c r="O339" s="12"/>
      <c r="P339" s="12"/>
      <c r="Q339" s="12"/>
      <c r="R339" s="12"/>
      <c r="AH339" s="7">
        <v>36.43</v>
      </c>
      <c r="AI339" s="7">
        <v>78.78</v>
      </c>
      <c r="AJ339" s="7">
        <v>18.2</v>
      </c>
      <c r="AK339" s="7">
        <v>28.2</v>
      </c>
      <c r="AL339" s="7">
        <v>64.53</v>
      </c>
      <c r="AM339" s="7">
        <v>26</v>
      </c>
      <c r="AN339" s="7">
        <v>36.880000000000003</v>
      </c>
      <c r="AO339" s="7">
        <v>70.5</v>
      </c>
      <c r="AP339" s="7">
        <v>10.1</v>
      </c>
      <c r="AQ339" s="7">
        <v>12.6</v>
      </c>
      <c r="AR339" s="7">
        <v>43</v>
      </c>
      <c r="AS339" s="7">
        <v>51.25</v>
      </c>
      <c r="AT339" s="7">
        <v>83.9</v>
      </c>
      <c r="AU339" s="7">
        <v>266.10000000000002</v>
      </c>
      <c r="AV339" s="7">
        <v>388.46</v>
      </c>
      <c r="AW339" s="7">
        <v>68.5</v>
      </c>
      <c r="AX339" s="7">
        <v>24.62</v>
      </c>
      <c r="AY339" s="7">
        <v>32.700000000000003</v>
      </c>
      <c r="AZ339" s="7">
        <v>75.3</v>
      </c>
      <c r="BA339" s="7">
        <v>23.6</v>
      </c>
      <c r="BB339" s="7">
        <v>31.09</v>
      </c>
      <c r="BC339" s="7">
        <v>75.900000000000006</v>
      </c>
      <c r="BD339" s="7">
        <v>98</v>
      </c>
      <c r="BE339" s="7">
        <v>171.03</v>
      </c>
      <c r="BF339" s="7">
        <v>57.3</v>
      </c>
      <c r="BG339" s="7">
        <v>226.38</v>
      </c>
      <c r="BH339" s="7">
        <v>303.91000000000003</v>
      </c>
      <c r="BI339" s="7">
        <v>210.63</v>
      </c>
      <c r="BJ339" s="7">
        <v>22.89</v>
      </c>
      <c r="BK339" s="7">
        <v>10.64</v>
      </c>
    </row>
    <row r="340" spans="13:63" s="4" customFormat="1">
      <c r="M340" s="12"/>
      <c r="N340" s="12"/>
      <c r="O340" s="12"/>
      <c r="P340" s="12"/>
      <c r="Q340" s="12"/>
      <c r="R340" s="12"/>
      <c r="AH340" s="7">
        <v>37.51</v>
      </c>
      <c r="AI340" s="7">
        <v>78.900000000000006</v>
      </c>
      <c r="AJ340" s="7">
        <v>18.7</v>
      </c>
      <c r="AK340" s="7">
        <v>29.03</v>
      </c>
      <c r="AL340" s="7">
        <v>64.42</v>
      </c>
      <c r="AM340" s="7">
        <v>25.5</v>
      </c>
      <c r="AN340" s="7">
        <v>36.119999999999997</v>
      </c>
      <c r="AO340" s="7">
        <v>70.599999999999994</v>
      </c>
      <c r="AP340" s="7">
        <v>1.4</v>
      </c>
      <c r="AQ340" s="7">
        <v>1.4</v>
      </c>
      <c r="AR340" s="7">
        <v>43.9</v>
      </c>
      <c r="AS340" s="7">
        <v>52.14</v>
      </c>
      <c r="AT340" s="7">
        <v>84.2</v>
      </c>
      <c r="AU340" s="7">
        <v>270.3</v>
      </c>
      <c r="AV340" s="7">
        <v>390.99</v>
      </c>
      <c r="AW340" s="7">
        <v>69.13</v>
      </c>
      <c r="AX340" s="7">
        <v>26.66</v>
      </c>
      <c r="AY340" s="7">
        <v>35.4</v>
      </c>
      <c r="AZ340" s="7">
        <v>75.3</v>
      </c>
      <c r="BA340" s="7">
        <v>24</v>
      </c>
      <c r="BB340" s="7">
        <v>31.79</v>
      </c>
      <c r="BC340" s="7">
        <v>75.5</v>
      </c>
      <c r="BD340" s="7">
        <v>97.5</v>
      </c>
      <c r="BE340" s="7">
        <v>170.16</v>
      </c>
      <c r="BF340" s="7">
        <v>57.3</v>
      </c>
      <c r="BG340" s="7">
        <v>228</v>
      </c>
      <c r="BH340" s="7">
        <v>306.58</v>
      </c>
      <c r="BI340" s="7">
        <v>212.8</v>
      </c>
      <c r="BJ340" s="7">
        <v>23.07</v>
      </c>
      <c r="BK340" s="7">
        <v>10.84</v>
      </c>
    </row>
    <row r="341" spans="13:63" s="4" customFormat="1">
      <c r="M341" s="12"/>
      <c r="N341" s="12"/>
      <c r="O341" s="12"/>
      <c r="P341" s="12"/>
      <c r="Q341" s="12"/>
      <c r="R341" s="12"/>
      <c r="AH341" s="7">
        <v>37.659999999999997</v>
      </c>
      <c r="AI341" s="7">
        <v>78.61</v>
      </c>
      <c r="AJ341" s="7">
        <v>18.600000000000001</v>
      </c>
      <c r="AK341" s="7">
        <v>28.87</v>
      </c>
      <c r="AL341" s="7">
        <v>64.430000000000007</v>
      </c>
      <c r="AM341" s="7">
        <v>24.7</v>
      </c>
      <c r="AN341" s="7">
        <v>34.94</v>
      </c>
      <c r="AO341" s="7">
        <v>70.7</v>
      </c>
      <c r="AP341" s="7">
        <v>6.8</v>
      </c>
      <c r="AQ341" s="7">
        <v>8.6999999999999993</v>
      </c>
      <c r="AR341" s="7">
        <v>41.6</v>
      </c>
      <c r="AS341" s="7">
        <v>49.7</v>
      </c>
      <c r="AT341" s="7">
        <v>83.7</v>
      </c>
      <c r="AU341" s="7">
        <v>274.60000000000002</v>
      </c>
      <c r="AV341" s="7">
        <v>395.01</v>
      </c>
      <c r="AW341" s="7">
        <v>69.52</v>
      </c>
      <c r="AX341" s="7">
        <v>26.45</v>
      </c>
      <c r="AY341" s="7">
        <v>34.9</v>
      </c>
      <c r="AZ341" s="7">
        <v>75.8</v>
      </c>
      <c r="BA341" s="7">
        <v>23.6</v>
      </c>
      <c r="BB341" s="7">
        <v>30.93</v>
      </c>
      <c r="BC341" s="7">
        <v>76.3</v>
      </c>
      <c r="BD341" s="7">
        <v>97</v>
      </c>
      <c r="BE341" s="7">
        <v>169.28</v>
      </c>
      <c r="BF341" s="7">
        <v>57.3</v>
      </c>
      <c r="BG341" s="7">
        <v>229.6</v>
      </c>
      <c r="BH341" s="7">
        <v>309.17</v>
      </c>
      <c r="BI341" s="7">
        <v>214.25</v>
      </c>
      <c r="BJ341" s="7">
        <v>23.52</v>
      </c>
      <c r="BK341" s="7">
        <v>11.42</v>
      </c>
    </row>
    <row r="342" spans="13:63" s="4" customFormat="1">
      <c r="M342" s="12"/>
      <c r="N342" s="12"/>
      <c r="O342" s="12"/>
      <c r="P342" s="12"/>
      <c r="Q342" s="12"/>
      <c r="R342" s="12"/>
      <c r="AH342" s="7">
        <v>38.64</v>
      </c>
      <c r="AI342" s="7">
        <v>79.19</v>
      </c>
      <c r="AJ342" s="7">
        <v>19.600000000000001</v>
      </c>
      <c r="AK342" s="7">
        <v>30.29</v>
      </c>
      <c r="AL342" s="7">
        <v>64.709999999999994</v>
      </c>
      <c r="AM342" s="7">
        <v>25.4</v>
      </c>
      <c r="AN342" s="7">
        <v>35.880000000000003</v>
      </c>
      <c r="AO342" s="7">
        <v>70.8</v>
      </c>
      <c r="AP342" s="7">
        <v>10.4</v>
      </c>
      <c r="AQ342" s="7">
        <v>12.7</v>
      </c>
      <c r="AR342" s="7">
        <v>43</v>
      </c>
      <c r="AS342" s="7">
        <v>51.07</v>
      </c>
      <c r="AT342" s="7">
        <v>84.2</v>
      </c>
      <c r="AU342" s="7">
        <v>276.8</v>
      </c>
      <c r="AV342" s="7">
        <v>397.15</v>
      </c>
      <c r="AW342" s="7">
        <v>69.7</v>
      </c>
      <c r="AX342" s="7">
        <v>28.5</v>
      </c>
      <c r="AY342" s="7">
        <v>37.299999999999997</v>
      </c>
      <c r="AZ342" s="7">
        <v>76.400000000000006</v>
      </c>
      <c r="BA342" s="7">
        <v>23.9</v>
      </c>
      <c r="BB342" s="7">
        <v>31.12</v>
      </c>
      <c r="BC342" s="7">
        <v>76.8</v>
      </c>
      <c r="BD342" s="7">
        <v>97.3</v>
      </c>
      <c r="BE342" s="7">
        <v>169.22</v>
      </c>
      <c r="BF342" s="7">
        <v>57.5</v>
      </c>
      <c r="BG342" s="7">
        <v>231.39</v>
      </c>
      <c r="BH342" s="7">
        <v>312.08</v>
      </c>
      <c r="BI342" s="7">
        <v>215.97</v>
      </c>
      <c r="BJ342" s="7">
        <v>23.84</v>
      </c>
      <c r="BK342" s="7">
        <v>11.78</v>
      </c>
    </row>
    <row r="343" spans="13:63" s="4" customFormat="1">
      <c r="M343" s="12"/>
      <c r="N343" s="12"/>
      <c r="O343" s="12"/>
      <c r="P343" s="12"/>
      <c r="Q343" s="12"/>
      <c r="R343" s="12"/>
      <c r="AH343" s="7">
        <v>39.33</v>
      </c>
      <c r="AI343" s="7">
        <v>79.58</v>
      </c>
      <c r="AJ343" s="7">
        <v>19</v>
      </c>
      <c r="AK343" s="7">
        <v>29.7</v>
      </c>
      <c r="AL343" s="7">
        <v>63.98</v>
      </c>
      <c r="AM343" s="7">
        <v>23.3</v>
      </c>
      <c r="AN343" s="7">
        <v>32.86</v>
      </c>
      <c r="AO343" s="7">
        <v>70.900000000000006</v>
      </c>
      <c r="AP343" s="7">
        <v>2.8</v>
      </c>
      <c r="AQ343" s="7">
        <v>3.3</v>
      </c>
      <c r="AR343" s="7">
        <v>43.9</v>
      </c>
      <c r="AS343" s="7">
        <v>52.32</v>
      </c>
      <c r="AT343" s="7">
        <v>83.9</v>
      </c>
      <c r="AU343" s="7">
        <v>282</v>
      </c>
      <c r="AV343" s="7">
        <v>401.99</v>
      </c>
      <c r="AW343" s="7">
        <v>70.150000000000006</v>
      </c>
      <c r="AX343" s="7">
        <v>29.45</v>
      </c>
      <c r="AY343" s="7">
        <v>38.200000000000003</v>
      </c>
      <c r="AZ343" s="7">
        <v>77.099999999999994</v>
      </c>
      <c r="BA343" s="7">
        <v>24</v>
      </c>
      <c r="BB343" s="7">
        <v>31.13</v>
      </c>
      <c r="BC343" s="7">
        <v>77.099999999999994</v>
      </c>
      <c r="BD343" s="7">
        <v>99.3</v>
      </c>
      <c r="BE343" s="7">
        <v>172.4</v>
      </c>
      <c r="BF343" s="7">
        <v>57.6</v>
      </c>
      <c r="BG343" s="7">
        <v>233.29</v>
      </c>
      <c r="BH343" s="7">
        <v>314.79000000000002</v>
      </c>
      <c r="BI343" s="7">
        <v>217.91</v>
      </c>
      <c r="BJ343" s="7">
        <v>23.87</v>
      </c>
      <c r="BK343" s="7">
        <v>11.67</v>
      </c>
    </row>
    <row r="344" spans="13:63" s="4" customFormat="1">
      <c r="M344" s="12"/>
      <c r="N344" s="12"/>
      <c r="O344" s="12"/>
      <c r="P344" s="12"/>
      <c r="Q344" s="12"/>
      <c r="R344" s="12"/>
      <c r="AH344" s="7">
        <v>37.56</v>
      </c>
      <c r="AI344" s="7">
        <v>79.88</v>
      </c>
      <c r="AJ344" s="7">
        <v>19.2</v>
      </c>
      <c r="AK344" s="7">
        <v>30.13</v>
      </c>
      <c r="AL344" s="7">
        <v>63.72</v>
      </c>
      <c r="AM344" s="7">
        <v>22.4</v>
      </c>
      <c r="AN344" s="7">
        <v>31.5</v>
      </c>
      <c r="AO344" s="7">
        <v>71.099999999999994</v>
      </c>
      <c r="AP344" s="7">
        <v>2.6</v>
      </c>
      <c r="AQ344" s="7">
        <v>3.4</v>
      </c>
      <c r="AR344" s="7">
        <v>43.4</v>
      </c>
      <c r="AS344" s="7">
        <v>51.79</v>
      </c>
      <c r="AT344" s="7">
        <v>83.8</v>
      </c>
      <c r="AU344" s="7">
        <v>282.60000000000002</v>
      </c>
      <c r="AV344" s="7">
        <v>400.91</v>
      </c>
      <c r="AW344" s="7">
        <v>70.489999999999995</v>
      </c>
      <c r="AX344" s="7">
        <v>30.3</v>
      </c>
      <c r="AY344" s="7">
        <v>38.9</v>
      </c>
      <c r="AZ344" s="7">
        <v>77.900000000000006</v>
      </c>
      <c r="BA344" s="7">
        <v>23.4</v>
      </c>
      <c r="BB344" s="7">
        <v>30.47</v>
      </c>
      <c r="BC344" s="7">
        <v>76.8</v>
      </c>
      <c r="BD344" s="7">
        <v>101.8</v>
      </c>
      <c r="BE344" s="7">
        <v>174.32</v>
      </c>
      <c r="BF344" s="7">
        <v>58.4</v>
      </c>
      <c r="BG344" s="7">
        <v>234.69</v>
      </c>
      <c r="BH344" s="7">
        <v>317.57</v>
      </c>
      <c r="BI344" s="7">
        <v>219.62</v>
      </c>
      <c r="BJ344" s="7">
        <v>23.93</v>
      </c>
      <c r="BK344" s="7">
        <v>11.68</v>
      </c>
    </row>
    <row r="345" spans="13:63" s="4" customFormat="1">
      <c r="M345" s="12"/>
      <c r="N345" s="12"/>
      <c r="O345" s="12"/>
      <c r="P345" s="12"/>
      <c r="Q345" s="12"/>
      <c r="R345" s="12"/>
      <c r="AH345" s="7">
        <v>36.18</v>
      </c>
      <c r="AI345" s="7">
        <v>79.88</v>
      </c>
      <c r="AJ345" s="7">
        <v>19.899999999999999</v>
      </c>
      <c r="AK345" s="7">
        <v>31.43</v>
      </c>
      <c r="AL345" s="7">
        <v>63.31</v>
      </c>
      <c r="AM345" s="7">
        <v>22.3</v>
      </c>
      <c r="AN345" s="7">
        <v>31.45</v>
      </c>
      <c r="AO345" s="7">
        <v>70.900000000000006</v>
      </c>
      <c r="AP345" s="7">
        <v>-4.2</v>
      </c>
      <c r="AQ345" s="7">
        <v>-5.3</v>
      </c>
      <c r="AR345" s="7">
        <v>42.2</v>
      </c>
      <c r="AS345" s="7">
        <v>50.54</v>
      </c>
      <c r="AT345" s="7">
        <v>83.5</v>
      </c>
      <c r="AU345" s="7">
        <v>285.8</v>
      </c>
      <c r="AV345" s="7">
        <v>402.65</v>
      </c>
      <c r="AW345" s="7">
        <v>70.98</v>
      </c>
      <c r="AX345" s="7">
        <v>30.22</v>
      </c>
      <c r="AY345" s="7">
        <v>39.200000000000003</v>
      </c>
      <c r="AZ345" s="7">
        <v>77.099999999999994</v>
      </c>
      <c r="BA345" s="7">
        <v>22.3</v>
      </c>
      <c r="BB345" s="7">
        <v>29.3</v>
      </c>
      <c r="BC345" s="7">
        <v>76.099999999999994</v>
      </c>
      <c r="BD345" s="7">
        <v>102.7</v>
      </c>
      <c r="BE345" s="7">
        <v>175.56</v>
      </c>
      <c r="BF345" s="7">
        <v>58.5</v>
      </c>
      <c r="BG345" s="7">
        <v>235.69</v>
      </c>
      <c r="BH345" s="7">
        <v>320.64</v>
      </c>
      <c r="BI345" s="7">
        <v>220.93</v>
      </c>
      <c r="BJ345" s="7">
        <v>23.92</v>
      </c>
      <c r="BK345" s="7">
        <v>11.67</v>
      </c>
    </row>
    <row r="346" spans="13:63" s="4" customFormat="1">
      <c r="M346" s="12"/>
      <c r="N346" s="12"/>
      <c r="O346" s="12"/>
      <c r="P346" s="12"/>
      <c r="Q346" s="12"/>
      <c r="R346" s="12"/>
      <c r="AH346" s="7">
        <v>35.049999999999997</v>
      </c>
      <c r="AI346" s="7">
        <v>79.59</v>
      </c>
      <c r="AJ346" s="7">
        <v>20</v>
      </c>
      <c r="AK346" s="7">
        <v>31.58</v>
      </c>
      <c r="AL346" s="7">
        <v>63.34</v>
      </c>
      <c r="AM346" s="7">
        <v>22.2</v>
      </c>
      <c r="AN346" s="7">
        <v>31.31</v>
      </c>
      <c r="AO346" s="7">
        <v>70.900000000000006</v>
      </c>
      <c r="AP346" s="7">
        <v>-3.2</v>
      </c>
      <c r="AQ346" s="7">
        <v>-4.0999999999999996</v>
      </c>
      <c r="AR346" s="7">
        <v>39.700000000000003</v>
      </c>
      <c r="AS346" s="7">
        <v>47.72</v>
      </c>
      <c r="AT346" s="7">
        <v>83.2</v>
      </c>
      <c r="AU346" s="7">
        <v>288.89999999999998</v>
      </c>
      <c r="AV346" s="7">
        <v>406.47</v>
      </c>
      <c r="AW346" s="7">
        <v>71.08</v>
      </c>
      <c r="AX346" s="7">
        <v>30.8</v>
      </c>
      <c r="AY346" s="7">
        <v>39.9</v>
      </c>
      <c r="AZ346" s="7">
        <v>77.2</v>
      </c>
      <c r="BA346" s="7">
        <v>22.3</v>
      </c>
      <c r="BB346" s="7">
        <v>29.3</v>
      </c>
      <c r="BC346" s="7">
        <v>76.099999999999994</v>
      </c>
      <c r="BD346" s="7">
        <v>105</v>
      </c>
      <c r="BE346" s="7">
        <v>179.49</v>
      </c>
      <c r="BF346" s="7">
        <v>58.5</v>
      </c>
      <c r="BG346" s="7">
        <v>236.38</v>
      </c>
      <c r="BH346" s="7">
        <v>323.69</v>
      </c>
      <c r="BI346" s="7">
        <v>221.46</v>
      </c>
      <c r="BJ346" s="7">
        <v>23.8</v>
      </c>
      <c r="BK346" s="7">
        <v>11.68</v>
      </c>
    </row>
    <row r="347" spans="13:63" s="4" customFormat="1">
      <c r="M347" s="12"/>
      <c r="N347" s="12"/>
      <c r="O347" s="12"/>
      <c r="P347" s="12"/>
      <c r="Q347" s="12"/>
      <c r="R347" s="12"/>
      <c r="AH347" s="7">
        <v>36.65</v>
      </c>
      <c r="AI347" s="7">
        <v>79.67</v>
      </c>
      <c r="AJ347" s="7">
        <v>19.600000000000001</v>
      </c>
      <c r="AK347" s="7">
        <v>30.91</v>
      </c>
      <c r="AL347" s="7">
        <v>63.41</v>
      </c>
      <c r="AM347" s="7">
        <v>22.5</v>
      </c>
      <c r="AN347" s="7">
        <v>31.73</v>
      </c>
      <c r="AO347" s="7">
        <v>70.900000000000006</v>
      </c>
      <c r="AP347" s="7">
        <v>1.6</v>
      </c>
      <c r="AQ347" s="7">
        <v>1.8</v>
      </c>
      <c r="AR347" s="7">
        <v>40.700000000000003</v>
      </c>
      <c r="AS347" s="7">
        <v>48.34</v>
      </c>
      <c r="AT347" s="7">
        <v>84.2</v>
      </c>
      <c r="AU347" s="7">
        <v>292.3</v>
      </c>
      <c r="AV347" s="7">
        <v>411.63</v>
      </c>
      <c r="AW347" s="7">
        <v>71.010000000000005</v>
      </c>
      <c r="AX347" s="7">
        <v>29.64</v>
      </c>
      <c r="AY347" s="7">
        <v>37.799999999999997</v>
      </c>
      <c r="AZ347" s="7">
        <v>78.400000000000006</v>
      </c>
      <c r="BA347" s="7">
        <v>22.5</v>
      </c>
      <c r="BB347" s="7">
        <v>29.53</v>
      </c>
      <c r="BC347" s="7">
        <v>76.2</v>
      </c>
      <c r="BD347" s="7">
        <v>106.8</v>
      </c>
      <c r="BE347" s="7">
        <v>181.02</v>
      </c>
      <c r="BF347" s="7">
        <v>59</v>
      </c>
      <c r="BG347" s="7">
        <v>237.44</v>
      </c>
      <c r="BH347" s="7">
        <v>326.54000000000002</v>
      </c>
      <c r="BI347" s="7">
        <v>222.13</v>
      </c>
      <c r="BJ347" s="7">
        <v>23.78</v>
      </c>
      <c r="BK347" s="7">
        <v>11.73</v>
      </c>
    </row>
    <row r="348" spans="13:63" s="4" customFormat="1">
      <c r="M348" s="12"/>
      <c r="N348" s="12"/>
      <c r="O348" s="12"/>
      <c r="P348" s="12"/>
      <c r="Q348" s="12"/>
      <c r="R348" s="12"/>
      <c r="AH348" s="7">
        <v>37</v>
      </c>
      <c r="AI348" s="7">
        <v>79.47</v>
      </c>
      <c r="AJ348" s="7">
        <v>19.600000000000001</v>
      </c>
      <c r="AK348" s="7">
        <v>30.88</v>
      </c>
      <c r="AL348" s="7">
        <v>63.47</v>
      </c>
      <c r="AM348" s="7">
        <v>23.9</v>
      </c>
      <c r="AN348" s="7">
        <v>33.71</v>
      </c>
      <c r="AO348" s="7">
        <v>70.900000000000006</v>
      </c>
      <c r="AP348" s="7">
        <v>5.0999999999999996</v>
      </c>
      <c r="AQ348" s="7">
        <v>6.5</v>
      </c>
      <c r="AR348" s="7">
        <v>41.9</v>
      </c>
      <c r="AS348" s="7">
        <v>49.41</v>
      </c>
      <c r="AT348" s="7">
        <v>84.8</v>
      </c>
      <c r="AU348" s="7">
        <v>293.8</v>
      </c>
      <c r="AV348" s="7">
        <v>412.02</v>
      </c>
      <c r="AW348" s="7">
        <v>71.31</v>
      </c>
      <c r="AX348" s="7">
        <v>30.77</v>
      </c>
      <c r="AY348" s="7">
        <v>39.4</v>
      </c>
      <c r="AZ348" s="7">
        <v>78.099999999999994</v>
      </c>
      <c r="BA348" s="7">
        <v>24</v>
      </c>
      <c r="BB348" s="7">
        <v>31.54</v>
      </c>
      <c r="BC348" s="7">
        <v>76.099999999999994</v>
      </c>
      <c r="BD348" s="7">
        <v>108.4</v>
      </c>
      <c r="BE348" s="7">
        <v>182.8</v>
      </c>
      <c r="BF348" s="7">
        <v>59.3</v>
      </c>
      <c r="BG348" s="7">
        <v>238.55</v>
      </c>
      <c r="BH348" s="7">
        <v>329.33</v>
      </c>
      <c r="BI348" s="7">
        <v>223.02</v>
      </c>
      <c r="BJ348" s="7">
        <v>23.66</v>
      </c>
      <c r="BK348" s="7">
        <v>11.76</v>
      </c>
    </row>
    <row r="349" spans="13:63" s="4" customFormat="1">
      <c r="M349" s="12"/>
      <c r="N349" s="12"/>
      <c r="O349" s="12"/>
      <c r="P349" s="12"/>
      <c r="Q349" s="12"/>
      <c r="R349" s="12"/>
      <c r="AH349" s="7">
        <v>39.19</v>
      </c>
      <c r="AI349" s="7">
        <v>79.349999999999994</v>
      </c>
      <c r="AJ349" s="7">
        <v>20</v>
      </c>
      <c r="AK349" s="7">
        <v>31.34</v>
      </c>
      <c r="AL349" s="7">
        <v>63.83</v>
      </c>
      <c r="AM349" s="7">
        <v>24.4</v>
      </c>
      <c r="AN349" s="7">
        <v>34.409999999999997</v>
      </c>
      <c r="AO349" s="7">
        <v>70.900000000000006</v>
      </c>
      <c r="AP349" s="7">
        <v>5.8</v>
      </c>
      <c r="AQ349" s="7">
        <v>7.7</v>
      </c>
      <c r="AR349" s="7">
        <v>44</v>
      </c>
      <c r="AS349" s="7">
        <v>51.83</v>
      </c>
      <c r="AT349" s="7">
        <v>84.9</v>
      </c>
      <c r="AU349" s="7">
        <v>298.8</v>
      </c>
      <c r="AV349" s="7">
        <v>418.48</v>
      </c>
      <c r="AW349" s="7">
        <v>71.400000000000006</v>
      </c>
      <c r="AX349" s="7">
        <v>31.51</v>
      </c>
      <c r="AY349" s="7">
        <v>40.299999999999997</v>
      </c>
      <c r="AZ349" s="7">
        <v>78.2</v>
      </c>
      <c r="BA349" s="7">
        <v>24.5</v>
      </c>
      <c r="BB349" s="7">
        <v>32.24</v>
      </c>
      <c r="BC349" s="7">
        <v>76</v>
      </c>
      <c r="BD349" s="7">
        <v>112.3</v>
      </c>
      <c r="BE349" s="7">
        <v>188.42</v>
      </c>
      <c r="BF349" s="7">
        <v>59.6</v>
      </c>
      <c r="BG349" s="7">
        <v>240.17</v>
      </c>
      <c r="BH349" s="7">
        <v>332.19</v>
      </c>
      <c r="BI349" s="7">
        <v>224.48</v>
      </c>
      <c r="BJ349" s="7">
        <v>23.51</v>
      </c>
      <c r="BK349" s="7">
        <v>11.86</v>
      </c>
    </row>
    <row r="350" spans="13:63" s="4" customFormat="1">
      <c r="M350" s="12"/>
      <c r="N350" s="12"/>
      <c r="O350" s="12"/>
      <c r="P350" s="12"/>
      <c r="Q350" s="12"/>
      <c r="R350" s="12"/>
      <c r="AH350" s="7">
        <v>40.11</v>
      </c>
      <c r="AI350" s="7">
        <v>79.540000000000006</v>
      </c>
      <c r="AJ350" s="7">
        <v>19.899999999999999</v>
      </c>
      <c r="AK350" s="7">
        <v>31.28</v>
      </c>
      <c r="AL350" s="7">
        <v>63.61</v>
      </c>
      <c r="AM350" s="7">
        <v>24.9</v>
      </c>
      <c r="AN350" s="7">
        <v>34.97</v>
      </c>
      <c r="AO350" s="7">
        <v>71.2</v>
      </c>
      <c r="AP350" s="7">
        <v>8.1999999999999993</v>
      </c>
      <c r="AQ350" s="7">
        <v>10.4</v>
      </c>
      <c r="AR350" s="7">
        <v>45</v>
      </c>
      <c r="AS350" s="7">
        <v>52.88</v>
      </c>
      <c r="AT350" s="7">
        <v>85.1</v>
      </c>
      <c r="AU350" s="7">
        <v>302.5</v>
      </c>
      <c r="AV350" s="7">
        <v>421.6</v>
      </c>
      <c r="AW350" s="7">
        <v>71.75</v>
      </c>
      <c r="AX350" s="7">
        <v>31.08</v>
      </c>
      <c r="AY350" s="7">
        <v>40</v>
      </c>
      <c r="AZ350" s="7">
        <v>77.7</v>
      </c>
      <c r="BA350" s="7">
        <v>24.8</v>
      </c>
      <c r="BB350" s="7">
        <v>33.159999999999997</v>
      </c>
      <c r="BC350" s="7">
        <v>74.8</v>
      </c>
      <c r="BD350" s="7">
        <v>116.1</v>
      </c>
      <c r="BE350" s="7">
        <v>191.27</v>
      </c>
      <c r="BF350" s="7">
        <v>60.7</v>
      </c>
      <c r="BG350" s="7">
        <v>242.25</v>
      </c>
      <c r="BH350" s="7">
        <v>335</v>
      </c>
      <c r="BI350" s="7">
        <v>226.12</v>
      </c>
      <c r="BJ350" s="7">
        <v>21.34</v>
      </c>
      <c r="BK350" s="7">
        <v>10.7</v>
      </c>
    </row>
    <row r="351" spans="13:63" s="4" customFormat="1">
      <c r="M351" s="12"/>
      <c r="N351" s="12"/>
      <c r="O351" s="12"/>
      <c r="P351" s="12"/>
      <c r="Q351" s="12"/>
      <c r="R351" s="12"/>
      <c r="AH351" s="7">
        <v>41.12</v>
      </c>
      <c r="AI351" s="7">
        <v>79.52</v>
      </c>
      <c r="AJ351" s="7">
        <v>20.7</v>
      </c>
      <c r="AK351" s="7">
        <v>32.44</v>
      </c>
      <c r="AL351" s="7">
        <v>63.8</v>
      </c>
      <c r="AM351" s="7">
        <v>26.1</v>
      </c>
      <c r="AN351" s="7">
        <v>36.659999999999997</v>
      </c>
      <c r="AO351" s="7">
        <v>71.2</v>
      </c>
      <c r="AP351" s="7">
        <v>6.4</v>
      </c>
      <c r="AQ351" s="7">
        <v>8.1</v>
      </c>
      <c r="AR351" s="7">
        <v>46.3</v>
      </c>
      <c r="AS351" s="7">
        <v>54.22</v>
      </c>
      <c r="AT351" s="7">
        <v>85.4</v>
      </c>
      <c r="AU351" s="7">
        <v>306.7</v>
      </c>
      <c r="AV351" s="7">
        <v>425.44</v>
      </c>
      <c r="AW351" s="7">
        <v>72.09</v>
      </c>
      <c r="AX351" s="7">
        <v>32.93</v>
      </c>
      <c r="AY351" s="7">
        <v>42.6</v>
      </c>
      <c r="AZ351" s="7">
        <v>77.3</v>
      </c>
      <c r="BA351" s="7">
        <v>25.4</v>
      </c>
      <c r="BB351" s="7">
        <v>33.96</v>
      </c>
      <c r="BC351" s="7">
        <v>74.8</v>
      </c>
      <c r="BD351" s="7">
        <v>116.8</v>
      </c>
      <c r="BE351" s="7">
        <v>191.79</v>
      </c>
      <c r="BF351" s="7">
        <v>60.9</v>
      </c>
      <c r="BG351" s="7">
        <v>243.54</v>
      </c>
      <c r="BH351" s="7">
        <v>338.06</v>
      </c>
      <c r="BI351" s="7">
        <v>228.01</v>
      </c>
      <c r="BJ351" s="7">
        <v>21.51</v>
      </c>
      <c r="BK351" s="7">
        <v>10.75</v>
      </c>
    </row>
    <row r="352" spans="13:63" s="4" customFormat="1">
      <c r="M352" s="12"/>
      <c r="N352" s="12"/>
      <c r="O352" s="12"/>
      <c r="P352" s="12"/>
      <c r="Q352" s="12"/>
      <c r="R352" s="12"/>
      <c r="AH352" s="7">
        <v>41.25</v>
      </c>
      <c r="AI352" s="7">
        <v>79.75</v>
      </c>
      <c r="AJ352" s="7">
        <v>21.5</v>
      </c>
      <c r="AK352" s="7">
        <v>33.69</v>
      </c>
      <c r="AL352" s="7">
        <v>63.82</v>
      </c>
      <c r="AM352" s="7">
        <v>26.2</v>
      </c>
      <c r="AN352" s="7">
        <v>36.85</v>
      </c>
      <c r="AO352" s="7">
        <v>71.099999999999994</v>
      </c>
      <c r="AP352" s="7">
        <v>5.8</v>
      </c>
      <c r="AQ352" s="7">
        <v>7.5</v>
      </c>
      <c r="AR352" s="7">
        <v>46.8</v>
      </c>
      <c r="AS352" s="7">
        <v>54.67</v>
      </c>
      <c r="AT352" s="7">
        <v>85.6</v>
      </c>
      <c r="AU352" s="7">
        <v>310.2</v>
      </c>
      <c r="AV352" s="7">
        <v>428.82</v>
      </c>
      <c r="AW352" s="7">
        <v>72.34</v>
      </c>
      <c r="AX352" s="7">
        <v>32.840000000000003</v>
      </c>
      <c r="AY352" s="7">
        <v>42.6</v>
      </c>
      <c r="AZ352" s="7">
        <v>77.099999999999994</v>
      </c>
      <c r="BA352" s="7">
        <v>25.6</v>
      </c>
      <c r="BB352" s="7">
        <v>34.450000000000003</v>
      </c>
      <c r="BC352" s="7">
        <v>74.3</v>
      </c>
      <c r="BD352" s="7">
        <v>118.8</v>
      </c>
      <c r="BE352" s="7">
        <v>194.75</v>
      </c>
      <c r="BF352" s="7">
        <v>61</v>
      </c>
      <c r="BG352" s="7">
        <v>244.82</v>
      </c>
      <c r="BH352" s="7">
        <v>341.38</v>
      </c>
      <c r="BI352" s="7">
        <v>229.92</v>
      </c>
      <c r="BJ352" s="7">
        <v>21.94</v>
      </c>
      <c r="BK352" s="7">
        <v>11.03</v>
      </c>
    </row>
    <row r="353" spans="13:63" s="4" customFormat="1">
      <c r="M353" s="12"/>
      <c r="N353" s="12"/>
      <c r="O353" s="12"/>
      <c r="P353" s="12"/>
      <c r="Q353" s="12"/>
      <c r="R353" s="12"/>
      <c r="AH353" s="7">
        <v>41.15</v>
      </c>
      <c r="AI353" s="7">
        <v>79.95</v>
      </c>
      <c r="AJ353" s="7">
        <v>21.1</v>
      </c>
      <c r="AK353" s="7">
        <v>32.96</v>
      </c>
      <c r="AL353" s="7">
        <v>64.02</v>
      </c>
      <c r="AM353" s="7">
        <v>26.1</v>
      </c>
      <c r="AN353" s="7">
        <v>36.71</v>
      </c>
      <c r="AO353" s="7">
        <v>71.099999999999994</v>
      </c>
      <c r="AP353" s="7">
        <v>4.4000000000000004</v>
      </c>
      <c r="AQ353" s="7">
        <v>5.3</v>
      </c>
      <c r="AR353" s="7">
        <v>48.8</v>
      </c>
      <c r="AS353" s="7">
        <v>57.08</v>
      </c>
      <c r="AT353" s="7">
        <v>85.5</v>
      </c>
      <c r="AU353" s="7">
        <v>314.60000000000002</v>
      </c>
      <c r="AV353" s="7">
        <v>433.13</v>
      </c>
      <c r="AW353" s="7">
        <v>72.63</v>
      </c>
      <c r="AX353" s="7">
        <v>32.49</v>
      </c>
      <c r="AY353" s="7">
        <v>42.2</v>
      </c>
      <c r="AZ353" s="7">
        <v>77</v>
      </c>
      <c r="BA353" s="7">
        <v>26</v>
      </c>
      <c r="BB353" s="7">
        <v>35.04</v>
      </c>
      <c r="BC353" s="7">
        <v>74.2</v>
      </c>
      <c r="BD353" s="7">
        <v>120.4</v>
      </c>
      <c r="BE353" s="7">
        <v>194.82</v>
      </c>
      <c r="BF353" s="7">
        <v>61.8</v>
      </c>
      <c r="BG353" s="7">
        <v>246.02</v>
      </c>
      <c r="BH353" s="7">
        <v>344.47</v>
      </c>
      <c r="BI353" s="7">
        <v>232.33</v>
      </c>
      <c r="BJ353" s="7">
        <v>21.85</v>
      </c>
      <c r="BK353" s="7">
        <v>11.01</v>
      </c>
    </row>
    <row r="354" spans="13:63" s="4" customFormat="1">
      <c r="M354" s="12"/>
      <c r="N354" s="12"/>
      <c r="O354" s="12"/>
      <c r="P354" s="12"/>
      <c r="Q354" s="12"/>
      <c r="R354" s="12"/>
      <c r="AH354" s="7">
        <v>41.86</v>
      </c>
      <c r="AI354" s="7">
        <v>80.040000000000006</v>
      </c>
      <c r="AJ354" s="7">
        <v>20.3</v>
      </c>
      <c r="AK354" s="7">
        <v>31.61</v>
      </c>
      <c r="AL354" s="7">
        <v>64.23</v>
      </c>
      <c r="AM354" s="7">
        <v>27</v>
      </c>
      <c r="AN354" s="7">
        <v>37.869999999999997</v>
      </c>
      <c r="AO354" s="7">
        <v>71.3</v>
      </c>
      <c r="AP354" s="7">
        <v>5.6</v>
      </c>
      <c r="AQ354" s="7">
        <v>7.4</v>
      </c>
      <c r="AR354" s="7">
        <v>49.8</v>
      </c>
      <c r="AS354" s="7">
        <v>58.11</v>
      </c>
      <c r="AT354" s="7">
        <v>85.7</v>
      </c>
      <c r="AU354" s="7">
        <v>317.3</v>
      </c>
      <c r="AV354" s="7">
        <v>434.77</v>
      </c>
      <c r="AW354" s="7">
        <v>72.98</v>
      </c>
      <c r="AX354" s="7">
        <v>32.35</v>
      </c>
      <c r="AY354" s="7">
        <v>41.9</v>
      </c>
      <c r="AZ354" s="7">
        <v>77.2</v>
      </c>
      <c r="BA354" s="7">
        <v>25.6</v>
      </c>
      <c r="BB354" s="7">
        <v>34.32</v>
      </c>
      <c r="BC354" s="7">
        <v>74.599999999999994</v>
      </c>
      <c r="BD354" s="7">
        <v>122.1</v>
      </c>
      <c r="BE354" s="7">
        <v>195.67</v>
      </c>
      <c r="BF354" s="7">
        <v>62.4</v>
      </c>
      <c r="BG354" s="7">
        <v>247.35</v>
      </c>
      <c r="BH354" s="7">
        <v>347.17</v>
      </c>
      <c r="BI354" s="7">
        <v>234.88</v>
      </c>
      <c r="BJ354" s="7">
        <v>21.2</v>
      </c>
      <c r="BK354" s="7">
        <v>10.64</v>
      </c>
    </row>
    <row r="355" spans="13:63" s="4" customFormat="1">
      <c r="M355" s="12"/>
      <c r="N355" s="12"/>
      <c r="O355" s="12"/>
      <c r="P355" s="12"/>
      <c r="Q355" s="12"/>
      <c r="R355" s="12"/>
      <c r="AH355" s="7">
        <v>42.72</v>
      </c>
      <c r="AI355" s="7">
        <v>79.83</v>
      </c>
      <c r="AJ355" s="7">
        <v>21.2</v>
      </c>
      <c r="AK355" s="7">
        <v>32.97</v>
      </c>
      <c r="AL355" s="7">
        <v>64.3</v>
      </c>
      <c r="AM355" s="7">
        <v>28.9</v>
      </c>
      <c r="AN355" s="7">
        <v>40.82</v>
      </c>
      <c r="AO355" s="7">
        <v>70.8</v>
      </c>
      <c r="AP355" s="7">
        <v>6.2</v>
      </c>
      <c r="AQ355" s="7">
        <v>7.9</v>
      </c>
      <c r="AR355" s="7">
        <v>51.1</v>
      </c>
      <c r="AS355" s="7">
        <v>59.35</v>
      </c>
      <c r="AT355" s="7">
        <v>86.1</v>
      </c>
      <c r="AU355" s="7">
        <v>320</v>
      </c>
      <c r="AV355" s="7">
        <v>437.91</v>
      </c>
      <c r="AW355" s="7">
        <v>73.069999999999993</v>
      </c>
      <c r="AX355" s="7">
        <v>34.72</v>
      </c>
      <c r="AY355" s="7">
        <v>44.8</v>
      </c>
      <c r="AZ355" s="7">
        <v>77.5</v>
      </c>
      <c r="BA355" s="7">
        <v>26.4</v>
      </c>
      <c r="BB355" s="7">
        <v>35.11</v>
      </c>
      <c r="BC355" s="7">
        <v>75.2</v>
      </c>
      <c r="BD355" s="7">
        <v>121.3</v>
      </c>
      <c r="BE355" s="7">
        <v>195.02</v>
      </c>
      <c r="BF355" s="7">
        <v>62.2</v>
      </c>
      <c r="BG355" s="7">
        <v>248.85</v>
      </c>
      <c r="BH355" s="7">
        <v>350.17</v>
      </c>
      <c r="BI355" s="7">
        <v>237.6</v>
      </c>
      <c r="BJ355" s="7">
        <v>21.13</v>
      </c>
      <c r="BK355" s="7">
        <v>10.67</v>
      </c>
    </row>
    <row r="356" spans="13:63" s="4" customFormat="1">
      <c r="M356" s="12"/>
      <c r="N356" s="12"/>
      <c r="O356" s="12"/>
      <c r="P356" s="12"/>
      <c r="Q356" s="12"/>
      <c r="R356" s="12"/>
      <c r="AH356" s="7">
        <v>44.47</v>
      </c>
      <c r="AI356" s="7">
        <v>79.819999999999993</v>
      </c>
      <c r="AJ356" s="7">
        <v>21.2</v>
      </c>
      <c r="AK356" s="7">
        <v>33.06</v>
      </c>
      <c r="AL356" s="7">
        <v>64.13</v>
      </c>
      <c r="AM356" s="7">
        <v>29.2</v>
      </c>
      <c r="AN356" s="7">
        <v>41.83</v>
      </c>
      <c r="AO356" s="7">
        <v>69.8</v>
      </c>
      <c r="AP356" s="7">
        <v>6.4</v>
      </c>
      <c r="AQ356" s="7">
        <v>8</v>
      </c>
      <c r="AR356" s="7">
        <v>51.9</v>
      </c>
      <c r="AS356" s="7">
        <v>60.14</v>
      </c>
      <c r="AT356" s="7">
        <v>86.3</v>
      </c>
      <c r="AU356" s="7">
        <v>326</v>
      </c>
      <c r="AV356" s="7">
        <v>443.74</v>
      </c>
      <c r="AW356" s="7">
        <v>73.47</v>
      </c>
      <c r="AX356" s="7">
        <v>35.08</v>
      </c>
      <c r="AY356" s="7">
        <v>45.2</v>
      </c>
      <c r="AZ356" s="7">
        <v>77.599999999999994</v>
      </c>
      <c r="BA356" s="7">
        <v>27.2</v>
      </c>
      <c r="BB356" s="7">
        <v>35.79</v>
      </c>
      <c r="BC356" s="7">
        <v>76</v>
      </c>
      <c r="BD356" s="7">
        <v>124.3</v>
      </c>
      <c r="BE356" s="7">
        <v>199.2</v>
      </c>
      <c r="BF356" s="7">
        <v>62.4</v>
      </c>
      <c r="BG356" s="7">
        <v>250.74</v>
      </c>
      <c r="BH356" s="7">
        <v>353.15</v>
      </c>
      <c r="BI356" s="7">
        <v>240.38</v>
      </c>
      <c r="BJ356" s="7">
        <v>21.21</v>
      </c>
      <c r="BK356" s="7">
        <v>10.69</v>
      </c>
    </row>
    <row r="357" spans="13:63" s="4" customFormat="1">
      <c r="M357" s="12"/>
      <c r="N357" s="12"/>
      <c r="O357" s="12"/>
      <c r="P357" s="12"/>
      <c r="Q357" s="12"/>
      <c r="R357" s="12"/>
      <c r="AH357" s="7">
        <v>46.05</v>
      </c>
      <c r="AI357" s="7">
        <v>79.91</v>
      </c>
      <c r="AJ357" s="7">
        <v>21.8</v>
      </c>
      <c r="AK357" s="7">
        <v>33.76</v>
      </c>
      <c r="AL357" s="7">
        <v>64.569999999999993</v>
      </c>
      <c r="AM357" s="7">
        <v>30.3</v>
      </c>
      <c r="AN357" s="7">
        <v>43.1</v>
      </c>
      <c r="AO357" s="7">
        <v>70.3</v>
      </c>
      <c r="AP357" s="7">
        <v>5.6</v>
      </c>
      <c r="AQ357" s="7">
        <v>6.7</v>
      </c>
      <c r="AR357" s="7">
        <v>52.9</v>
      </c>
      <c r="AS357" s="7">
        <v>61.02</v>
      </c>
      <c r="AT357" s="7">
        <v>86.7</v>
      </c>
      <c r="AU357" s="7">
        <v>329.2</v>
      </c>
      <c r="AV357" s="7">
        <v>446.64</v>
      </c>
      <c r="AW357" s="7">
        <v>73.709999999999994</v>
      </c>
      <c r="AX357" s="7">
        <v>36.700000000000003</v>
      </c>
      <c r="AY357" s="7">
        <v>47.3</v>
      </c>
      <c r="AZ357" s="7">
        <v>77.599999999999994</v>
      </c>
      <c r="BA357" s="7">
        <v>27.3</v>
      </c>
      <c r="BB357" s="7">
        <v>35.78</v>
      </c>
      <c r="BC357" s="7">
        <v>76.3</v>
      </c>
      <c r="BD357" s="7">
        <v>127</v>
      </c>
      <c r="BE357" s="7">
        <v>200</v>
      </c>
      <c r="BF357" s="7">
        <v>63.5</v>
      </c>
      <c r="BG357" s="7">
        <v>252.94</v>
      </c>
      <c r="BH357" s="7">
        <v>356.27</v>
      </c>
      <c r="BI357" s="7">
        <v>243.24</v>
      </c>
      <c r="BJ357" s="7">
        <v>21.23</v>
      </c>
      <c r="BK357" s="7">
        <v>10.73</v>
      </c>
    </row>
    <row r="358" spans="13:63" s="4" customFormat="1">
      <c r="M358" s="12"/>
      <c r="N358" s="12"/>
      <c r="O358" s="12"/>
      <c r="P358" s="12"/>
      <c r="Q358" s="12"/>
      <c r="R358" s="12"/>
      <c r="AH358" s="7">
        <v>47.19</v>
      </c>
      <c r="AI358" s="7">
        <v>80.099999999999994</v>
      </c>
      <c r="AJ358" s="7">
        <v>22</v>
      </c>
      <c r="AK358" s="7">
        <v>34.020000000000003</v>
      </c>
      <c r="AL358" s="7">
        <v>64.67</v>
      </c>
      <c r="AM358" s="7">
        <v>30.4</v>
      </c>
      <c r="AN358" s="7">
        <v>43.74</v>
      </c>
      <c r="AO358" s="7">
        <v>69.5</v>
      </c>
      <c r="AP358" s="7">
        <v>5.4</v>
      </c>
      <c r="AQ358" s="7">
        <v>6.9</v>
      </c>
      <c r="AR358" s="7">
        <v>55</v>
      </c>
      <c r="AS358" s="7">
        <v>63.15</v>
      </c>
      <c r="AT358" s="7">
        <v>87.1</v>
      </c>
      <c r="AU358" s="7">
        <v>335.6</v>
      </c>
      <c r="AV358" s="7">
        <v>453.45</v>
      </c>
      <c r="AW358" s="7">
        <v>74.010000000000005</v>
      </c>
      <c r="AX358" s="7">
        <v>38.85</v>
      </c>
      <c r="AY358" s="7">
        <v>50</v>
      </c>
      <c r="AZ358" s="7">
        <v>77.7</v>
      </c>
      <c r="BA358" s="7">
        <v>27.6</v>
      </c>
      <c r="BB358" s="7">
        <v>35.840000000000003</v>
      </c>
      <c r="BC358" s="7">
        <v>77</v>
      </c>
      <c r="BD358" s="7">
        <v>128.30000000000001</v>
      </c>
      <c r="BE358" s="7">
        <v>201.73</v>
      </c>
      <c r="BF358" s="7">
        <v>63.6</v>
      </c>
      <c r="BG358" s="7">
        <v>255.35</v>
      </c>
      <c r="BH358" s="7">
        <v>359.39</v>
      </c>
      <c r="BI358" s="7">
        <v>246.48</v>
      </c>
      <c r="BJ358" s="7">
        <v>22.14</v>
      </c>
      <c r="BK358" s="7">
        <v>10.56</v>
      </c>
    </row>
    <row r="359" spans="13:63" s="4" customFormat="1">
      <c r="M359" s="12"/>
      <c r="N359" s="12"/>
      <c r="O359" s="12"/>
      <c r="P359" s="12"/>
      <c r="Q359" s="12"/>
      <c r="R359" s="12"/>
      <c r="AH359" s="7">
        <v>48.02</v>
      </c>
      <c r="AI359" s="7">
        <v>80.39</v>
      </c>
      <c r="AJ359" s="7">
        <v>22.8</v>
      </c>
      <c r="AK359" s="7">
        <v>35.159999999999997</v>
      </c>
      <c r="AL359" s="7">
        <v>64.849999999999994</v>
      </c>
      <c r="AM359" s="7">
        <v>29.5</v>
      </c>
      <c r="AN359" s="7">
        <v>41.84</v>
      </c>
      <c r="AO359" s="7">
        <v>70.5</v>
      </c>
      <c r="AP359" s="7">
        <v>5.8</v>
      </c>
      <c r="AQ359" s="7">
        <v>7.4</v>
      </c>
      <c r="AR359" s="7">
        <v>56.4</v>
      </c>
      <c r="AS359" s="7">
        <v>64.75</v>
      </c>
      <c r="AT359" s="7">
        <v>87.1</v>
      </c>
      <c r="AU359" s="7">
        <v>341.4</v>
      </c>
      <c r="AV359" s="7">
        <v>460.65</v>
      </c>
      <c r="AW359" s="7">
        <v>74.11</v>
      </c>
      <c r="AX359" s="7">
        <v>38.380000000000003</v>
      </c>
      <c r="AY359" s="7">
        <v>49.2</v>
      </c>
      <c r="AZ359" s="7">
        <v>78</v>
      </c>
      <c r="BA359" s="7">
        <v>28.4</v>
      </c>
      <c r="BB359" s="7">
        <v>36.74</v>
      </c>
      <c r="BC359" s="7">
        <v>77.3</v>
      </c>
      <c r="BD359" s="7">
        <v>130</v>
      </c>
      <c r="BE359" s="7">
        <v>203.44</v>
      </c>
      <c r="BF359" s="7">
        <v>63.9</v>
      </c>
      <c r="BG359" s="7">
        <v>257.88</v>
      </c>
      <c r="BH359" s="7">
        <v>362.76</v>
      </c>
      <c r="BI359" s="7">
        <v>249.95</v>
      </c>
      <c r="BJ359" s="7">
        <v>21.72</v>
      </c>
      <c r="BK359" s="7">
        <v>10.29</v>
      </c>
    </row>
    <row r="360" spans="13:63" s="4" customFormat="1">
      <c r="M360" s="12"/>
      <c r="N360" s="12"/>
      <c r="O360" s="12"/>
      <c r="P360" s="12"/>
      <c r="Q360" s="12"/>
      <c r="R360" s="12"/>
      <c r="AH360" s="7">
        <v>49.45</v>
      </c>
      <c r="AI360" s="7">
        <v>80.48</v>
      </c>
      <c r="AJ360" s="7">
        <v>23.4</v>
      </c>
      <c r="AK360" s="7">
        <v>35.86</v>
      </c>
      <c r="AL360" s="7">
        <v>65.25</v>
      </c>
      <c r="AM360" s="7">
        <v>29</v>
      </c>
      <c r="AN360" s="7">
        <v>40.56</v>
      </c>
      <c r="AO360" s="7">
        <v>71.5</v>
      </c>
      <c r="AP360" s="7">
        <v>4.5999999999999996</v>
      </c>
      <c r="AQ360" s="7">
        <v>5.5</v>
      </c>
      <c r="AR360" s="7">
        <v>58.2</v>
      </c>
      <c r="AS360" s="7">
        <v>66.739999999999995</v>
      </c>
      <c r="AT360" s="7">
        <v>87.2</v>
      </c>
      <c r="AU360" s="7">
        <v>347.6</v>
      </c>
      <c r="AV360" s="7">
        <v>467.42</v>
      </c>
      <c r="AW360" s="7">
        <v>74.37</v>
      </c>
      <c r="AX360" s="7">
        <v>39.72</v>
      </c>
      <c r="AY360" s="7">
        <v>50.6</v>
      </c>
      <c r="AZ360" s="7">
        <v>78.5</v>
      </c>
      <c r="BA360" s="7">
        <v>29.1</v>
      </c>
      <c r="BB360" s="7">
        <v>37.74</v>
      </c>
      <c r="BC360" s="7">
        <v>77.099999999999994</v>
      </c>
      <c r="BD360" s="7">
        <v>130</v>
      </c>
      <c r="BE360" s="7">
        <v>202.18</v>
      </c>
      <c r="BF360" s="7">
        <v>64.3</v>
      </c>
      <c r="BG360" s="7">
        <v>260.68</v>
      </c>
      <c r="BH360" s="7">
        <v>366.25</v>
      </c>
      <c r="BI360" s="7">
        <v>253.75</v>
      </c>
      <c r="BJ360" s="7">
        <v>21.77</v>
      </c>
      <c r="BK360" s="7">
        <v>10.37</v>
      </c>
    </row>
    <row r="361" spans="13:63" s="4" customFormat="1">
      <c r="M361" s="12"/>
      <c r="N361" s="12"/>
      <c r="O361" s="12"/>
      <c r="P361" s="12"/>
      <c r="Q361" s="12"/>
      <c r="R361" s="12"/>
      <c r="AH361" s="7">
        <v>51.01</v>
      </c>
      <c r="AI361" s="7">
        <v>80.17</v>
      </c>
      <c r="AJ361" s="7">
        <v>23.9</v>
      </c>
      <c r="AK361" s="7">
        <v>36.51</v>
      </c>
      <c r="AL361" s="7">
        <v>65.459999999999994</v>
      </c>
      <c r="AM361" s="7">
        <v>28.7</v>
      </c>
      <c r="AN361" s="7">
        <v>39.97</v>
      </c>
      <c r="AO361" s="7">
        <v>71.8</v>
      </c>
      <c r="AP361" s="7">
        <v>6.7</v>
      </c>
      <c r="AQ361" s="7">
        <v>8.6</v>
      </c>
      <c r="AR361" s="7">
        <v>56.1</v>
      </c>
      <c r="AS361" s="7">
        <v>64.56</v>
      </c>
      <c r="AT361" s="7">
        <v>86.9</v>
      </c>
      <c r="AU361" s="7">
        <v>351.5</v>
      </c>
      <c r="AV361" s="7">
        <v>470.82</v>
      </c>
      <c r="AW361" s="7">
        <v>74.66</v>
      </c>
      <c r="AX361" s="7">
        <v>40.549999999999997</v>
      </c>
      <c r="AY361" s="7">
        <v>51.4</v>
      </c>
      <c r="AZ361" s="7">
        <v>78.900000000000006</v>
      </c>
      <c r="BA361" s="7">
        <v>30</v>
      </c>
      <c r="BB361" s="7">
        <v>38.86</v>
      </c>
      <c r="BC361" s="7">
        <v>77.2</v>
      </c>
      <c r="BD361" s="7">
        <v>130.9</v>
      </c>
      <c r="BE361" s="7">
        <v>202.95</v>
      </c>
      <c r="BF361" s="7">
        <v>64.5</v>
      </c>
      <c r="BG361" s="7">
        <v>263.76</v>
      </c>
      <c r="BH361" s="7">
        <v>369.85</v>
      </c>
      <c r="BI361" s="7">
        <v>256.8</v>
      </c>
      <c r="BJ361" s="7">
        <v>21.26</v>
      </c>
      <c r="BK361" s="7">
        <v>10</v>
      </c>
    </row>
    <row r="362" spans="13:63" s="4" customFormat="1">
      <c r="M362" s="12"/>
      <c r="N362" s="12"/>
      <c r="O362" s="12"/>
      <c r="P362" s="12"/>
      <c r="Q362" s="12"/>
      <c r="R362" s="12"/>
      <c r="AH362" s="7">
        <v>54.85</v>
      </c>
      <c r="AI362" s="7">
        <v>80.58</v>
      </c>
      <c r="AJ362" s="7">
        <v>25.5</v>
      </c>
      <c r="AK362" s="7">
        <v>38.770000000000003</v>
      </c>
      <c r="AL362" s="7">
        <v>65.78</v>
      </c>
      <c r="AM362" s="7">
        <v>29.5</v>
      </c>
      <c r="AN362" s="7">
        <v>41.03</v>
      </c>
      <c r="AO362" s="7">
        <v>71.900000000000006</v>
      </c>
      <c r="AP362" s="7">
        <v>12.3</v>
      </c>
      <c r="AQ362" s="7">
        <v>14.8</v>
      </c>
      <c r="AR362" s="7">
        <v>61.6</v>
      </c>
      <c r="AS362" s="7">
        <v>70.48</v>
      </c>
      <c r="AT362" s="7">
        <v>87.4</v>
      </c>
      <c r="AU362" s="7">
        <v>356.3</v>
      </c>
      <c r="AV362" s="7">
        <v>475.65</v>
      </c>
      <c r="AW362" s="7">
        <v>74.91</v>
      </c>
      <c r="AX362" s="7">
        <v>37.590000000000003</v>
      </c>
      <c r="AY362" s="7">
        <v>46.7</v>
      </c>
      <c r="AZ362" s="7">
        <v>80.5</v>
      </c>
      <c r="BA362" s="7">
        <v>29.1</v>
      </c>
      <c r="BB362" s="7">
        <v>37.5</v>
      </c>
      <c r="BC362" s="7">
        <v>77.599999999999994</v>
      </c>
      <c r="BD362" s="7">
        <v>131.6</v>
      </c>
      <c r="BE362" s="7">
        <v>202.15</v>
      </c>
      <c r="BF362" s="7">
        <v>65.099999999999994</v>
      </c>
      <c r="BG362" s="7">
        <v>267.68</v>
      </c>
      <c r="BH362" s="7">
        <v>373.96</v>
      </c>
      <c r="BI362" s="7">
        <v>261.18</v>
      </c>
      <c r="BJ362" s="7">
        <v>21.31</v>
      </c>
      <c r="BK362" s="7">
        <v>10.14</v>
      </c>
    </row>
    <row r="363" spans="13:63" s="4" customFormat="1">
      <c r="M363" s="12"/>
      <c r="N363" s="12"/>
      <c r="O363" s="12"/>
      <c r="P363" s="12"/>
      <c r="Q363" s="12"/>
      <c r="R363" s="12"/>
      <c r="AH363" s="7">
        <v>55.72</v>
      </c>
      <c r="AI363" s="7">
        <v>80.760000000000005</v>
      </c>
      <c r="AJ363" s="7">
        <v>27.2</v>
      </c>
      <c r="AK363" s="7">
        <v>41.22</v>
      </c>
      <c r="AL363" s="7">
        <v>65.98</v>
      </c>
      <c r="AM363" s="7">
        <v>30.1</v>
      </c>
      <c r="AN363" s="7">
        <v>42.33</v>
      </c>
      <c r="AO363" s="7">
        <v>71.099999999999994</v>
      </c>
      <c r="AP363" s="7">
        <v>9.5</v>
      </c>
      <c r="AQ363" s="7">
        <v>11.3</v>
      </c>
      <c r="AR363" s="7">
        <v>61.5</v>
      </c>
      <c r="AS363" s="7">
        <v>70.69</v>
      </c>
      <c r="AT363" s="7">
        <v>87</v>
      </c>
      <c r="AU363" s="7">
        <v>362.9</v>
      </c>
      <c r="AV363" s="7">
        <v>480.31</v>
      </c>
      <c r="AW363" s="7">
        <v>75.56</v>
      </c>
      <c r="AX363" s="7">
        <v>43.2</v>
      </c>
      <c r="AY363" s="7">
        <v>53.6</v>
      </c>
      <c r="AZ363" s="7">
        <v>80.599999999999994</v>
      </c>
      <c r="BA363" s="7">
        <v>32.700000000000003</v>
      </c>
      <c r="BB363" s="7">
        <v>42.19</v>
      </c>
      <c r="BC363" s="7">
        <v>77.5</v>
      </c>
      <c r="BD363" s="7">
        <v>135.6</v>
      </c>
      <c r="BE363" s="7">
        <v>207.34</v>
      </c>
      <c r="BF363" s="7">
        <v>65.400000000000006</v>
      </c>
      <c r="BG363" s="7">
        <v>271.68</v>
      </c>
      <c r="BH363" s="7">
        <v>378.63</v>
      </c>
      <c r="BI363" s="7">
        <v>265.38</v>
      </c>
      <c r="BJ363" s="7">
        <v>21.3</v>
      </c>
      <c r="BK363" s="7">
        <v>10.11</v>
      </c>
    </row>
    <row r="364" spans="13:63" s="4" customFormat="1">
      <c r="M364" s="12"/>
      <c r="N364" s="12"/>
      <c r="O364" s="12"/>
      <c r="P364" s="12"/>
      <c r="Q364" s="12"/>
      <c r="R364" s="12"/>
      <c r="AH364" s="7">
        <v>58.83</v>
      </c>
      <c r="AI364" s="7">
        <v>80.739999999999995</v>
      </c>
      <c r="AJ364" s="7">
        <v>28</v>
      </c>
      <c r="AK364" s="7">
        <v>41.9</v>
      </c>
      <c r="AL364" s="7">
        <v>66.83</v>
      </c>
      <c r="AM364" s="7">
        <v>29.6</v>
      </c>
      <c r="AN364" s="7">
        <v>40.880000000000003</v>
      </c>
      <c r="AO364" s="7">
        <v>72.400000000000006</v>
      </c>
      <c r="AP364" s="7">
        <v>9.1</v>
      </c>
      <c r="AQ364" s="7">
        <v>11</v>
      </c>
      <c r="AR364" s="7">
        <v>63.3</v>
      </c>
      <c r="AS364" s="7">
        <v>73.09</v>
      </c>
      <c r="AT364" s="7">
        <v>86.6</v>
      </c>
      <c r="AU364" s="7">
        <v>369.6</v>
      </c>
      <c r="AV364" s="7">
        <v>486.27</v>
      </c>
      <c r="AW364" s="7">
        <v>76.010000000000005</v>
      </c>
      <c r="AX364" s="7">
        <v>42.85</v>
      </c>
      <c r="AY364" s="7">
        <v>53.1</v>
      </c>
      <c r="AZ364" s="7">
        <v>80.7</v>
      </c>
      <c r="BA364" s="7">
        <v>33</v>
      </c>
      <c r="BB364" s="7">
        <v>42.25</v>
      </c>
      <c r="BC364" s="7">
        <v>78.099999999999994</v>
      </c>
      <c r="BD364" s="7">
        <v>140.1</v>
      </c>
      <c r="BE364" s="7">
        <v>211.63</v>
      </c>
      <c r="BF364" s="7">
        <v>66.2</v>
      </c>
      <c r="BG364" s="7">
        <v>276.3</v>
      </c>
      <c r="BH364" s="7">
        <v>383.39</v>
      </c>
      <c r="BI364" s="7">
        <v>269.97000000000003</v>
      </c>
      <c r="BJ364" s="7">
        <v>21.01</v>
      </c>
      <c r="BK364" s="7">
        <v>10.17</v>
      </c>
    </row>
    <row r="365" spans="13:63" s="4" customFormat="1">
      <c r="M365" s="12"/>
      <c r="N365" s="12"/>
      <c r="O365" s="12"/>
      <c r="P365" s="12"/>
      <c r="Q365" s="12"/>
      <c r="R365" s="12"/>
      <c r="AH365" s="7">
        <v>60.79</v>
      </c>
      <c r="AI365" s="7">
        <v>80.930000000000007</v>
      </c>
      <c r="AJ365" s="7">
        <v>29.7</v>
      </c>
      <c r="AK365" s="7">
        <v>44.14</v>
      </c>
      <c r="AL365" s="7">
        <v>67.290000000000006</v>
      </c>
      <c r="AM365" s="7">
        <v>29.3</v>
      </c>
      <c r="AN365" s="7">
        <v>40.409999999999997</v>
      </c>
      <c r="AO365" s="7">
        <v>72.5</v>
      </c>
      <c r="AP365" s="7">
        <v>8.5</v>
      </c>
      <c r="AQ365" s="7">
        <v>10</v>
      </c>
      <c r="AR365" s="7">
        <v>65.599999999999994</v>
      </c>
      <c r="AS365" s="7">
        <v>76.099999999999994</v>
      </c>
      <c r="AT365" s="7">
        <v>86.2</v>
      </c>
      <c r="AU365" s="7">
        <v>380.8</v>
      </c>
      <c r="AV365" s="7">
        <v>497.98</v>
      </c>
      <c r="AW365" s="7">
        <v>76.47</v>
      </c>
      <c r="AX365" s="7">
        <v>43.04</v>
      </c>
      <c r="AY365" s="7">
        <v>53.6</v>
      </c>
      <c r="AZ365" s="7">
        <v>80.3</v>
      </c>
      <c r="BA365" s="7">
        <v>34.4</v>
      </c>
      <c r="BB365" s="7">
        <v>43.65</v>
      </c>
      <c r="BC365" s="7">
        <v>78.8</v>
      </c>
      <c r="BD365" s="7">
        <v>146.1</v>
      </c>
      <c r="BE365" s="7">
        <v>217.74</v>
      </c>
      <c r="BF365" s="7">
        <v>67.099999999999994</v>
      </c>
      <c r="BG365" s="7">
        <v>281.25</v>
      </c>
      <c r="BH365" s="7">
        <v>388.64</v>
      </c>
      <c r="BI365" s="7">
        <v>275.07</v>
      </c>
      <c r="BJ365" s="7">
        <v>21.1</v>
      </c>
      <c r="BK365" s="7">
        <v>10.210000000000001</v>
      </c>
    </row>
    <row r="366" spans="13:63" s="4" customFormat="1">
      <c r="M366" s="12"/>
      <c r="N366" s="12"/>
      <c r="O366" s="12"/>
      <c r="P366" s="12"/>
      <c r="Q366" s="12"/>
      <c r="R366" s="12"/>
      <c r="AH366" s="7">
        <v>63.7</v>
      </c>
      <c r="AI366" s="7">
        <v>81.319999999999993</v>
      </c>
      <c r="AJ366" s="7">
        <v>30.5</v>
      </c>
      <c r="AK366" s="7">
        <v>44.84</v>
      </c>
      <c r="AL366" s="7">
        <v>68.010000000000005</v>
      </c>
      <c r="AM366" s="7">
        <v>29.4</v>
      </c>
      <c r="AN366" s="7">
        <v>40.5</v>
      </c>
      <c r="AO366" s="7">
        <v>72.599999999999994</v>
      </c>
      <c r="AP366" s="7">
        <v>13.1</v>
      </c>
      <c r="AQ366" s="7">
        <v>15.6</v>
      </c>
      <c r="AR366" s="7">
        <v>68.7</v>
      </c>
      <c r="AS366" s="7">
        <v>79.790000000000006</v>
      </c>
      <c r="AT366" s="7">
        <v>86.1</v>
      </c>
      <c r="AU366" s="7">
        <v>387.5</v>
      </c>
      <c r="AV366" s="7">
        <v>501.49</v>
      </c>
      <c r="AW366" s="7">
        <v>77.27</v>
      </c>
      <c r="AX366" s="7">
        <v>43.93</v>
      </c>
      <c r="AY366" s="7">
        <v>54.1</v>
      </c>
      <c r="AZ366" s="7">
        <v>81.2</v>
      </c>
      <c r="BA366" s="7">
        <v>36</v>
      </c>
      <c r="BB366" s="7">
        <v>45.69</v>
      </c>
      <c r="BC366" s="7">
        <v>78.8</v>
      </c>
      <c r="BD366" s="7">
        <v>150</v>
      </c>
      <c r="BE366" s="7">
        <v>221.24</v>
      </c>
      <c r="BF366" s="7">
        <v>67.8</v>
      </c>
      <c r="BG366" s="7">
        <v>286.74</v>
      </c>
      <c r="BH366" s="7">
        <v>393.98</v>
      </c>
      <c r="BI366" s="7">
        <v>280.83</v>
      </c>
      <c r="BJ366" s="7">
        <v>21.58</v>
      </c>
      <c r="BK366" s="7">
        <v>10.63</v>
      </c>
    </row>
    <row r="367" spans="13:63" s="4" customFormat="1">
      <c r="M367" s="12"/>
      <c r="N367" s="12"/>
      <c r="O367" s="12"/>
      <c r="P367" s="12"/>
      <c r="Q367" s="12"/>
      <c r="R367" s="12"/>
      <c r="AH367" s="7">
        <v>65.56</v>
      </c>
      <c r="AI367" s="7">
        <v>81.900000000000006</v>
      </c>
      <c r="AJ367" s="7">
        <v>30.3</v>
      </c>
      <c r="AK367" s="7">
        <v>43.74</v>
      </c>
      <c r="AL367" s="7">
        <v>69.28</v>
      </c>
      <c r="AM367" s="7">
        <v>28.8</v>
      </c>
      <c r="AN367" s="7">
        <v>38.450000000000003</v>
      </c>
      <c r="AO367" s="7">
        <v>74.900000000000006</v>
      </c>
      <c r="AP367" s="7">
        <v>14.6</v>
      </c>
      <c r="AQ367" s="7">
        <v>17.100000000000001</v>
      </c>
      <c r="AR367" s="7">
        <v>66</v>
      </c>
      <c r="AS367" s="7">
        <v>76.3</v>
      </c>
      <c r="AT367" s="7">
        <v>86.5</v>
      </c>
      <c r="AU367" s="7">
        <v>394.5</v>
      </c>
      <c r="AV367" s="7">
        <v>505.65</v>
      </c>
      <c r="AW367" s="7">
        <v>78.02</v>
      </c>
      <c r="AX367" s="7">
        <v>44.33</v>
      </c>
      <c r="AY367" s="7">
        <v>53.8</v>
      </c>
      <c r="AZ367" s="7">
        <v>82.4</v>
      </c>
      <c r="BA367" s="7">
        <v>37</v>
      </c>
      <c r="BB367" s="7">
        <v>46.42</v>
      </c>
      <c r="BC367" s="7">
        <v>79.7</v>
      </c>
      <c r="BD367" s="7">
        <v>155.30000000000001</v>
      </c>
      <c r="BE367" s="7">
        <v>224.75</v>
      </c>
      <c r="BF367" s="7">
        <v>69.099999999999994</v>
      </c>
      <c r="BG367" s="7">
        <v>292.49</v>
      </c>
      <c r="BH367" s="7">
        <v>398.97</v>
      </c>
      <c r="BI367" s="7">
        <v>285.42</v>
      </c>
      <c r="BJ367" s="7">
        <v>21.73</v>
      </c>
      <c r="BK367" s="7">
        <v>10.96</v>
      </c>
    </row>
    <row r="368" spans="13:63" s="4" customFormat="1">
      <c r="M368" s="12"/>
      <c r="N368" s="12"/>
      <c r="O368" s="12"/>
      <c r="P368" s="12"/>
      <c r="Q368" s="12"/>
      <c r="R368" s="12"/>
      <c r="AH368" s="7">
        <v>65.650000000000006</v>
      </c>
      <c r="AI368" s="7">
        <v>82.4</v>
      </c>
      <c r="AJ368" s="7">
        <v>31.4</v>
      </c>
      <c r="AK368" s="7">
        <v>45.05</v>
      </c>
      <c r="AL368" s="7">
        <v>69.7</v>
      </c>
      <c r="AM368" s="7">
        <v>26.8</v>
      </c>
      <c r="AN368" s="7">
        <v>36.07</v>
      </c>
      <c r="AO368" s="7">
        <v>74.3</v>
      </c>
      <c r="AP368" s="7">
        <v>11.2</v>
      </c>
      <c r="AQ368" s="7">
        <v>13.6</v>
      </c>
      <c r="AR368" s="7">
        <v>68.5</v>
      </c>
      <c r="AS368" s="7">
        <v>78.83</v>
      </c>
      <c r="AT368" s="7">
        <v>86.9</v>
      </c>
      <c r="AU368" s="7">
        <v>400.9</v>
      </c>
      <c r="AV368" s="7">
        <v>509.95</v>
      </c>
      <c r="AW368" s="7">
        <v>78.62</v>
      </c>
      <c r="AX368" s="7">
        <v>45.54</v>
      </c>
      <c r="AY368" s="7">
        <v>54.6</v>
      </c>
      <c r="AZ368" s="7">
        <v>83.4</v>
      </c>
      <c r="BA368" s="7">
        <v>39.4</v>
      </c>
      <c r="BB368" s="7">
        <v>49.31</v>
      </c>
      <c r="BC368" s="7">
        <v>79.900000000000006</v>
      </c>
      <c r="BD368" s="7">
        <v>162</v>
      </c>
      <c r="BE368" s="7">
        <v>233.77</v>
      </c>
      <c r="BF368" s="7">
        <v>69.3</v>
      </c>
      <c r="BG368" s="7">
        <v>298.05</v>
      </c>
      <c r="BH368" s="7">
        <v>404.21</v>
      </c>
      <c r="BI368" s="7">
        <v>290.41000000000003</v>
      </c>
      <c r="BJ368" s="7">
        <v>21.81</v>
      </c>
      <c r="BK368" s="7">
        <v>10.97</v>
      </c>
    </row>
    <row r="369" spans="13:63" s="4" customFormat="1">
      <c r="M369" s="12"/>
      <c r="N369" s="12"/>
      <c r="O369" s="12"/>
      <c r="P369" s="12"/>
      <c r="Q369" s="12"/>
      <c r="R369" s="12"/>
      <c r="AH369" s="7">
        <v>66.349999999999994</v>
      </c>
      <c r="AI369" s="7">
        <v>83.19</v>
      </c>
      <c r="AJ369" s="7">
        <v>30.8</v>
      </c>
      <c r="AK369" s="7">
        <v>43.73</v>
      </c>
      <c r="AL369" s="7">
        <v>70.430000000000007</v>
      </c>
      <c r="AM369" s="7">
        <v>23.6</v>
      </c>
      <c r="AN369" s="7">
        <v>31.22</v>
      </c>
      <c r="AO369" s="7">
        <v>75.599999999999994</v>
      </c>
      <c r="AP369" s="7">
        <v>17.5</v>
      </c>
      <c r="AQ369" s="7">
        <v>20.8</v>
      </c>
      <c r="AR369" s="7">
        <v>68.8</v>
      </c>
      <c r="AS369" s="7">
        <v>78.72</v>
      </c>
      <c r="AT369" s="7">
        <v>87.4</v>
      </c>
      <c r="AU369" s="7">
        <v>405.4</v>
      </c>
      <c r="AV369" s="7">
        <v>511.55</v>
      </c>
      <c r="AW369" s="7">
        <v>79.25</v>
      </c>
      <c r="AX369" s="7">
        <v>46.45</v>
      </c>
      <c r="AY369" s="7">
        <v>55.1</v>
      </c>
      <c r="AZ369" s="7">
        <v>84.3</v>
      </c>
      <c r="BA369" s="7">
        <v>39.799999999999997</v>
      </c>
      <c r="BB369" s="7">
        <v>49.44</v>
      </c>
      <c r="BC369" s="7">
        <v>80.5</v>
      </c>
      <c r="BD369" s="7">
        <v>167.3</v>
      </c>
      <c r="BE369" s="7">
        <v>238.66</v>
      </c>
      <c r="BF369" s="7">
        <v>70.099999999999994</v>
      </c>
      <c r="BG369" s="7">
        <v>303.57</v>
      </c>
      <c r="BH369" s="7">
        <v>409.05</v>
      </c>
      <c r="BI369" s="7">
        <v>295.11</v>
      </c>
      <c r="BJ369" s="7">
        <v>22.03</v>
      </c>
      <c r="BK369" s="7">
        <v>11.31</v>
      </c>
    </row>
    <row r="370" spans="13:63" s="4" customFormat="1">
      <c r="M370" s="12"/>
      <c r="N370" s="12"/>
      <c r="O370" s="12"/>
      <c r="P370" s="12"/>
      <c r="Q370" s="12"/>
      <c r="R370" s="12"/>
      <c r="AH370" s="7">
        <v>63.69</v>
      </c>
      <c r="AI370" s="7">
        <v>83.68</v>
      </c>
      <c r="AJ370" s="7">
        <v>31.2</v>
      </c>
      <c r="AK370" s="7">
        <v>43.87</v>
      </c>
      <c r="AL370" s="7">
        <v>71.12</v>
      </c>
      <c r="AM370" s="7">
        <v>23.3</v>
      </c>
      <c r="AN370" s="7">
        <v>30.54</v>
      </c>
      <c r="AO370" s="7">
        <v>76.3</v>
      </c>
      <c r="AP370" s="7">
        <v>12.4</v>
      </c>
      <c r="AQ370" s="7">
        <v>14.5</v>
      </c>
      <c r="AR370" s="7">
        <v>67.3</v>
      </c>
      <c r="AS370" s="7">
        <v>77.27</v>
      </c>
      <c r="AT370" s="7">
        <v>87.1</v>
      </c>
      <c r="AU370" s="7">
        <v>411.5</v>
      </c>
      <c r="AV370" s="7">
        <v>517.63</v>
      </c>
      <c r="AW370" s="7">
        <v>79.5</v>
      </c>
      <c r="AX370" s="7">
        <v>47.8</v>
      </c>
      <c r="AY370" s="7">
        <v>56.9</v>
      </c>
      <c r="AZ370" s="7">
        <v>84</v>
      </c>
      <c r="BA370" s="7">
        <v>40.6</v>
      </c>
      <c r="BB370" s="7">
        <v>50.5</v>
      </c>
      <c r="BC370" s="7">
        <v>80.400000000000006</v>
      </c>
      <c r="BD370" s="7">
        <v>174.9</v>
      </c>
      <c r="BE370" s="7">
        <v>244.27</v>
      </c>
      <c r="BF370" s="7">
        <v>71.599999999999994</v>
      </c>
      <c r="BG370" s="7">
        <v>308.23</v>
      </c>
      <c r="BH370" s="7">
        <v>413.84</v>
      </c>
      <c r="BI370" s="7">
        <v>299.2</v>
      </c>
      <c r="BJ370" s="7">
        <v>22.02</v>
      </c>
      <c r="BK370" s="7">
        <v>11.21</v>
      </c>
    </row>
    <row r="371" spans="13:63" s="4" customFormat="1">
      <c r="M371" s="12"/>
      <c r="N371" s="12"/>
      <c r="O371" s="12"/>
      <c r="P371" s="12"/>
      <c r="Q371" s="12"/>
      <c r="R371" s="12"/>
      <c r="AH371" s="7">
        <v>64.58</v>
      </c>
      <c r="AI371" s="7">
        <v>84.08</v>
      </c>
      <c r="AJ371" s="7">
        <v>30.5</v>
      </c>
      <c r="AK371" s="7">
        <v>42.43</v>
      </c>
      <c r="AL371" s="7">
        <v>71.89</v>
      </c>
      <c r="AM371" s="7">
        <v>26.3</v>
      </c>
      <c r="AN371" s="7">
        <v>34.47</v>
      </c>
      <c r="AO371" s="7">
        <v>76.3</v>
      </c>
      <c r="AP371" s="7">
        <v>6</v>
      </c>
      <c r="AQ371" s="7">
        <v>7.3</v>
      </c>
      <c r="AR371" s="7">
        <v>70.599999999999994</v>
      </c>
      <c r="AS371" s="7">
        <v>80.69</v>
      </c>
      <c r="AT371" s="7">
        <v>87.5</v>
      </c>
      <c r="AU371" s="7">
        <v>416.9</v>
      </c>
      <c r="AV371" s="7">
        <v>521.83000000000004</v>
      </c>
      <c r="AW371" s="7">
        <v>79.89</v>
      </c>
      <c r="AX371" s="7">
        <v>47.01</v>
      </c>
      <c r="AY371" s="7">
        <v>56.1</v>
      </c>
      <c r="AZ371" s="7">
        <v>83.8</v>
      </c>
      <c r="BA371" s="7">
        <v>40.1</v>
      </c>
      <c r="BB371" s="7">
        <v>50.13</v>
      </c>
      <c r="BC371" s="7">
        <v>80</v>
      </c>
      <c r="BD371" s="7">
        <v>177.5</v>
      </c>
      <c r="BE371" s="7">
        <v>246.94</v>
      </c>
      <c r="BF371" s="7">
        <v>71.88</v>
      </c>
      <c r="BG371" s="7">
        <v>312.94</v>
      </c>
      <c r="BH371" s="7">
        <v>418.2</v>
      </c>
      <c r="BI371" s="7">
        <v>303.94</v>
      </c>
      <c r="BJ371" s="7">
        <v>21.85</v>
      </c>
      <c r="BK371" s="7">
        <v>11.05</v>
      </c>
    </row>
    <row r="372" spans="13:63" s="4" customFormat="1">
      <c r="M372" s="12"/>
      <c r="N372" s="12"/>
      <c r="O372" s="12"/>
      <c r="P372" s="12"/>
      <c r="Q372" s="12"/>
      <c r="R372" s="12"/>
      <c r="AH372" s="7">
        <v>63.73</v>
      </c>
      <c r="AI372" s="7">
        <v>84.58</v>
      </c>
      <c r="AJ372" s="7">
        <v>31</v>
      </c>
      <c r="AK372" s="7">
        <v>42.71</v>
      </c>
      <c r="AL372" s="7">
        <v>72.59</v>
      </c>
      <c r="AM372" s="7">
        <v>28.4</v>
      </c>
      <c r="AN372" s="7">
        <v>36.840000000000003</v>
      </c>
      <c r="AO372" s="7">
        <v>77.099999999999994</v>
      </c>
      <c r="AP372" s="7">
        <v>10.199999999999999</v>
      </c>
      <c r="AQ372" s="7">
        <v>11.8</v>
      </c>
      <c r="AR372" s="7">
        <v>70.8</v>
      </c>
      <c r="AS372" s="7">
        <v>80</v>
      </c>
      <c r="AT372" s="7">
        <v>88.5</v>
      </c>
      <c r="AU372" s="7">
        <v>423.2</v>
      </c>
      <c r="AV372" s="7">
        <v>525.17999999999995</v>
      </c>
      <c r="AW372" s="7">
        <v>80.58</v>
      </c>
      <c r="AX372" s="7">
        <v>47.29</v>
      </c>
      <c r="AY372" s="7">
        <v>56.3</v>
      </c>
      <c r="AZ372" s="7">
        <v>84</v>
      </c>
      <c r="BA372" s="7">
        <v>40.6</v>
      </c>
      <c r="BB372" s="7">
        <v>50.56</v>
      </c>
      <c r="BC372" s="7">
        <v>80.3</v>
      </c>
      <c r="BD372" s="7">
        <v>182</v>
      </c>
      <c r="BE372" s="7">
        <v>250.69</v>
      </c>
      <c r="BF372" s="7">
        <v>72.599999999999994</v>
      </c>
      <c r="BG372" s="7">
        <v>317.26</v>
      </c>
      <c r="BH372" s="7">
        <v>422.57</v>
      </c>
      <c r="BI372" s="7">
        <v>308.27</v>
      </c>
      <c r="BJ372" s="7">
        <v>22.22</v>
      </c>
      <c r="BK372" s="7">
        <v>11.6</v>
      </c>
    </row>
    <row r="373" spans="13:63" s="4" customFormat="1">
      <c r="M373" s="12"/>
      <c r="N373" s="12"/>
      <c r="O373" s="12"/>
      <c r="P373" s="12"/>
      <c r="Q373" s="12"/>
      <c r="R373" s="12"/>
      <c r="AH373" s="7">
        <v>65.739999999999995</v>
      </c>
      <c r="AI373" s="7">
        <v>85.19</v>
      </c>
      <c r="AJ373" s="7">
        <v>31.2</v>
      </c>
      <c r="AK373" s="7">
        <v>42.45</v>
      </c>
      <c r="AL373" s="7">
        <v>73.489999999999995</v>
      </c>
      <c r="AM373" s="7">
        <v>30.5</v>
      </c>
      <c r="AN373" s="7">
        <v>39.51</v>
      </c>
      <c r="AO373" s="7">
        <v>77.2</v>
      </c>
      <c r="AP373" s="7">
        <v>12.9</v>
      </c>
      <c r="AQ373" s="7">
        <v>15.2</v>
      </c>
      <c r="AR373" s="7">
        <v>71.599999999999994</v>
      </c>
      <c r="AS373" s="7">
        <v>80</v>
      </c>
      <c r="AT373" s="7">
        <v>89.5</v>
      </c>
      <c r="AU373" s="7">
        <v>429.2</v>
      </c>
      <c r="AV373" s="7">
        <v>528.04999999999995</v>
      </c>
      <c r="AW373" s="7">
        <v>81.28</v>
      </c>
      <c r="AX373" s="7">
        <v>48.27</v>
      </c>
      <c r="AY373" s="7">
        <v>57.4</v>
      </c>
      <c r="AZ373" s="7">
        <v>84.1</v>
      </c>
      <c r="BA373" s="7">
        <v>42.8</v>
      </c>
      <c r="BB373" s="7">
        <v>53.7</v>
      </c>
      <c r="BC373" s="7">
        <v>79.7</v>
      </c>
      <c r="BD373" s="7">
        <v>186.5</v>
      </c>
      <c r="BE373" s="7">
        <v>252.37</v>
      </c>
      <c r="BF373" s="7">
        <v>73.900000000000006</v>
      </c>
      <c r="BG373" s="7">
        <v>321.92</v>
      </c>
      <c r="BH373" s="7">
        <v>426.81</v>
      </c>
      <c r="BI373" s="7">
        <v>312.37</v>
      </c>
      <c r="BJ373" s="7">
        <v>22.35</v>
      </c>
      <c r="BK373" s="7">
        <v>11.85</v>
      </c>
    </row>
    <row r="374" spans="13:63" s="4" customFormat="1">
      <c r="M374" s="12"/>
      <c r="N374" s="12"/>
      <c r="O374" s="12"/>
      <c r="P374" s="12"/>
      <c r="Q374" s="12"/>
      <c r="R374" s="12"/>
      <c r="AH374" s="7">
        <v>67.69</v>
      </c>
      <c r="AI374" s="7">
        <v>85.98</v>
      </c>
      <c r="AJ374" s="7">
        <v>32.700000000000003</v>
      </c>
      <c r="AK374" s="7">
        <v>43.78</v>
      </c>
      <c r="AL374" s="7">
        <v>74.680000000000007</v>
      </c>
      <c r="AM374" s="7">
        <v>31.5</v>
      </c>
      <c r="AN374" s="7">
        <v>40.08</v>
      </c>
      <c r="AO374" s="7">
        <v>78.599999999999994</v>
      </c>
      <c r="AP374" s="7">
        <v>4.7</v>
      </c>
      <c r="AQ374" s="7">
        <v>5.4</v>
      </c>
      <c r="AR374" s="7">
        <v>76.8</v>
      </c>
      <c r="AS374" s="7">
        <v>85.24</v>
      </c>
      <c r="AT374" s="7">
        <v>90.1</v>
      </c>
      <c r="AU374" s="7">
        <v>441</v>
      </c>
      <c r="AV374" s="7">
        <v>535.59</v>
      </c>
      <c r="AW374" s="7">
        <v>82.34</v>
      </c>
      <c r="AX374" s="7">
        <v>49.44</v>
      </c>
      <c r="AY374" s="7">
        <v>59</v>
      </c>
      <c r="AZ374" s="7">
        <v>83.8</v>
      </c>
      <c r="BA374" s="7">
        <v>45.7</v>
      </c>
      <c r="BB374" s="7">
        <v>56.98</v>
      </c>
      <c r="BC374" s="7">
        <v>80.2</v>
      </c>
      <c r="BD374" s="7">
        <v>192.4</v>
      </c>
      <c r="BE374" s="7">
        <v>256.52999999999997</v>
      </c>
      <c r="BF374" s="7">
        <v>75</v>
      </c>
      <c r="BG374" s="7">
        <v>326.89</v>
      </c>
      <c r="BH374" s="7">
        <v>431.31</v>
      </c>
      <c r="BI374" s="7">
        <v>317.57</v>
      </c>
      <c r="BJ374" s="7">
        <v>22.12</v>
      </c>
      <c r="BK374" s="7">
        <v>11.99</v>
      </c>
    </row>
    <row r="375" spans="13:63" s="4" customFormat="1">
      <c r="M375" s="12"/>
      <c r="N375" s="12"/>
      <c r="O375" s="12"/>
      <c r="P375" s="12"/>
      <c r="Q375" s="12"/>
      <c r="R375" s="12"/>
      <c r="AH375" s="7">
        <v>65.95</v>
      </c>
      <c r="AI375" s="7">
        <v>86.88</v>
      </c>
      <c r="AJ375" s="7">
        <v>32.6</v>
      </c>
      <c r="AK375" s="7">
        <v>43.08</v>
      </c>
      <c r="AL375" s="7">
        <v>75.680000000000007</v>
      </c>
      <c r="AM375" s="7">
        <v>33</v>
      </c>
      <c r="AN375" s="7">
        <v>41.35</v>
      </c>
      <c r="AO375" s="7">
        <v>79.8</v>
      </c>
      <c r="AP375" s="7">
        <v>10.7</v>
      </c>
      <c r="AQ375" s="7">
        <v>12.2</v>
      </c>
      <c r="AR375" s="7">
        <v>78.7</v>
      </c>
      <c r="AS375" s="7">
        <v>86.87</v>
      </c>
      <c r="AT375" s="7">
        <v>90.6</v>
      </c>
      <c r="AU375" s="7">
        <v>451.4</v>
      </c>
      <c r="AV375" s="7">
        <v>542.97</v>
      </c>
      <c r="AW375" s="7">
        <v>83.14</v>
      </c>
      <c r="AX375" s="7">
        <v>51.63</v>
      </c>
      <c r="AY375" s="7">
        <v>60.1</v>
      </c>
      <c r="AZ375" s="7">
        <v>85.9</v>
      </c>
      <c r="BA375" s="7">
        <v>46.9</v>
      </c>
      <c r="BB375" s="7">
        <v>57.76</v>
      </c>
      <c r="BC375" s="7">
        <v>81.2</v>
      </c>
      <c r="BD375" s="7">
        <v>198.6</v>
      </c>
      <c r="BE375" s="7">
        <v>260.97000000000003</v>
      </c>
      <c r="BF375" s="7">
        <v>76.099999999999994</v>
      </c>
      <c r="BG375" s="7">
        <v>331.25</v>
      </c>
      <c r="BH375" s="7">
        <v>435.57</v>
      </c>
      <c r="BI375" s="7">
        <v>322.91000000000003</v>
      </c>
      <c r="BJ375" s="7">
        <v>22.33</v>
      </c>
      <c r="BK375" s="7">
        <v>12.19</v>
      </c>
    </row>
    <row r="376" spans="13:63" s="4" customFormat="1">
      <c r="M376" s="12"/>
      <c r="N376" s="12"/>
      <c r="O376" s="12"/>
      <c r="P376" s="12"/>
      <c r="Q376" s="12"/>
      <c r="R376" s="12"/>
      <c r="AH376" s="7">
        <v>67.319999999999993</v>
      </c>
      <c r="AI376" s="7">
        <v>87.79</v>
      </c>
      <c r="AJ376" s="7">
        <v>32.700000000000003</v>
      </c>
      <c r="AK376" s="7">
        <v>42.92</v>
      </c>
      <c r="AL376" s="7">
        <v>76.180000000000007</v>
      </c>
      <c r="AM376" s="7">
        <v>33.5</v>
      </c>
      <c r="AN376" s="7">
        <v>41.56</v>
      </c>
      <c r="AO376" s="7">
        <v>80.599999999999994</v>
      </c>
      <c r="AP376" s="7">
        <v>8.5</v>
      </c>
      <c r="AQ376" s="7">
        <v>9.8000000000000007</v>
      </c>
      <c r="AR376" s="7">
        <v>83</v>
      </c>
      <c r="AS376" s="7">
        <v>90.81</v>
      </c>
      <c r="AT376" s="7">
        <v>91.4</v>
      </c>
      <c r="AU376" s="7">
        <v>462.6</v>
      </c>
      <c r="AV376" s="7">
        <v>551.46</v>
      </c>
      <c r="AW376" s="7">
        <v>83.89</v>
      </c>
      <c r="AX376" s="7">
        <v>54.57</v>
      </c>
      <c r="AY376" s="7">
        <v>63.6</v>
      </c>
      <c r="AZ376" s="7">
        <v>85.8</v>
      </c>
      <c r="BA376" s="7">
        <v>49.9</v>
      </c>
      <c r="BB376" s="7">
        <v>61.68</v>
      </c>
      <c r="BC376" s="7">
        <v>80.900000000000006</v>
      </c>
      <c r="BD376" s="7">
        <v>201</v>
      </c>
      <c r="BE376" s="7">
        <v>262.39999999999998</v>
      </c>
      <c r="BF376" s="7">
        <v>76.599999999999994</v>
      </c>
      <c r="BG376" s="7">
        <v>335.79</v>
      </c>
      <c r="BH376" s="7">
        <v>439.73</v>
      </c>
      <c r="BI376" s="7">
        <v>328.96</v>
      </c>
      <c r="BJ376" s="7">
        <v>21.95</v>
      </c>
      <c r="BK376" s="7">
        <v>11.86</v>
      </c>
    </row>
    <row r="377" spans="13:63" s="4" customFormat="1">
      <c r="M377" s="12"/>
      <c r="N377" s="12"/>
      <c r="O377" s="12"/>
      <c r="P377" s="12"/>
      <c r="Q377" s="12"/>
      <c r="R377" s="12"/>
      <c r="AH377" s="7">
        <v>69.650000000000006</v>
      </c>
      <c r="AI377" s="7">
        <v>88.58</v>
      </c>
      <c r="AJ377" s="7">
        <v>34.200000000000003</v>
      </c>
      <c r="AK377" s="7">
        <v>44.35</v>
      </c>
      <c r="AL377" s="7">
        <v>77.11</v>
      </c>
      <c r="AM377" s="7">
        <v>35</v>
      </c>
      <c r="AN377" s="7">
        <v>42.27</v>
      </c>
      <c r="AO377" s="7">
        <v>82.8</v>
      </c>
      <c r="AP377" s="7">
        <v>7.7</v>
      </c>
      <c r="AQ377" s="7">
        <v>8.6</v>
      </c>
      <c r="AR377" s="7">
        <v>83.3</v>
      </c>
      <c r="AS377" s="7">
        <v>90.45</v>
      </c>
      <c r="AT377" s="7">
        <v>92.1</v>
      </c>
      <c r="AU377" s="7">
        <v>470.7</v>
      </c>
      <c r="AV377" s="7">
        <v>554.25</v>
      </c>
      <c r="AW377" s="7">
        <v>84.93</v>
      </c>
      <c r="AX377" s="7">
        <v>53.52</v>
      </c>
      <c r="AY377" s="7">
        <v>62.3</v>
      </c>
      <c r="AZ377" s="7">
        <v>85.9</v>
      </c>
      <c r="BA377" s="7">
        <v>49.8</v>
      </c>
      <c r="BB377" s="7">
        <v>61.18</v>
      </c>
      <c r="BC377" s="7">
        <v>81.400000000000006</v>
      </c>
      <c r="BD377" s="7">
        <v>204</v>
      </c>
      <c r="BE377" s="7">
        <v>261.2</v>
      </c>
      <c r="BF377" s="7">
        <v>78.099999999999994</v>
      </c>
      <c r="BG377" s="7">
        <v>340.74</v>
      </c>
      <c r="BH377" s="7">
        <v>444.18</v>
      </c>
      <c r="BI377" s="7">
        <v>334.6</v>
      </c>
      <c r="BJ377" s="7">
        <v>21.86</v>
      </c>
      <c r="BK377" s="7">
        <v>11.75</v>
      </c>
    </row>
    <row r="378" spans="13:63" s="4" customFormat="1">
      <c r="M378" s="12"/>
      <c r="N378" s="12"/>
      <c r="O378" s="12"/>
      <c r="P378" s="12"/>
      <c r="Q378" s="12"/>
      <c r="R378" s="12"/>
      <c r="AH378" s="7">
        <v>72.040000000000006</v>
      </c>
      <c r="AI378" s="7">
        <v>88.98</v>
      </c>
      <c r="AJ378" s="7">
        <v>35.5</v>
      </c>
      <c r="AK378" s="7">
        <v>45.08</v>
      </c>
      <c r="AL378" s="7">
        <v>78.75</v>
      </c>
      <c r="AM378" s="7">
        <v>37.1</v>
      </c>
      <c r="AN378" s="7">
        <v>43.6</v>
      </c>
      <c r="AO378" s="7">
        <v>85.1</v>
      </c>
      <c r="AP378" s="7">
        <v>10.4</v>
      </c>
      <c r="AQ378" s="7">
        <v>11.7</v>
      </c>
      <c r="AR378" s="7">
        <v>85.3</v>
      </c>
      <c r="AS378" s="7">
        <v>92.32</v>
      </c>
      <c r="AT378" s="7">
        <v>92.4</v>
      </c>
      <c r="AU378" s="7">
        <v>480.5</v>
      </c>
      <c r="AV378" s="7">
        <v>559.52</v>
      </c>
      <c r="AW378" s="7">
        <v>85.88</v>
      </c>
      <c r="AX378" s="7">
        <v>49.73</v>
      </c>
      <c r="AY378" s="7">
        <v>57.1</v>
      </c>
      <c r="AZ378" s="7">
        <v>87.1</v>
      </c>
      <c r="BA378" s="7">
        <v>45.9</v>
      </c>
      <c r="BB378" s="7">
        <v>55.84</v>
      </c>
      <c r="BC378" s="7">
        <v>82.2</v>
      </c>
      <c r="BD378" s="7">
        <v>204.5</v>
      </c>
      <c r="BE378" s="7">
        <v>258.52999999999997</v>
      </c>
      <c r="BF378" s="7">
        <v>79.099999999999994</v>
      </c>
      <c r="BG378" s="7">
        <v>346.1</v>
      </c>
      <c r="BH378" s="7">
        <v>448.75</v>
      </c>
      <c r="BI378" s="7">
        <v>340.42</v>
      </c>
      <c r="BJ378" s="7">
        <v>22.05</v>
      </c>
      <c r="BK378" s="7">
        <v>12.22</v>
      </c>
    </row>
    <row r="379" spans="13:63" s="4" customFormat="1">
      <c r="M379" s="12"/>
      <c r="N379" s="12"/>
      <c r="O379" s="12"/>
      <c r="P379" s="12"/>
      <c r="Q379" s="12"/>
      <c r="R379" s="12"/>
      <c r="AH379" s="7">
        <v>72.78</v>
      </c>
      <c r="AI379" s="7">
        <v>89.59</v>
      </c>
      <c r="AJ379" s="7">
        <v>36.299999999999997</v>
      </c>
      <c r="AK379" s="7">
        <v>45.05</v>
      </c>
      <c r="AL379" s="7">
        <v>80.59</v>
      </c>
      <c r="AM379" s="7">
        <v>37.5</v>
      </c>
      <c r="AN379" s="7">
        <v>43.3</v>
      </c>
      <c r="AO379" s="7">
        <v>86.6</v>
      </c>
      <c r="AP379" s="7">
        <v>10.4</v>
      </c>
      <c r="AQ379" s="7">
        <v>11.8</v>
      </c>
      <c r="AR379" s="7">
        <v>85.7</v>
      </c>
      <c r="AS379" s="7">
        <v>92.05</v>
      </c>
      <c r="AT379" s="7">
        <v>93.1</v>
      </c>
      <c r="AU379" s="7">
        <v>491.2</v>
      </c>
      <c r="AV379" s="7">
        <v>564.15</v>
      </c>
      <c r="AW379" s="7">
        <v>87.07</v>
      </c>
      <c r="AX379" s="7">
        <v>58.98</v>
      </c>
      <c r="AY379" s="7">
        <v>67.400000000000006</v>
      </c>
      <c r="AZ379" s="7">
        <v>87.5</v>
      </c>
      <c r="BA379" s="7">
        <v>55.3</v>
      </c>
      <c r="BB379" s="7">
        <v>67.03</v>
      </c>
      <c r="BC379" s="7">
        <v>82.5</v>
      </c>
      <c r="BD379" s="7">
        <v>207.4</v>
      </c>
      <c r="BE379" s="7">
        <v>259.25</v>
      </c>
      <c r="BF379" s="7">
        <v>80</v>
      </c>
      <c r="BG379" s="7">
        <v>351.45</v>
      </c>
      <c r="BH379" s="7">
        <v>453.24</v>
      </c>
      <c r="BI379" s="7">
        <v>345.88</v>
      </c>
      <c r="BJ379" s="7">
        <v>22.11</v>
      </c>
      <c r="BK379" s="7">
        <v>12.59</v>
      </c>
    </row>
    <row r="380" spans="13:63" s="4" customFormat="1">
      <c r="M380" s="12"/>
      <c r="N380" s="12"/>
      <c r="O380" s="12"/>
      <c r="P380" s="12"/>
      <c r="Q380" s="12"/>
      <c r="R380" s="12"/>
      <c r="AH380" s="7">
        <v>73.58</v>
      </c>
      <c r="AI380" s="7">
        <v>90.38</v>
      </c>
      <c r="AJ380" s="7">
        <v>39</v>
      </c>
      <c r="AK380" s="7">
        <v>47.18</v>
      </c>
      <c r="AL380" s="7">
        <v>82.66</v>
      </c>
      <c r="AM380" s="7">
        <v>36.299999999999997</v>
      </c>
      <c r="AN380" s="7">
        <v>40.92</v>
      </c>
      <c r="AO380" s="7">
        <v>88.7</v>
      </c>
      <c r="AP380" s="7">
        <v>12.3</v>
      </c>
      <c r="AQ380" s="7">
        <v>13.7</v>
      </c>
      <c r="AR380" s="7">
        <v>85.9</v>
      </c>
      <c r="AS380" s="7">
        <v>91.77</v>
      </c>
      <c r="AT380" s="7">
        <v>93.6</v>
      </c>
      <c r="AU380" s="7">
        <v>500.8</v>
      </c>
      <c r="AV380" s="7">
        <v>567.72</v>
      </c>
      <c r="AW380" s="7">
        <v>88.21</v>
      </c>
      <c r="AX380" s="7">
        <v>59.54</v>
      </c>
      <c r="AY380" s="7">
        <v>67.2</v>
      </c>
      <c r="AZ380" s="7">
        <v>88.6</v>
      </c>
      <c r="BA380" s="7">
        <v>55.6</v>
      </c>
      <c r="BB380" s="7">
        <v>66.91</v>
      </c>
      <c r="BC380" s="7">
        <v>83.1</v>
      </c>
      <c r="BD380" s="7">
        <v>210.7</v>
      </c>
      <c r="BE380" s="7">
        <v>256.95</v>
      </c>
      <c r="BF380" s="7">
        <v>82</v>
      </c>
      <c r="BG380" s="7">
        <v>356.8</v>
      </c>
      <c r="BH380" s="7">
        <v>458.2</v>
      </c>
      <c r="BI380" s="7">
        <v>350.98</v>
      </c>
      <c r="BJ380" s="7">
        <v>22.47</v>
      </c>
      <c r="BK380" s="7">
        <v>13.09</v>
      </c>
    </row>
    <row r="381" spans="13:63" s="4" customFormat="1">
      <c r="M381" s="12"/>
      <c r="N381" s="12"/>
      <c r="O381" s="12"/>
      <c r="P381" s="12"/>
      <c r="Q381" s="12"/>
      <c r="R381" s="12"/>
      <c r="AH381" s="7">
        <v>73.12</v>
      </c>
      <c r="AI381" s="7">
        <v>91.08</v>
      </c>
      <c r="AJ381" s="7">
        <v>38.799999999999997</v>
      </c>
      <c r="AK381" s="7">
        <v>45.99</v>
      </c>
      <c r="AL381" s="7">
        <v>84.37</v>
      </c>
      <c r="AM381" s="7">
        <v>34.9</v>
      </c>
      <c r="AN381" s="7">
        <v>38.86</v>
      </c>
      <c r="AO381" s="7">
        <v>89.8</v>
      </c>
      <c r="AP381" s="7">
        <v>6.2</v>
      </c>
      <c r="AQ381" s="7">
        <v>7</v>
      </c>
      <c r="AR381" s="7">
        <v>86</v>
      </c>
      <c r="AS381" s="7">
        <v>91.2</v>
      </c>
      <c r="AT381" s="7">
        <v>94.3</v>
      </c>
      <c r="AU381" s="7">
        <v>511.7</v>
      </c>
      <c r="AV381" s="7">
        <v>572.37</v>
      </c>
      <c r="AW381" s="7">
        <v>89.4</v>
      </c>
      <c r="AX381" s="7">
        <v>61.81</v>
      </c>
      <c r="AY381" s="7">
        <v>68.3</v>
      </c>
      <c r="AZ381" s="7">
        <v>90.5</v>
      </c>
      <c r="BA381" s="7">
        <v>56.6</v>
      </c>
      <c r="BB381" s="7">
        <v>66.510000000000005</v>
      </c>
      <c r="BC381" s="7">
        <v>85.1</v>
      </c>
      <c r="BD381" s="7">
        <v>212.4</v>
      </c>
      <c r="BE381" s="7">
        <v>254.98</v>
      </c>
      <c r="BF381" s="7">
        <v>83.3</v>
      </c>
      <c r="BG381" s="7">
        <v>361.84</v>
      </c>
      <c r="BH381" s="7">
        <v>462.78</v>
      </c>
      <c r="BI381" s="7">
        <v>355.68</v>
      </c>
      <c r="BJ381" s="7">
        <v>22.48</v>
      </c>
      <c r="BK381" s="7">
        <v>13.38</v>
      </c>
    </row>
    <row r="382" spans="13:63" s="4" customFormat="1">
      <c r="M382" s="12"/>
      <c r="N382" s="12"/>
      <c r="O382" s="12"/>
      <c r="P382" s="12"/>
      <c r="Q382" s="12"/>
      <c r="R382" s="12"/>
      <c r="AH382" s="7">
        <v>72.22</v>
      </c>
      <c r="AI382" s="7">
        <v>92.08</v>
      </c>
      <c r="AJ382" s="7">
        <v>38.5</v>
      </c>
      <c r="AK382" s="7">
        <v>44.89</v>
      </c>
      <c r="AL382" s="7">
        <v>85.76</v>
      </c>
      <c r="AM382" s="7">
        <v>34.700000000000003</v>
      </c>
      <c r="AN382" s="7">
        <v>38.68</v>
      </c>
      <c r="AO382" s="7">
        <v>89.7</v>
      </c>
      <c r="AP382" s="7">
        <v>1.6</v>
      </c>
      <c r="AQ382" s="7">
        <v>2.1</v>
      </c>
      <c r="AR382" s="7">
        <v>84.9</v>
      </c>
      <c r="AS382" s="7">
        <v>89.75</v>
      </c>
      <c r="AT382" s="7">
        <v>94.6</v>
      </c>
      <c r="AU382" s="7">
        <v>523</v>
      </c>
      <c r="AV382" s="7">
        <v>577.58000000000004</v>
      </c>
      <c r="AW382" s="7">
        <v>90.55</v>
      </c>
      <c r="AX382" s="7">
        <v>63.64</v>
      </c>
      <c r="AY382" s="7">
        <v>69.400000000000006</v>
      </c>
      <c r="AZ382" s="7">
        <v>91.7</v>
      </c>
      <c r="BA382" s="7">
        <v>57.1</v>
      </c>
      <c r="BB382" s="7">
        <v>66.16</v>
      </c>
      <c r="BC382" s="7">
        <v>86.3</v>
      </c>
      <c r="BD382" s="7">
        <v>216.4</v>
      </c>
      <c r="BE382" s="7">
        <v>252.8</v>
      </c>
      <c r="BF382" s="7">
        <v>85.6</v>
      </c>
      <c r="BG382" s="7">
        <v>366.47</v>
      </c>
      <c r="BH382" s="7">
        <v>467.02</v>
      </c>
      <c r="BI382" s="7">
        <v>359.77</v>
      </c>
      <c r="BJ382" s="7">
        <v>23.19</v>
      </c>
      <c r="BK382" s="7">
        <v>14.21</v>
      </c>
    </row>
    <row r="383" spans="13:63" s="4" customFormat="1">
      <c r="M383" s="12"/>
      <c r="N383" s="12"/>
      <c r="O383" s="12"/>
      <c r="P383" s="12"/>
      <c r="Q383" s="12"/>
      <c r="R383" s="12"/>
      <c r="AH383" s="7">
        <v>71.81</v>
      </c>
      <c r="AI383" s="7">
        <v>92.88</v>
      </c>
      <c r="AJ383" s="7">
        <v>39.1</v>
      </c>
      <c r="AK383" s="7">
        <v>44.72</v>
      </c>
      <c r="AL383" s="7">
        <v>87.44</v>
      </c>
      <c r="AM383" s="7">
        <v>33.4</v>
      </c>
      <c r="AN383" s="7">
        <v>36.78</v>
      </c>
      <c r="AO383" s="7">
        <v>90.8</v>
      </c>
      <c r="AP383" s="7">
        <v>4.4000000000000004</v>
      </c>
      <c r="AQ383" s="7">
        <v>5</v>
      </c>
      <c r="AR383" s="7">
        <v>86.3</v>
      </c>
      <c r="AS383" s="7">
        <v>90.75</v>
      </c>
      <c r="AT383" s="7">
        <v>95.1</v>
      </c>
      <c r="AU383" s="7">
        <v>530.6</v>
      </c>
      <c r="AV383" s="7">
        <v>579.86</v>
      </c>
      <c r="AW383" s="7">
        <v>91.5</v>
      </c>
      <c r="AX383" s="7">
        <v>66.709999999999994</v>
      </c>
      <c r="AY383" s="7">
        <v>71.5</v>
      </c>
      <c r="AZ383" s="7">
        <v>93.3</v>
      </c>
      <c r="BA383" s="7">
        <v>58.6</v>
      </c>
      <c r="BB383" s="7">
        <v>66.97</v>
      </c>
      <c r="BC383" s="7">
        <v>87.5</v>
      </c>
      <c r="BD383" s="7">
        <v>217.7</v>
      </c>
      <c r="BE383" s="7">
        <v>249.66</v>
      </c>
      <c r="BF383" s="7">
        <v>87.2</v>
      </c>
      <c r="BG383" s="7">
        <v>370.82</v>
      </c>
      <c r="BH383" s="7">
        <v>471.15</v>
      </c>
      <c r="BI383" s="7">
        <v>363.9</v>
      </c>
      <c r="BJ383" s="7">
        <v>22.53</v>
      </c>
      <c r="BK383" s="7">
        <v>13.71</v>
      </c>
    </row>
    <row r="384" spans="13:63" s="4" customFormat="1">
      <c r="M384" s="12"/>
      <c r="N384" s="12"/>
      <c r="O384" s="12"/>
      <c r="P384" s="12"/>
      <c r="Q384" s="12"/>
      <c r="R384" s="12"/>
      <c r="AH384" s="7">
        <v>71.92</v>
      </c>
      <c r="AI384" s="7">
        <v>93.57</v>
      </c>
      <c r="AJ384" s="7">
        <v>39.6</v>
      </c>
      <c r="AK384" s="7">
        <v>44.48</v>
      </c>
      <c r="AL384" s="7">
        <v>89.02</v>
      </c>
      <c r="AM384" s="7">
        <v>34.9</v>
      </c>
      <c r="AN384" s="7">
        <v>38.69</v>
      </c>
      <c r="AO384" s="7">
        <v>90.2</v>
      </c>
      <c r="AP384" s="7">
        <v>6</v>
      </c>
      <c r="AQ384" s="7">
        <v>6.5</v>
      </c>
      <c r="AR384" s="7">
        <v>87.3</v>
      </c>
      <c r="AS384" s="7">
        <v>91.13</v>
      </c>
      <c r="AT384" s="7">
        <v>95.8</v>
      </c>
      <c r="AU384" s="7">
        <v>540.9</v>
      </c>
      <c r="AV384" s="7">
        <v>585.32000000000005</v>
      </c>
      <c r="AW384" s="7">
        <v>92.41</v>
      </c>
      <c r="AX384" s="7">
        <v>66.08</v>
      </c>
      <c r="AY384" s="7">
        <v>70.599999999999994</v>
      </c>
      <c r="AZ384" s="7">
        <v>93.6</v>
      </c>
      <c r="BA384" s="7">
        <v>59.6</v>
      </c>
      <c r="BB384" s="7">
        <v>66.37</v>
      </c>
      <c r="BC384" s="7">
        <v>89.8</v>
      </c>
      <c r="BD384" s="7">
        <v>221.1</v>
      </c>
      <c r="BE384" s="7">
        <v>250.97</v>
      </c>
      <c r="BF384" s="7">
        <v>88.1</v>
      </c>
      <c r="BG384" s="7">
        <v>375.04</v>
      </c>
      <c r="BH384" s="7">
        <v>475.16</v>
      </c>
      <c r="BI384" s="7">
        <v>367.92</v>
      </c>
      <c r="BJ384" s="7">
        <v>22.81</v>
      </c>
      <c r="BK384" s="7">
        <v>14.31</v>
      </c>
    </row>
    <row r="385" spans="13:63" s="4" customFormat="1">
      <c r="M385" s="12"/>
      <c r="N385" s="12"/>
      <c r="O385" s="12"/>
      <c r="P385" s="12"/>
      <c r="Q385" s="12"/>
      <c r="R385" s="12"/>
      <c r="AH385" s="7">
        <v>68.17</v>
      </c>
      <c r="AI385" s="7">
        <v>94.76</v>
      </c>
      <c r="AJ385" s="7">
        <v>40.1</v>
      </c>
      <c r="AK385" s="7">
        <v>44.16</v>
      </c>
      <c r="AL385" s="7">
        <v>90.8</v>
      </c>
      <c r="AM385" s="7">
        <v>38.5</v>
      </c>
      <c r="AN385" s="7">
        <v>42.45</v>
      </c>
      <c r="AO385" s="7">
        <v>90.7</v>
      </c>
      <c r="AP385" s="7">
        <v>0.9</v>
      </c>
      <c r="AQ385" s="7">
        <v>1.4</v>
      </c>
      <c r="AR385" s="7">
        <v>82.4</v>
      </c>
      <c r="AS385" s="7">
        <v>84.77</v>
      </c>
      <c r="AT385" s="7">
        <v>97.2</v>
      </c>
      <c r="AU385" s="7">
        <v>551.6</v>
      </c>
      <c r="AV385" s="7">
        <v>588.89</v>
      </c>
      <c r="AW385" s="7">
        <v>93.67</v>
      </c>
      <c r="AX385" s="7">
        <v>66.319999999999993</v>
      </c>
      <c r="AY385" s="7">
        <v>70.400000000000006</v>
      </c>
      <c r="AZ385" s="7">
        <v>94.2</v>
      </c>
      <c r="BA385" s="7">
        <v>60.7</v>
      </c>
      <c r="BB385" s="7">
        <v>66.78</v>
      </c>
      <c r="BC385" s="7">
        <v>90.9</v>
      </c>
      <c r="BD385" s="7">
        <v>225.3</v>
      </c>
      <c r="BE385" s="7">
        <v>250.89</v>
      </c>
      <c r="BF385" s="7">
        <v>89.8</v>
      </c>
      <c r="BG385" s="7">
        <v>378.17</v>
      </c>
      <c r="BH385" s="7">
        <v>479.03</v>
      </c>
      <c r="BI385" s="7">
        <v>370.14</v>
      </c>
      <c r="BJ385" s="7">
        <v>22.72</v>
      </c>
      <c r="BK385" s="7">
        <v>14.45</v>
      </c>
    </row>
    <row r="386" spans="13:63" s="4" customFormat="1">
      <c r="M386" s="12"/>
      <c r="N386" s="12"/>
      <c r="O386" s="12"/>
      <c r="P386" s="12"/>
      <c r="Q386" s="12"/>
      <c r="R386" s="12"/>
      <c r="AH386" s="7">
        <v>68.849999999999994</v>
      </c>
      <c r="AI386" s="7">
        <v>96.15</v>
      </c>
      <c r="AJ386" s="7">
        <v>40.299999999999997</v>
      </c>
      <c r="AK386" s="7">
        <v>43.75</v>
      </c>
      <c r="AL386" s="7">
        <v>92.11</v>
      </c>
      <c r="AM386" s="7">
        <v>42.3</v>
      </c>
      <c r="AN386" s="7">
        <v>45.98</v>
      </c>
      <c r="AO386" s="7">
        <v>92</v>
      </c>
      <c r="AP386" s="7">
        <v>10.6</v>
      </c>
      <c r="AQ386" s="7">
        <v>11.2</v>
      </c>
      <c r="AR386" s="7">
        <v>93</v>
      </c>
      <c r="AS386" s="7">
        <v>93.94</v>
      </c>
      <c r="AT386" s="7">
        <v>99</v>
      </c>
      <c r="AU386" s="7">
        <v>559.79999999999995</v>
      </c>
      <c r="AV386" s="7">
        <v>592.83000000000004</v>
      </c>
      <c r="AW386" s="7">
        <v>94.43</v>
      </c>
      <c r="AX386" s="7">
        <v>68.37</v>
      </c>
      <c r="AY386" s="7">
        <v>70.7</v>
      </c>
      <c r="AZ386" s="7">
        <v>96.7</v>
      </c>
      <c r="BA386" s="7">
        <v>61</v>
      </c>
      <c r="BB386" s="7">
        <v>66.02</v>
      </c>
      <c r="BC386" s="7">
        <v>92.4</v>
      </c>
      <c r="BD386" s="7">
        <v>229.7</v>
      </c>
      <c r="BE386" s="7">
        <v>249.95</v>
      </c>
      <c r="BF386" s="7">
        <v>91.9</v>
      </c>
      <c r="BG386" s="7">
        <v>381.35</v>
      </c>
      <c r="BH386" s="7">
        <v>482.74</v>
      </c>
      <c r="BI386" s="7">
        <v>374.53</v>
      </c>
      <c r="BJ386" s="7">
        <v>21.26</v>
      </c>
      <c r="BK386" s="7">
        <v>13.3</v>
      </c>
    </row>
    <row r="387" spans="13:63" s="4" customFormat="1">
      <c r="M387" s="12"/>
      <c r="N387" s="12"/>
      <c r="O387" s="12"/>
      <c r="P387" s="12"/>
      <c r="Q387" s="12"/>
      <c r="R387" s="12"/>
      <c r="AH387" s="7">
        <v>70.48</v>
      </c>
      <c r="AI387" s="7">
        <v>97.04</v>
      </c>
      <c r="AJ387" s="7">
        <v>40.799999999999997</v>
      </c>
      <c r="AK387" s="7">
        <v>43.49</v>
      </c>
      <c r="AL387" s="7">
        <v>93.81</v>
      </c>
      <c r="AM387" s="7">
        <v>47.8</v>
      </c>
      <c r="AN387" s="7">
        <v>50.69</v>
      </c>
      <c r="AO387" s="7">
        <v>94.3</v>
      </c>
      <c r="AP387" s="7">
        <v>9.9</v>
      </c>
      <c r="AQ387" s="7">
        <v>10.4</v>
      </c>
      <c r="AR387" s="7">
        <v>95.9</v>
      </c>
      <c r="AS387" s="7">
        <v>96.38</v>
      </c>
      <c r="AT387" s="7">
        <v>99.5</v>
      </c>
      <c r="AU387" s="7">
        <v>570.1</v>
      </c>
      <c r="AV387" s="7">
        <v>596.79</v>
      </c>
      <c r="AW387" s="7">
        <v>95.53</v>
      </c>
      <c r="AX387" s="7">
        <v>69.14</v>
      </c>
      <c r="AY387" s="7">
        <v>71.2</v>
      </c>
      <c r="AZ387" s="7">
        <v>97.1</v>
      </c>
      <c r="BA387" s="7">
        <v>65.599999999999994</v>
      </c>
      <c r="BB387" s="7">
        <v>70.92</v>
      </c>
      <c r="BC387" s="7">
        <v>92.5</v>
      </c>
      <c r="BD387" s="7">
        <v>232.4</v>
      </c>
      <c r="BE387" s="7">
        <v>248.29</v>
      </c>
      <c r="BF387" s="7">
        <v>93.6</v>
      </c>
      <c r="BG387" s="7">
        <v>384.82</v>
      </c>
      <c r="BH387" s="7">
        <v>486.33</v>
      </c>
      <c r="BI387" s="7">
        <v>379.31</v>
      </c>
      <c r="BJ387" s="7">
        <v>20.420000000000002</v>
      </c>
      <c r="BK387" s="7">
        <v>12.8</v>
      </c>
    </row>
    <row r="388" spans="13:63" s="4" customFormat="1">
      <c r="M388" s="12"/>
      <c r="N388" s="12"/>
      <c r="O388" s="12"/>
      <c r="P388" s="12"/>
      <c r="Q388" s="12"/>
      <c r="R388" s="12"/>
      <c r="AH388" s="7">
        <v>70.569999999999993</v>
      </c>
      <c r="AI388" s="7">
        <v>97.64</v>
      </c>
      <c r="AJ388" s="7">
        <v>41.7</v>
      </c>
      <c r="AK388" s="7">
        <v>43.8</v>
      </c>
      <c r="AL388" s="7">
        <v>95.2</v>
      </c>
      <c r="AM388" s="7">
        <v>51.3</v>
      </c>
      <c r="AN388" s="7">
        <v>53.83</v>
      </c>
      <c r="AO388" s="7">
        <v>95.3</v>
      </c>
      <c r="AP388" s="7">
        <v>6.8</v>
      </c>
      <c r="AQ388" s="7">
        <v>7</v>
      </c>
      <c r="AR388" s="7">
        <v>98.2</v>
      </c>
      <c r="AS388" s="7">
        <v>99.09</v>
      </c>
      <c r="AT388" s="7">
        <v>99.1</v>
      </c>
      <c r="AU388" s="7">
        <v>579.4</v>
      </c>
      <c r="AV388" s="7">
        <v>598.94000000000005</v>
      </c>
      <c r="AW388" s="7">
        <v>96.74</v>
      </c>
      <c r="AX388" s="7">
        <v>71.75</v>
      </c>
      <c r="AY388" s="7">
        <v>74.2</v>
      </c>
      <c r="AZ388" s="7">
        <v>96.7</v>
      </c>
      <c r="BA388" s="7">
        <v>67.900000000000006</v>
      </c>
      <c r="BB388" s="7">
        <v>72.540000000000006</v>
      </c>
      <c r="BC388" s="7">
        <v>93.6</v>
      </c>
      <c r="BD388" s="7">
        <v>236.4</v>
      </c>
      <c r="BE388" s="7">
        <v>250.42</v>
      </c>
      <c r="BF388" s="7">
        <v>94.4</v>
      </c>
      <c r="BG388" s="7">
        <v>388.18</v>
      </c>
      <c r="BH388" s="7">
        <v>489.94</v>
      </c>
      <c r="BI388" s="7">
        <v>384.52</v>
      </c>
      <c r="BJ388" s="7">
        <v>20.420000000000002</v>
      </c>
      <c r="BK388" s="7">
        <v>13.14</v>
      </c>
    </row>
    <row r="389" spans="13:63" s="4" customFormat="1">
      <c r="M389" s="12"/>
      <c r="N389" s="12"/>
      <c r="O389" s="12"/>
      <c r="P389" s="12"/>
      <c r="Q389" s="12"/>
      <c r="R389" s="12"/>
      <c r="AH389" s="7">
        <v>72.66</v>
      </c>
      <c r="AI389" s="7">
        <v>98.13</v>
      </c>
      <c r="AJ389" s="7">
        <v>41.8</v>
      </c>
      <c r="AK389" s="7">
        <v>43.05</v>
      </c>
      <c r="AL389" s="7">
        <v>97.1</v>
      </c>
      <c r="AM389" s="7">
        <v>54.3</v>
      </c>
      <c r="AN389" s="7">
        <v>56.1</v>
      </c>
      <c r="AO389" s="7">
        <v>96.8</v>
      </c>
      <c r="AP389" s="7">
        <v>3.2</v>
      </c>
      <c r="AQ389" s="7">
        <v>3.6</v>
      </c>
      <c r="AR389" s="7">
        <v>102</v>
      </c>
      <c r="AS389" s="7">
        <v>103.55</v>
      </c>
      <c r="AT389" s="7">
        <v>98.5</v>
      </c>
      <c r="AU389" s="7">
        <v>590.6</v>
      </c>
      <c r="AV389" s="7">
        <v>604.88</v>
      </c>
      <c r="AW389" s="7">
        <v>97.64</v>
      </c>
      <c r="AX389" s="7">
        <v>66.010000000000005</v>
      </c>
      <c r="AY389" s="7">
        <v>67.7</v>
      </c>
      <c r="AZ389" s="7">
        <v>97.5</v>
      </c>
      <c r="BA389" s="7">
        <v>64.3</v>
      </c>
      <c r="BB389" s="7">
        <v>67.900000000000006</v>
      </c>
      <c r="BC389" s="7">
        <v>94.7</v>
      </c>
      <c r="BD389" s="7">
        <v>240.9</v>
      </c>
      <c r="BE389" s="7">
        <v>251.46</v>
      </c>
      <c r="BF389" s="7">
        <v>95.8</v>
      </c>
      <c r="BG389" s="7">
        <v>391.94</v>
      </c>
      <c r="BH389" s="7">
        <v>493.31</v>
      </c>
      <c r="BI389" s="7">
        <v>390.58</v>
      </c>
      <c r="BJ389" s="7">
        <v>19.88</v>
      </c>
      <c r="BK389" s="7">
        <v>12.83</v>
      </c>
    </row>
    <row r="390" spans="13:63" s="4" customFormat="1">
      <c r="M390" s="12"/>
      <c r="N390" s="12"/>
      <c r="O390" s="12"/>
      <c r="P390" s="12"/>
      <c r="Q390" s="12"/>
      <c r="R390" s="12"/>
      <c r="AH390" s="7">
        <v>75.36</v>
      </c>
      <c r="AI390" s="7">
        <v>99.12</v>
      </c>
      <c r="AJ390" s="7">
        <v>43.5</v>
      </c>
      <c r="AK390" s="7">
        <v>44.17</v>
      </c>
      <c r="AL390" s="7">
        <v>98.49</v>
      </c>
      <c r="AM390" s="7">
        <v>58.9</v>
      </c>
      <c r="AN390" s="7">
        <v>60.29</v>
      </c>
      <c r="AO390" s="7">
        <v>97.7</v>
      </c>
      <c r="AP390" s="7">
        <v>6.2</v>
      </c>
      <c r="AQ390" s="7">
        <v>6.3</v>
      </c>
      <c r="AR390" s="7">
        <v>105.6</v>
      </c>
      <c r="AS390" s="7">
        <v>106.24</v>
      </c>
      <c r="AT390" s="7">
        <v>99.4</v>
      </c>
      <c r="AU390" s="7">
        <v>604</v>
      </c>
      <c r="AV390" s="7">
        <v>612.30999999999995</v>
      </c>
      <c r="AW390" s="7">
        <v>98.64</v>
      </c>
      <c r="AX390" s="7">
        <v>74</v>
      </c>
      <c r="AY390" s="7">
        <v>74.900000000000006</v>
      </c>
      <c r="AZ390" s="7">
        <v>98.8</v>
      </c>
      <c r="BA390" s="7">
        <v>74.3</v>
      </c>
      <c r="BB390" s="7">
        <v>76.92</v>
      </c>
      <c r="BC390" s="7">
        <v>96.6</v>
      </c>
      <c r="BD390" s="7">
        <v>249.7</v>
      </c>
      <c r="BE390" s="7">
        <v>254.54</v>
      </c>
      <c r="BF390" s="7">
        <v>98.1</v>
      </c>
      <c r="BG390" s="7">
        <v>396.23</v>
      </c>
      <c r="BH390" s="7">
        <v>496.91</v>
      </c>
      <c r="BI390" s="7">
        <v>396.99</v>
      </c>
      <c r="BJ390" s="7">
        <v>19.940000000000001</v>
      </c>
      <c r="BK390" s="7">
        <v>12.88</v>
      </c>
    </row>
    <row r="391" spans="13:63" s="4" customFormat="1">
      <c r="M391" s="12"/>
      <c r="N391" s="12"/>
      <c r="O391" s="12"/>
      <c r="P391" s="12"/>
      <c r="Q391" s="12"/>
      <c r="R391" s="12"/>
      <c r="AH391" s="7">
        <v>76.599999999999994</v>
      </c>
      <c r="AI391" s="7">
        <v>100</v>
      </c>
      <c r="AJ391" s="7">
        <v>44.3</v>
      </c>
      <c r="AK391" s="7">
        <v>44.66</v>
      </c>
      <c r="AL391" s="7">
        <v>99.2</v>
      </c>
      <c r="AM391" s="7">
        <v>60.3</v>
      </c>
      <c r="AN391" s="7">
        <v>61.22</v>
      </c>
      <c r="AO391" s="7">
        <v>98.5</v>
      </c>
      <c r="AP391" s="7">
        <v>12</v>
      </c>
      <c r="AQ391" s="7">
        <v>12.1</v>
      </c>
      <c r="AR391" s="7">
        <v>109</v>
      </c>
      <c r="AS391" s="7">
        <v>109</v>
      </c>
      <c r="AT391" s="7">
        <v>100</v>
      </c>
      <c r="AU391" s="7">
        <v>618.4</v>
      </c>
      <c r="AV391" s="7">
        <v>622.11</v>
      </c>
      <c r="AW391" s="7">
        <v>99.4</v>
      </c>
      <c r="AX391" s="7">
        <v>73.75</v>
      </c>
      <c r="AY391" s="7">
        <v>74.2</v>
      </c>
      <c r="AZ391" s="7">
        <v>99.4</v>
      </c>
      <c r="BA391" s="7">
        <v>74</v>
      </c>
      <c r="BB391" s="7">
        <v>74.599999999999994</v>
      </c>
      <c r="BC391" s="7">
        <v>99.2</v>
      </c>
      <c r="BD391" s="7">
        <v>251.5</v>
      </c>
      <c r="BE391" s="7">
        <v>253.27</v>
      </c>
      <c r="BF391" s="7">
        <v>99.3</v>
      </c>
      <c r="BG391" s="7">
        <v>400.68</v>
      </c>
      <c r="BH391" s="7">
        <v>500.58</v>
      </c>
      <c r="BI391" s="7">
        <v>403.77</v>
      </c>
      <c r="BJ391" s="7">
        <v>19.850000000000001</v>
      </c>
      <c r="BK391" s="7">
        <v>12.75</v>
      </c>
    </row>
    <row r="392" spans="13:63" s="4" customFormat="1">
      <c r="M392" s="12"/>
      <c r="N392" s="12"/>
      <c r="O392" s="12"/>
      <c r="P392" s="12"/>
      <c r="Q392" s="12"/>
      <c r="R392" s="12"/>
      <c r="AH392" s="7">
        <v>77.92</v>
      </c>
      <c r="AI392" s="7">
        <v>100.49</v>
      </c>
      <c r="AJ392" s="7">
        <v>45</v>
      </c>
      <c r="AK392" s="7">
        <v>44.87</v>
      </c>
      <c r="AL392" s="7">
        <v>100.3</v>
      </c>
      <c r="AM392" s="7">
        <v>61.4</v>
      </c>
      <c r="AN392" s="7">
        <v>61.28</v>
      </c>
      <c r="AO392" s="7">
        <v>100.2</v>
      </c>
      <c r="AP392" s="7">
        <v>12.8</v>
      </c>
      <c r="AQ392" s="7">
        <v>12.8</v>
      </c>
      <c r="AR392" s="7">
        <v>112.2</v>
      </c>
      <c r="AS392" s="7">
        <v>111.64</v>
      </c>
      <c r="AT392" s="7">
        <v>100.5</v>
      </c>
      <c r="AU392" s="7">
        <v>632</v>
      </c>
      <c r="AV392" s="7">
        <v>629.76</v>
      </c>
      <c r="AW392" s="7">
        <v>100.36</v>
      </c>
      <c r="AX392" s="7">
        <v>77.97</v>
      </c>
      <c r="AY392" s="7">
        <v>78.2</v>
      </c>
      <c r="AZ392" s="7">
        <v>99.7</v>
      </c>
      <c r="BA392" s="7">
        <v>76.5</v>
      </c>
      <c r="BB392" s="7">
        <v>75.739999999999995</v>
      </c>
      <c r="BC392" s="7">
        <v>101</v>
      </c>
      <c r="BD392" s="7">
        <v>252.9</v>
      </c>
      <c r="BE392" s="7">
        <v>252.4</v>
      </c>
      <c r="BF392" s="7">
        <v>100.2</v>
      </c>
      <c r="BG392" s="7">
        <v>405.29</v>
      </c>
      <c r="BH392" s="7">
        <v>504.24</v>
      </c>
      <c r="BI392" s="7">
        <v>410.85</v>
      </c>
      <c r="BJ392" s="7">
        <v>19.940000000000001</v>
      </c>
      <c r="BK392" s="7">
        <v>13</v>
      </c>
    </row>
    <row r="393" spans="13:63" s="4" customFormat="1">
      <c r="M393" s="12"/>
      <c r="N393" s="12"/>
      <c r="O393" s="12"/>
      <c r="P393" s="12"/>
      <c r="Q393" s="12"/>
      <c r="R393" s="12"/>
      <c r="AH393" s="7">
        <v>83.75</v>
      </c>
      <c r="AI393" s="7">
        <v>100.29</v>
      </c>
      <c r="AJ393" s="7">
        <v>46.7</v>
      </c>
      <c r="AK393" s="7">
        <v>45.82</v>
      </c>
      <c r="AL393" s="7">
        <v>101.92</v>
      </c>
      <c r="AM393" s="7">
        <v>65.599999999999994</v>
      </c>
      <c r="AN393" s="7">
        <v>63.38</v>
      </c>
      <c r="AO393" s="7">
        <v>103.5</v>
      </c>
      <c r="AP393" s="7">
        <v>9.8000000000000007</v>
      </c>
      <c r="AQ393" s="7">
        <v>9.6999999999999993</v>
      </c>
      <c r="AR393" s="7">
        <v>117.6</v>
      </c>
      <c r="AS393" s="7">
        <v>117.6</v>
      </c>
      <c r="AT393" s="7">
        <v>100</v>
      </c>
      <c r="AU393" s="7">
        <v>649.4</v>
      </c>
      <c r="AV393" s="7">
        <v>639.5</v>
      </c>
      <c r="AW393" s="7">
        <v>101.55</v>
      </c>
      <c r="AX393" s="7">
        <v>84.07</v>
      </c>
      <c r="AY393" s="7">
        <v>82.5</v>
      </c>
      <c r="AZ393" s="7">
        <v>101.9</v>
      </c>
      <c r="BA393" s="7">
        <v>82.1</v>
      </c>
      <c r="BB393" s="7">
        <v>79.63</v>
      </c>
      <c r="BC393" s="7">
        <v>103.1</v>
      </c>
      <c r="BD393" s="7">
        <v>258.3</v>
      </c>
      <c r="BE393" s="7">
        <v>252</v>
      </c>
      <c r="BF393" s="7">
        <v>102.5</v>
      </c>
      <c r="BG393" s="7">
        <v>411.19</v>
      </c>
      <c r="BH393" s="7">
        <v>508.09</v>
      </c>
      <c r="BI393" s="7">
        <v>419.06</v>
      </c>
      <c r="BJ393" s="7">
        <v>19.75</v>
      </c>
      <c r="BK393" s="7">
        <v>13.12</v>
      </c>
    </row>
    <row r="394" spans="13:63" s="4" customFormat="1">
      <c r="M394" s="12"/>
      <c r="N394" s="12"/>
      <c r="O394" s="12"/>
      <c r="P394" s="12"/>
      <c r="Q394" s="12"/>
      <c r="R394" s="12"/>
      <c r="AH394" s="7">
        <v>88.55</v>
      </c>
      <c r="AI394" s="7">
        <v>100.39</v>
      </c>
      <c r="AJ394" s="7">
        <v>48.3</v>
      </c>
      <c r="AK394" s="7">
        <v>46.57</v>
      </c>
      <c r="AL394" s="7">
        <v>103.71</v>
      </c>
      <c r="AM394" s="7">
        <v>68.099999999999994</v>
      </c>
      <c r="AN394" s="7">
        <v>64.55</v>
      </c>
      <c r="AO394" s="7">
        <v>105.5</v>
      </c>
      <c r="AP394" s="7">
        <v>16.3</v>
      </c>
      <c r="AQ394" s="7">
        <v>16</v>
      </c>
      <c r="AR394" s="7">
        <v>125.5</v>
      </c>
      <c r="AS394" s="7">
        <v>124.75</v>
      </c>
      <c r="AT394" s="7">
        <v>100.6</v>
      </c>
      <c r="AU394" s="7">
        <v>664.6</v>
      </c>
      <c r="AV394" s="7">
        <v>644.42999999999995</v>
      </c>
      <c r="AW394" s="7">
        <v>103.13</v>
      </c>
      <c r="AX394" s="7">
        <v>95.82</v>
      </c>
      <c r="AY394" s="7">
        <v>91</v>
      </c>
      <c r="AZ394" s="7">
        <v>105.3</v>
      </c>
      <c r="BA394" s="7">
        <v>88.8</v>
      </c>
      <c r="BB394" s="7">
        <v>83.38</v>
      </c>
      <c r="BC394" s="7">
        <v>106.5</v>
      </c>
      <c r="BD394" s="7">
        <v>264.89999999999998</v>
      </c>
      <c r="BE394" s="7">
        <v>254.71</v>
      </c>
      <c r="BF394" s="7">
        <v>104</v>
      </c>
      <c r="BG394" s="7">
        <v>418.06</v>
      </c>
      <c r="BH394" s="7">
        <v>512.05999999999995</v>
      </c>
      <c r="BI394" s="7">
        <v>428.64</v>
      </c>
      <c r="BJ394" s="7">
        <v>19.43</v>
      </c>
      <c r="BK394" s="7">
        <v>12.88</v>
      </c>
    </row>
    <row r="395" spans="13:63" s="4" customFormat="1">
      <c r="M395" s="12"/>
      <c r="N395" s="12"/>
      <c r="O395" s="12"/>
      <c r="P395" s="12"/>
      <c r="Q395" s="12"/>
      <c r="R395" s="12"/>
      <c r="AH395" s="7">
        <v>92.62</v>
      </c>
      <c r="AI395" s="7">
        <v>101.38</v>
      </c>
      <c r="AJ395" s="7">
        <v>50.8</v>
      </c>
      <c r="AK395" s="7">
        <v>47.74</v>
      </c>
      <c r="AL395" s="7">
        <v>106.42</v>
      </c>
      <c r="AM395" s="7">
        <v>66.900000000000006</v>
      </c>
      <c r="AN395" s="7">
        <v>61.6</v>
      </c>
      <c r="AO395" s="7">
        <v>108.6</v>
      </c>
      <c r="AP395" s="7">
        <v>15.4</v>
      </c>
      <c r="AQ395" s="7">
        <v>15.2</v>
      </c>
      <c r="AR395" s="7">
        <v>124.3</v>
      </c>
      <c r="AS395" s="7">
        <v>122.46</v>
      </c>
      <c r="AT395" s="7">
        <v>101.5</v>
      </c>
      <c r="AU395" s="7">
        <v>678.6</v>
      </c>
      <c r="AV395" s="7">
        <v>644.24</v>
      </c>
      <c r="AW395" s="7">
        <v>105.33</v>
      </c>
      <c r="AX395" s="7">
        <v>105.01</v>
      </c>
      <c r="AY395" s="7">
        <v>95.9</v>
      </c>
      <c r="AZ395" s="7">
        <v>109.5</v>
      </c>
      <c r="BA395" s="7">
        <v>93.5</v>
      </c>
      <c r="BB395" s="7">
        <v>82.09</v>
      </c>
      <c r="BC395" s="7">
        <v>113.9</v>
      </c>
      <c r="BD395" s="7">
        <v>266.3</v>
      </c>
      <c r="BE395" s="7">
        <v>251.23</v>
      </c>
      <c r="BF395" s="7">
        <v>106</v>
      </c>
      <c r="BG395" s="7">
        <v>425.7</v>
      </c>
      <c r="BH395" s="7">
        <v>516.27</v>
      </c>
      <c r="BI395" s="7">
        <v>437.15</v>
      </c>
      <c r="BJ395" s="7">
        <v>19.54</v>
      </c>
      <c r="BK395" s="7">
        <v>13.24</v>
      </c>
    </row>
    <row r="396" spans="13:63" s="4" customFormat="1">
      <c r="M396" s="12"/>
      <c r="N396" s="12"/>
      <c r="O396" s="12"/>
      <c r="P396" s="12"/>
      <c r="Q396" s="12"/>
      <c r="R396" s="12"/>
      <c r="AH396" s="7">
        <v>93.78</v>
      </c>
      <c r="AI396" s="7">
        <v>102.37</v>
      </c>
      <c r="AJ396" s="7">
        <v>53.2</v>
      </c>
      <c r="AK396" s="7">
        <v>48.89</v>
      </c>
      <c r="AL396" s="7">
        <v>108.83</v>
      </c>
      <c r="AM396" s="7">
        <v>65.2</v>
      </c>
      <c r="AN396" s="7">
        <v>58.84</v>
      </c>
      <c r="AO396" s="7">
        <v>110.8</v>
      </c>
      <c r="AP396" s="7">
        <v>15.2</v>
      </c>
      <c r="AQ396" s="7">
        <v>13.8</v>
      </c>
      <c r="AR396" s="7">
        <v>123.4</v>
      </c>
      <c r="AS396" s="7">
        <v>120.86</v>
      </c>
      <c r="AT396" s="7">
        <v>102.1</v>
      </c>
      <c r="AU396" s="7">
        <v>697.3</v>
      </c>
      <c r="AV396" s="7">
        <v>649.91</v>
      </c>
      <c r="AW396" s="7">
        <v>107.29</v>
      </c>
      <c r="AX396" s="7">
        <v>114.07</v>
      </c>
      <c r="AY396" s="7">
        <v>99.8</v>
      </c>
      <c r="AZ396" s="7">
        <v>114.3</v>
      </c>
      <c r="BA396" s="7">
        <v>95.6</v>
      </c>
      <c r="BB396" s="7">
        <v>80.47</v>
      </c>
      <c r="BC396" s="7">
        <v>118.8</v>
      </c>
      <c r="BD396" s="7">
        <v>268.89999999999998</v>
      </c>
      <c r="BE396" s="7">
        <v>251.31</v>
      </c>
      <c r="BF396" s="7">
        <v>107</v>
      </c>
      <c r="BG396" s="7">
        <v>433.35</v>
      </c>
      <c r="BH396" s="7">
        <v>520.70000000000005</v>
      </c>
      <c r="BI396" s="7">
        <v>444.82</v>
      </c>
      <c r="BJ396" s="7">
        <v>19.420000000000002</v>
      </c>
      <c r="BK396" s="7">
        <v>13.32</v>
      </c>
    </row>
    <row r="397" spans="13:63" s="4" customFormat="1">
      <c r="M397" s="12"/>
      <c r="N397" s="12"/>
      <c r="O397" s="12"/>
      <c r="P397" s="12"/>
      <c r="Q397" s="12"/>
      <c r="R397" s="12"/>
      <c r="AH397" s="7">
        <v>94.15</v>
      </c>
      <c r="AI397" s="7">
        <v>103.56</v>
      </c>
      <c r="AJ397" s="7">
        <v>54.3</v>
      </c>
      <c r="AK397" s="7">
        <v>48.65</v>
      </c>
      <c r="AL397" s="7">
        <v>111.62</v>
      </c>
      <c r="AM397" s="7">
        <v>62.1</v>
      </c>
      <c r="AN397" s="7">
        <v>54.86</v>
      </c>
      <c r="AO397" s="7">
        <v>113.2</v>
      </c>
      <c r="AP397" s="7">
        <v>27</v>
      </c>
      <c r="AQ397" s="7">
        <v>23.7</v>
      </c>
      <c r="AR397" s="7">
        <v>120.2</v>
      </c>
      <c r="AS397" s="7">
        <v>117.15</v>
      </c>
      <c r="AT397" s="7">
        <v>102.6</v>
      </c>
      <c r="AU397" s="7">
        <v>714.1</v>
      </c>
      <c r="AV397" s="7">
        <v>650.22</v>
      </c>
      <c r="AW397" s="7">
        <v>109.82</v>
      </c>
      <c r="AX397" s="7">
        <v>123.49</v>
      </c>
      <c r="AY397" s="7">
        <v>102.4</v>
      </c>
      <c r="AZ397" s="7">
        <v>120.6</v>
      </c>
      <c r="BA397" s="7">
        <v>103.6</v>
      </c>
      <c r="BB397" s="7">
        <v>81.13</v>
      </c>
      <c r="BC397" s="7">
        <v>127.7</v>
      </c>
      <c r="BD397" s="7">
        <v>281.60000000000002</v>
      </c>
      <c r="BE397" s="7">
        <v>256.47000000000003</v>
      </c>
      <c r="BF397" s="7">
        <v>109.8</v>
      </c>
      <c r="BG397" s="7">
        <v>440.81</v>
      </c>
      <c r="BH397" s="7">
        <v>525.01</v>
      </c>
      <c r="BI397" s="7">
        <v>451.16</v>
      </c>
      <c r="BJ397" s="7">
        <v>19.16</v>
      </c>
      <c r="BK397" s="7">
        <v>13.25</v>
      </c>
    </row>
    <row r="398" spans="13:63" s="4" customFormat="1">
      <c r="M398" s="12"/>
      <c r="N398" s="12"/>
      <c r="O398" s="12"/>
      <c r="P398" s="12"/>
      <c r="Q398" s="12"/>
      <c r="R398" s="12"/>
      <c r="AH398" s="7">
        <v>95.43</v>
      </c>
      <c r="AI398" s="7">
        <v>104.26</v>
      </c>
      <c r="AJ398" s="7">
        <v>55.5</v>
      </c>
      <c r="AK398" s="7">
        <v>47.69</v>
      </c>
      <c r="AL398" s="7">
        <v>116.38</v>
      </c>
      <c r="AM398" s="7">
        <v>58.2</v>
      </c>
      <c r="AN398" s="7">
        <v>50</v>
      </c>
      <c r="AO398" s="7">
        <v>116.4</v>
      </c>
      <c r="AP398" s="7">
        <v>12.6</v>
      </c>
      <c r="AQ398" s="7">
        <v>13.2</v>
      </c>
      <c r="AR398" s="7">
        <v>118.5</v>
      </c>
      <c r="AS398" s="7">
        <v>114.49</v>
      </c>
      <c r="AT398" s="7">
        <v>103.5</v>
      </c>
      <c r="AU398" s="7">
        <v>735</v>
      </c>
      <c r="AV398" s="7">
        <v>647.99</v>
      </c>
      <c r="AW398" s="7">
        <v>113.43</v>
      </c>
      <c r="AX398" s="7">
        <v>136.85</v>
      </c>
      <c r="AY398" s="7">
        <v>108.1</v>
      </c>
      <c r="AZ398" s="7">
        <v>126.6</v>
      </c>
      <c r="BA398" s="7">
        <v>114.7</v>
      </c>
      <c r="BB398" s="7">
        <v>79.819999999999993</v>
      </c>
      <c r="BC398" s="7">
        <v>143.69999999999999</v>
      </c>
      <c r="BD398" s="7">
        <v>286.8</v>
      </c>
      <c r="BE398" s="7">
        <v>258.14999999999998</v>
      </c>
      <c r="BF398" s="7">
        <v>111.1</v>
      </c>
      <c r="BG398" s="7">
        <v>448.31</v>
      </c>
      <c r="BH398" s="7">
        <v>529.01</v>
      </c>
      <c r="BI398" s="7">
        <v>456.52</v>
      </c>
      <c r="BJ398" s="7">
        <v>18.989999999999998</v>
      </c>
      <c r="BK398" s="7">
        <v>13.58</v>
      </c>
    </row>
    <row r="399" spans="13:63" s="4" customFormat="1">
      <c r="M399" s="12"/>
      <c r="N399" s="12"/>
      <c r="O399" s="12"/>
      <c r="P399" s="12"/>
      <c r="Q399" s="12"/>
      <c r="R399" s="12"/>
      <c r="AH399" s="7">
        <v>94.78</v>
      </c>
      <c r="AI399" s="7">
        <v>106.66</v>
      </c>
      <c r="AJ399" s="7">
        <v>57.8</v>
      </c>
      <c r="AK399" s="7">
        <v>46.37</v>
      </c>
      <c r="AL399" s="7">
        <v>124.65</v>
      </c>
      <c r="AM399" s="7">
        <v>56.2</v>
      </c>
      <c r="AN399" s="7">
        <v>46.99</v>
      </c>
      <c r="AO399" s="7">
        <v>119.6</v>
      </c>
      <c r="AP399" s="7">
        <v>17.8</v>
      </c>
      <c r="AQ399" s="7">
        <v>12.6</v>
      </c>
      <c r="AR399" s="7">
        <v>121.7</v>
      </c>
      <c r="AS399" s="7">
        <v>114.7</v>
      </c>
      <c r="AT399" s="7">
        <v>106.1</v>
      </c>
      <c r="AU399" s="7">
        <v>756.9</v>
      </c>
      <c r="AV399" s="7">
        <v>650.20000000000005</v>
      </c>
      <c r="AW399" s="7">
        <v>116.41</v>
      </c>
      <c r="AX399" s="7">
        <v>146.4</v>
      </c>
      <c r="AY399" s="7">
        <v>111.5</v>
      </c>
      <c r="AZ399" s="7">
        <v>131.30000000000001</v>
      </c>
      <c r="BA399" s="7">
        <v>134.6</v>
      </c>
      <c r="BB399" s="7">
        <v>93.6</v>
      </c>
      <c r="BC399" s="7">
        <v>143.80000000000001</v>
      </c>
      <c r="BD399" s="7">
        <v>300.60000000000002</v>
      </c>
      <c r="BE399" s="7">
        <v>261.62</v>
      </c>
      <c r="BF399" s="7">
        <v>114.9</v>
      </c>
      <c r="BG399" s="7">
        <v>455.37</v>
      </c>
      <c r="BH399" s="7">
        <v>532.62</v>
      </c>
      <c r="BI399" s="7">
        <v>461.65</v>
      </c>
      <c r="BJ399" s="7">
        <v>19</v>
      </c>
      <c r="BK399" s="7">
        <v>14.33</v>
      </c>
    </row>
    <row r="400" spans="13:63" s="4" customFormat="1">
      <c r="M400" s="12"/>
      <c r="N400" s="12"/>
      <c r="O400" s="12"/>
      <c r="P400" s="12"/>
      <c r="Q400" s="12"/>
      <c r="R400" s="12"/>
      <c r="AH400" s="7">
        <v>95.23</v>
      </c>
      <c r="AI400" s="7">
        <v>110.47</v>
      </c>
      <c r="AJ400" s="7">
        <v>57.2</v>
      </c>
      <c r="AK400" s="7">
        <v>42.87</v>
      </c>
      <c r="AL400" s="7">
        <v>133.41999999999999</v>
      </c>
      <c r="AM400" s="7">
        <v>54.8</v>
      </c>
      <c r="AN400" s="7">
        <v>44.59</v>
      </c>
      <c r="AO400" s="7">
        <v>122.9</v>
      </c>
      <c r="AP400" s="7">
        <v>10.7</v>
      </c>
      <c r="AQ400" s="7">
        <v>7.7</v>
      </c>
      <c r="AR400" s="7">
        <v>127.4</v>
      </c>
      <c r="AS400" s="7">
        <v>115.82</v>
      </c>
      <c r="AT400" s="7">
        <v>110</v>
      </c>
      <c r="AU400" s="7">
        <v>779.3</v>
      </c>
      <c r="AV400" s="7">
        <v>654.04999999999995</v>
      </c>
      <c r="AW400" s="7">
        <v>119.15</v>
      </c>
      <c r="AX400" s="7">
        <v>147.49</v>
      </c>
      <c r="AY400" s="7">
        <v>107.5</v>
      </c>
      <c r="AZ400" s="7">
        <v>137.19999999999999</v>
      </c>
      <c r="BA400" s="7">
        <v>139.80000000000001</v>
      </c>
      <c r="BB400" s="7">
        <v>81.37</v>
      </c>
      <c r="BC400" s="7">
        <v>171.8</v>
      </c>
      <c r="BD400" s="7">
        <v>309.2</v>
      </c>
      <c r="BE400" s="7">
        <v>262.02999999999997</v>
      </c>
      <c r="BF400" s="7">
        <v>118</v>
      </c>
      <c r="BG400" s="7">
        <v>462.28</v>
      </c>
      <c r="BH400" s="7">
        <v>535.29999999999995</v>
      </c>
      <c r="BI400" s="7">
        <v>466.79</v>
      </c>
      <c r="BJ400" s="7">
        <v>19.3</v>
      </c>
      <c r="BK400" s="7">
        <v>15.22</v>
      </c>
    </row>
    <row r="401" spans="13:63" s="4" customFormat="1">
      <c r="M401" s="12"/>
      <c r="N401" s="12"/>
      <c r="O401" s="12"/>
      <c r="P401" s="12"/>
      <c r="Q401" s="12"/>
      <c r="R401" s="12"/>
      <c r="AH401" s="7">
        <v>89.8</v>
      </c>
      <c r="AI401" s="7">
        <v>116.04</v>
      </c>
      <c r="AJ401" s="7">
        <v>58.5</v>
      </c>
      <c r="AK401" s="7">
        <v>41.99</v>
      </c>
      <c r="AL401" s="7">
        <v>139.33000000000001</v>
      </c>
      <c r="AM401" s="7">
        <v>49.9</v>
      </c>
      <c r="AN401" s="7">
        <v>39.700000000000003</v>
      </c>
      <c r="AO401" s="7">
        <v>125.7</v>
      </c>
      <c r="AP401" s="7">
        <v>15.4</v>
      </c>
      <c r="AQ401" s="7">
        <v>12.9</v>
      </c>
      <c r="AR401" s="7">
        <v>118.5</v>
      </c>
      <c r="AS401" s="7">
        <v>104.5</v>
      </c>
      <c r="AT401" s="7">
        <v>113.4</v>
      </c>
      <c r="AU401" s="7">
        <v>795.6</v>
      </c>
      <c r="AV401" s="7">
        <v>652.85</v>
      </c>
      <c r="AW401" s="7">
        <v>121.87</v>
      </c>
      <c r="AX401" s="7">
        <v>154.15</v>
      </c>
      <c r="AY401" s="7">
        <v>106.9</v>
      </c>
      <c r="AZ401" s="7">
        <v>144.19999999999999</v>
      </c>
      <c r="BA401" s="7">
        <v>142.1</v>
      </c>
      <c r="BB401" s="7">
        <v>80.33</v>
      </c>
      <c r="BC401" s="7">
        <v>176.9</v>
      </c>
      <c r="BD401" s="7">
        <v>319.7</v>
      </c>
      <c r="BE401" s="7">
        <v>262.91000000000003</v>
      </c>
      <c r="BF401" s="7">
        <v>121.6</v>
      </c>
      <c r="BG401" s="7">
        <v>467.57</v>
      </c>
      <c r="BH401" s="7">
        <v>537.72</v>
      </c>
      <c r="BI401" s="7">
        <v>468.84</v>
      </c>
      <c r="BJ401" s="7">
        <v>19.600000000000001</v>
      </c>
      <c r="BK401" s="7">
        <v>15.45</v>
      </c>
    </row>
    <row r="402" spans="13:63" s="4" customFormat="1">
      <c r="M402" s="12"/>
      <c r="N402" s="12"/>
      <c r="O402" s="12"/>
      <c r="P402" s="12"/>
      <c r="Q402" s="12"/>
      <c r="R402" s="12"/>
      <c r="AH402" s="7">
        <v>83.71</v>
      </c>
      <c r="AI402" s="7">
        <v>121.38</v>
      </c>
      <c r="AJ402" s="7">
        <v>55.8</v>
      </c>
      <c r="AK402" s="7">
        <v>39.01</v>
      </c>
      <c r="AL402" s="7">
        <v>143.03</v>
      </c>
      <c r="AM402" s="7">
        <v>48.2</v>
      </c>
      <c r="AN402" s="7">
        <v>37.36</v>
      </c>
      <c r="AO402" s="7">
        <v>129</v>
      </c>
      <c r="AP402" s="7">
        <v>-14.2</v>
      </c>
      <c r="AQ402" s="7">
        <v>-14.3</v>
      </c>
      <c r="AR402" s="7">
        <v>122.4</v>
      </c>
      <c r="AS402" s="7">
        <v>106.53</v>
      </c>
      <c r="AT402" s="7">
        <v>114.9</v>
      </c>
      <c r="AU402" s="7">
        <v>812.7</v>
      </c>
      <c r="AV402" s="7">
        <v>657.52</v>
      </c>
      <c r="AW402" s="7">
        <v>123.6</v>
      </c>
      <c r="AX402" s="7">
        <v>156</v>
      </c>
      <c r="AY402" s="7">
        <v>104</v>
      </c>
      <c r="AZ402" s="7">
        <v>150</v>
      </c>
      <c r="BA402" s="7">
        <v>130.30000000000001</v>
      </c>
      <c r="BB402" s="7">
        <v>71.83</v>
      </c>
      <c r="BC402" s="7">
        <v>181.4</v>
      </c>
      <c r="BD402" s="7">
        <v>327.7</v>
      </c>
      <c r="BE402" s="7">
        <v>264.27</v>
      </c>
      <c r="BF402" s="7">
        <v>124</v>
      </c>
      <c r="BG402" s="7">
        <v>471.14</v>
      </c>
      <c r="BH402" s="7">
        <v>539.36</v>
      </c>
      <c r="BI402" s="7">
        <v>471.29</v>
      </c>
      <c r="BJ402" s="7">
        <v>18.78</v>
      </c>
      <c r="BK402" s="7">
        <v>13.97</v>
      </c>
    </row>
    <row r="403" spans="13:63" s="4" customFormat="1">
      <c r="M403" s="12"/>
      <c r="N403" s="12"/>
      <c r="O403" s="12"/>
      <c r="P403" s="12"/>
      <c r="Q403" s="12"/>
      <c r="R403" s="12"/>
      <c r="AH403" s="7">
        <v>81.680000000000007</v>
      </c>
      <c r="AI403" s="7">
        <v>125.62</v>
      </c>
      <c r="AJ403" s="7">
        <v>55.1</v>
      </c>
      <c r="AK403" s="7">
        <v>38.21</v>
      </c>
      <c r="AL403" s="7">
        <v>144.19999999999999</v>
      </c>
      <c r="AM403" s="7">
        <v>49.9</v>
      </c>
      <c r="AN403" s="7">
        <v>38.15</v>
      </c>
      <c r="AO403" s="7">
        <v>130.80000000000001</v>
      </c>
      <c r="AP403" s="7">
        <v>-14.6</v>
      </c>
      <c r="AQ403" s="7">
        <v>-11.3</v>
      </c>
      <c r="AR403" s="7">
        <v>127.1</v>
      </c>
      <c r="AS403" s="7">
        <v>109.01</v>
      </c>
      <c r="AT403" s="7">
        <v>116.6</v>
      </c>
      <c r="AU403" s="7">
        <v>834.5</v>
      </c>
      <c r="AV403" s="7">
        <v>667.23</v>
      </c>
      <c r="AW403" s="7">
        <v>125.07</v>
      </c>
      <c r="AX403" s="7">
        <v>149.15</v>
      </c>
      <c r="AY403" s="7">
        <v>100.3</v>
      </c>
      <c r="AZ403" s="7">
        <v>148.69999999999999</v>
      </c>
      <c r="BA403" s="7">
        <v>120.7</v>
      </c>
      <c r="BB403" s="7">
        <v>66.8</v>
      </c>
      <c r="BC403" s="7">
        <v>180.7</v>
      </c>
      <c r="BD403" s="7">
        <v>333.6</v>
      </c>
      <c r="BE403" s="7">
        <v>264.33999999999997</v>
      </c>
      <c r="BF403" s="7">
        <v>126.2</v>
      </c>
      <c r="BG403" s="7">
        <v>474.08</v>
      </c>
      <c r="BH403" s="7">
        <v>540.77</v>
      </c>
      <c r="BI403" s="7">
        <v>474.24</v>
      </c>
      <c r="BJ403" s="7">
        <v>18.21</v>
      </c>
      <c r="BK403" s="7">
        <v>12.67</v>
      </c>
    </row>
    <row r="404" spans="13:63" s="4" customFormat="1">
      <c r="M404" s="12"/>
      <c r="N404" s="12"/>
      <c r="O404" s="12"/>
      <c r="P404" s="12"/>
      <c r="Q404" s="12"/>
      <c r="R404" s="12"/>
      <c r="AH404" s="7">
        <v>82.51</v>
      </c>
      <c r="AI404" s="7">
        <v>127.5</v>
      </c>
      <c r="AJ404" s="7">
        <v>56.7</v>
      </c>
      <c r="AK404" s="7">
        <v>39.130000000000003</v>
      </c>
      <c r="AL404" s="7">
        <v>144.91</v>
      </c>
      <c r="AM404" s="7">
        <v>53.5</v>
      </c>
      <c r="AN404" s="7">
        <v>40.619999999999997</v>
      </c>
      <c r="AO404" s="7">
        <v>131.69999999999999</v>
      </c>
      <c r="AP404" s="7">
        <v>2.1</v>
      </c>
      <c r="AQ404" s="7">
        <v>1</v>
      </c>
      <c r="AR404" s="7">
        <v>136.69999999999999</v>
      </c>
      <c r="AS404" s="7">
        <v>115.95</v>
      </c>
      <c r="AT404" s="7">
        <v>117.9</v>
      </c>
      <c r="AU404" s="7">
        <v>855.4</v>
      </c>
      <c r="AV404" s="7">
        <v>670.49</v>
      </c>
      <c r="AW404" s="7">
        <v>127.58</v>
      </c>
      <c r="AX404" s="7">
        <v>152.72999999999999</v>
      </c>
      <c r="AY404" s="7">
        <v>102.5</v>
      </c>
      <c r="AZ404" s="7">
        <v>149</v>
      </c>
      <c r="BA404" s="7">
        <v>127.8</v>
      </c>
      <c r="BB404" s="7">
        <v>71.72</v>
      </c>
      <c r="BC404" s="7">
        <v>178.2</v>
      </c>
      <c r="BD404" s="7">
        <v>344</v>
      </c>
      <c r="BE404" s="7">
        <v>268.12</v>
      </c>
      <c r="BF404" s="7">
        <v>128.30000000000001</v>
      </c>
      <c r="BG404" s="7">
        <v>477.11</v>
      </c>
      <c r="BH404" s="7">
        <v>542.39</v>
      </c>
      <c r="BI404" s="7">
        <v>478.77</v>
      </c>
      <c r="BJ404" s="7">
        <v>17.829999999999998</v>
      </c>
      <c r="BK404" s="7">
        <v>12.14</v>
      </c>
    </row>
    <row r="405" spans="13:63" s="4" customFormat="1">
      <c r="M405" s="12"/>
      <c r="N405" s="12"/>
      <c r="O405" s="12"/>
      <c r="P405" s="12"/>
      <c r="Q405" s="12"/>
      <c r="R405" s="12"/>
      <c r="AH405" s="7">
        <v>82.67</v>
      </c>
      <c r="AI405" s="7">
        <v>129.79</v>
      </c>
      <c r="AJ405" s="7">
        <v>58</v>
      </c>
      <c r="AK405" s="7">
        <v>39.74</v>
      </c>
      <c r="AL405" s="7">
        <v>145.93</v>
      </c>
      <c r="AM405" s="7">
        <v>57.9</v>
      </c>
      <c r="AN405" s="7">
        <v>43.08</v>
      </c>
      <c r="AO405" s="7">
        <v>134.4</v>
      </c>
      <c r="AP405" s="7">
        <v>-0.8</v>
      </c>
      <c r="AQ405" s="7">
        <v>-2.2999999999999998</v>
      </c>
      <c r="AR405" s="7">
        <v>142.6</v>
      </c>
      <c r="AS405" s="7">
        <v>119.23</v>
      </c>
      <c r="AT405" s="7">
        <v>119.6</v>
      </c>
      <c r="AU405" s="7">
        <v>874.3</v>
      </c>
      <c r="AV405" s="7">
        <v>675.17</v>
      </c>
      <c r="AW405" s="7">
        <v>129.49</v>
      </c>
      <c r="AX405" s="7">
        <v>161.96</v>
      </c>
      <c r="AY405" s="7">
        <v>107.4</v>
      </c>
      <c r="AZ405" s="7">
        <v>150.80000000000001</v>
      </c>
      <c r="BA405" s="7">
        <v>133.80000000000001</v>
      </c>
      <c r="BB405" s="7">
        <v>75.08</v>
      </c>
      <c r="BC405" s="7">
        <v>178.2</v>
      </c>
      <c r="BD405" s="7">
        <v>354.3</v>
      </c>
      <c r="BE405" s="7">
        <v>269.83999999999997</v>
      </c>
      <c r="BF405" s="7">
        <v>131.30000000000001</v>
      </c>
      <c r="BG405" s="7">
        <v>480.08</v>
      </c>
      <c r="BH405" s="7">
        <v>544.14</v>
      </c>
      <c r="BI405" s="7">
        <v>483.88</v>
      </c>
      <c r="BJ405" s="7">
        <v>17.64</v>
      </c>
      <c r="BK405" s="7">
        <v>11.85</v>
      </c>
    </row>
    <row r="406" spans="13:63" s="4" customFormat="1">
      <c r="M406" s="12"/>
      <c r="N406" s="12"/>
      <c r="O406" s="12"/>
      <c r="P406" s="12"/>
      <c r="Q406" s="12"/>
      <c r="R406" s="12"/>
      <c r="AH406" s="7">
        <v>84.43</v>
      </c>
      <c r="AI406" s="7">
        <v>131.58000000000001</v>
      </c>
      <c r="AJ406" s="7">
        <v>58.8</v>
      </c>
      <c r="AK406" s="7">
        <v>40.15</v>
      </c>
      <c r="AL406" s="7">
        <v>146.44</v>
      </c>
      <c r="AM406" s="7">
        <v>63.6</v>
      </c>
      <c r="AN406" s="7">
        <v>46.76</v>
      </c>
      <c r="AO406" s="7">
        <v>136</v>
      </c>
      <c r="AP406" s="7">
        <v>15.3</v>
      </c>
      <c r="AQ406" s="7">
        <v>10</v>
      </c>
      <c r="AR406" s="7">
        <v>152</v>
      </c>
      <c r="AS406" s="7">
        <v>125.1</v>
      </c>
      <c r="AT406" s="7">
        <v>121.5</v>
      </c>
      <c r="AU406" s="7">
        <v>895.8</v>
      </c>
      <c r="AV406" s="7">
        <v>685.59</v>
      </c>
      <c r="AW406" s="7">
        <v>130.66</v>
      </c>
      <c r="AX406" s="7">
        <v>163.98</v>
      </c>
      <c r="AY406" s="7">
        <v>107.6</v>
      </c>
      <c r="AZ406" s="7">
        <v>152.4</v>
      </c>
      <c r="BA406" s="7">
        <v>145.6</v>
      </c>
      <c r="BB406" s="7">
        <v>80.89</v>
      </c>
      <c r="BC406" s="7">
        <v>180</v>
      </c>
      <c r="BD406" s="7">
        <v>357</v>
      </c>
      <c r="BE406" s="7">
        <v>268.42</v>
      </c>
      <c r="BF406" s="7">
        <v>133</v>
      </c>
      <c r="BG406" s="7">
        <v>483.37</v>
      </c>
      <c r="BH406" s="7">
        <v>545.97</v>
      </c>
      <c r="BI406" s="7">
        <v>490.2</v>
      </c>
      <c r="BJ406" s="7">
        <v>17.77</v>
      </c>
      <c r="BK406" s="7">
        <v>11.95</v>
      </c>
    </row>
    <row r="407" spans="13:63" s="4" customFormat="1">
      <c r="M407" s="12"/>
      <c r="N407" s="12"/>
      <c r="O407" s="12"/>
      <c r="P407" s="12"/>
      <c r="Q407" s="12"/>
      <c r="R407" s="12"/>
      <c r="AH407" s="7">
        <v>86.27</v>
      </c>
      <c r="AI407" s="7">
        <v>132.61000000000001</v>
      </c>
      <c r="AJ407" s="7">
        <v>59.3</v>
      </c>
      <c r="AK407" s="7">
        <v>40.020000000000003</v>
      </c>
      <c r="AL407" s="7">
        <v>148.18</v>
      </c>
      <c r="AM407" s="7">
        <v>67.3</v>
      </c>
      <c r="AN407" s="7">
        <v>48.14</v>
      </c>
      <c r="AO407" s="7">
        <v>139.80000000000001</v>
      </c>
      <c r="AP407" s="7">
        <v>17.3</v>
      </c>
      <c r="AQ407" s="7">
        <v>11.3</v>
      </c>
      <c r="AR407" s="7">
        <v>154.6</v>
      </c>
      <c r="AS407" s="7">
        <v>125.59</v>
      </c>
      <c r="AT407" s="7">
        <v>123.1</v>
      </c>
      <c r="AU407" s="7">
        <v>912.6</v>
      </c>
      <c r="AV407" s="7">
        <v>692.05</v>
      </c>
      <c r="AW407" s="7">
        <v>131.87</v>
      </c>
      <c r="AX407" s="7">
        <v>170.18</v>
      </c>
      <c r="AY407" s="7">
        <v>109.3</v>
      </c>
      <c r="AZ407" s="7">
        <v>155.69999999999999</v>
      </c>
      <c r="BA407" s="7">
        <v>153.4</v>
      </c>
      <c r="BB407" s="7">
        <v>83.32</v>
      </c>
      <c r="BC407" s="7">
        <v>184.1</v>
      </c>
      <c r="BD407" s="7">
        <v>358.1</v>
      </c>
      <c r="BE407" s="7">
        <v>266.44</v>
      </c>
      <c r="BF407" s="7">
        <v>134.4</v>
      </c>
      <c r="BG407" s="7">
        <v>487</v>
      </c>
      <c r="BH407" s="7">
        <v>547.74</v>
      </c>
      <c r="BI407" s="7">
        <v>496.32</v>
      </c>
      <c r="BJ407" s="7">
        <v>17.64</v>
      </c>
      <c r="BK407" s="7">
        <v>11.87</v>
      </c>
    </row>
    <row r="408" spans="13:63" s="4" customFormat="1">
      <c r="M408" s="12"/>
      <c r="N408" s="12"/>
      <c r="O408" s="12"/>
      <c r="P408" s="12"/>
      <c r="Q408" s="12"/>
      <c r="R408" s="12"/>
      <c r="AH408" s="7">
        <v>89.37</v>
      </c>
      <c r="AI408" s="7">
        <v>134.38999999999999</v>
      </c>
      <c r="AJ408" s="7">
        <v>60.3</v>
      </c>
      <c r="AK408" s="7">
        <v>40.340000000000003</v>
      </c>
      <c r="AL408" s="7">
        <v>149.47</v>
      </c>
      <c r="AM408" s="7">
        <v>67.8</v>
      </c>
      <c r="AN408" s="7">
        <v>47.61</v>
      </c>
      <c r="AO408" s="7">
        <v>142.4</v>
      </c>
      <c r="AP408" s="7">
        <v>11.4</v>
      </c>
      <c r="AQ408" s="7">
        <v>7.3</v>
      </c>
      <c r="AR408" s="7">
        <v>158.1</v>
      </c>
      <c r="AS408" s="7">
        <v>126.89</v>
      </c>
      <c r="AT408" s="7">
        <v>124.6</v>
      </c>
      <c r="AU408" s="7">
        <v>936.1</v>
      </c>
      <c r="AV408" s="7">
        <v>700.22</v>
      </c>
      <c r="AW408" s="7">
        <v>133.69</v>
      </c>
      <c r="AX408" s="7">
        <v>173.65</v>
      </c>
      <c r="AY408" s="7">
        <v>111.6</v>
      </c>
      <c r="AZ408" s="7">
        <v>155.6</v>
      </c>
      <c r="BA408" s="7">
        <v>161.4</v>
      </c>
      <c r="BB408" s="7">
        <v>85.94</v>
      </c>
      <c r="BC408" s="7">
        <v>187.8</v>
      </c>
      <c r="BD408" s="7">
        <v>362.8</v>
      </c>
      <c r="BE408" s="7">
        <v>265.98</v>
      </c>
      <c r="BF408" s="7">
        <v>136.4</v>
      </c>
      <c r="BG408" s="7">
        <v>491.27</v>
      </c>
      <c r="BH408" s="7">
        <v>549.55999999999995</v>
      </c>
      <c r="BI408" s="7">
        <v>502.44</v>
      </c>
      <c r="BJ408" s="7">
        <v>17.89</v>
      </c>
      <c r="BK408" s="7">
        <v>12.11</v>
      </c>
    </row>
    <row r="409" spans="13:63" s="4" customFormat="1">
      <c r="M409" s="12"/>
      <c r="N409" s="12"/>
      <c r="O409" s="12"/>
      <c r="P409" s="12"/>
      <c r="Q409" s="12"/>
      <c r="R409" s="12"/>
      <c r="AH409" s="7">
        <v>91.1</v>
      </c>
      <c r="AI409" s="7">
        <v>135.78</v>
      </c>
      <c r="AJ409" s="7">
        <v>61.1</v>
      </c>
      <c r="AK409" s="7">
        <v>40.42</v>
      </c>
      <c r="AL409" s="7">
        <v>151.18</v>
      </c>
      <c r="AM409" s="7">
        <v>76.599999999999994</v>
      </c>
      <c r="AN409" s="7">
        <v>52.29</v>
      </c>
      <c r="AO409" s="7">
        <v>146.5</v>
      </c>
      <c r="AP409" s="7">
        <v>3.3</v>
      </c>
      <c r="AQ409" s="7">
        <v>2.4</v>
      </c>
      <c r="AR409" s="7">
        <v>162.6</v>
      </c>
      <c r="AS409" s="7">
        <v>128.54</v>
      </c>
      <c r="AT409" s="7">
        <v>126.5</v>
      </c>
      <c r="AU409" s="7">
        <v>965.3</v>
      </c>
      <c r="AV409" s="7">
        <v>710.67</v>
      </c>
      <c r="AW409" s="7">
        <v>135.83000000000001</v>
      </c>
      <c r="AX409" s="7">
        <v>177.47</v>
      </c>
      <c r="AY409" s="7">
        <v>111.9</v>
      </c>
      <c r="AZ409" s="7">
        <v>158.6</v>
      </c>
      <c r="BA409" s="7">
        <v>168.1</v>
      </c>
      <c r="BB409" s="7">
        <v>88.52</v>
      </c>
      <c r="BC409" s="7">
        <v>189.9</v>
      </c>
      <c r="BD409" s="7">
        <v>370.4</v>
      </c>
      <c r="BE409" s="7">
        <v>266.08999999999997</v>
      </c>
      <c r="BF409" s="7">
        <v>139.19999999999999</v>
      </c>
      <c r="BG409" s="7">
        <v>495.81</v>
      </c>
      <c r="BH409" s="7">
        <v>551.37</v>
      </c>
      <c r="BI409" s="7">
        <v>508.66</v>
      </c>
      <c r="BJ409" s="7">
        <v>17.37</v>
      </c>
      <c r="BK409" s="7">
        <v>11.59</v>
      </c>
    </row>
    <row r="410" spans="13:63" s="4" customFormat="1">
      <c r="M410" s="12"/>
      <c r="N410" s="12"/>
      <c r="O410" s="12"/>
      <c r="P410" s="12"/>
      <c r="Q410" s="12"/>
      <c r="R410" s="12"/>
      <c r="AH410" s="7">
        <v>97.4</v>
      </c>
      <c r="AI410" s="7">
        <v>137.37</v>
      </c>
      <c r="AJ410" s="7">
        <v>61.6</v>
      </c>
      <c r="AK410" s="7">
        <v>39.97</v>
      </c>
      <c r="AL410" s="7">
        <v>154.11000000000001</v>
      </c>
      <c r="AM410" s="7">
        <v>81</v>
      </c>
      <c r="AN410" s="7">
        <v>53.57</v>
      </c>
      <c r="AO410" s="7">
        <v>151.19999999999999</v>
      </c>
      <c r="AP410" s="7">
        <v>22.4</v>
      </c>
      <c r="AQ410" s="7">
        <v>10.5</v>
      </c>
      <c r="AR410" s="7">
        <v>173.7</v>
      </c>
      <c r="AS410" s="7">
        <v>135.69999999999999</v>
      </c>
      <c r="AT410" s="7">
        <v>128</v>
      </c>
      <c r="AU410" s="7">
        <v>990.1</v>
      </c>
      <c r="AV410" s="7">
        <v>715.89</v>
      </c>
      <c r="AW410" s="7">
        <v>138.30000000000001</v>
      </c>
      <c r="AX410" s="7">
        <v>177.82</v>
      </c>
      <c r="AY410" s="7">
        <v>111</v>
      </c>
      <c r="AZ410" s="7">
        <v>160.19999999999999</v>
      </c>
      <c r="BA410" s="7">
        <v>180</v>
      </c>
      <c r="BB410" s="7">
        <v>88.76</v>
      </c>
      <c r="BC410" s="7">
        <v>202.8</v>
      </c>
      <c r="BD410" s="7">
        <v>377.9</v>
      </c>
      <c r="BE410" s="7">
        <v>268.51</v>
      </c>
      <c r="BF410" s="7">
        <v>140.74</v>
      </c>
      <c r="BG410" s="7">
        <v>501.76</v>
      </c>
      <c r="BH410" s="7">
        <v>553.04</v>
      </c>
      <c r="BI410" s="7">
        <v>516.35</v>
      </c>
      <c r="BJ410" s="7">
        <v>17.37</v>
      </c>
      <c r="BK410" s="7">
        <v>11.49</v>
      </c>
    </row>
    <row r="411" spans="13:63" s="4" customFormat="1">
      <c r="M411" s="12"/>
      <c r="N411" s="12"/>
      <c r="O411" s="12"/>
      <c r="P411" s="12"/>
      <c r="Q411" s="12"/>
      <c r="R411" s="12"/>
      <c r="AH411" s="7">
        <v>101.25</v>
      </c>
      <c r="AI411" s="7">
        <v>138.96</v>
      </c>
      <c r="AJ411" s="7">
        <v>65.3</v>
      </c>
      <c r="AK411" s="7">
        <v>41.32</v>
      </c>
      <c r="AL411" s="7">
        <v>158.05000000000001</v>
      </c>
      <c r="AM411" s="7">
        <v>91.9</v>
      </c>
      <c r="AN411" s="7">
        <v>58.61</v>
      </c>
      <c r="AO411" s="7">
        <v>156.80000000000001</v>
      </c>
      <c r="AP411" s="7">
        <v>20.8</v>
      </c>
      <c r="AQ411" s="7">
        <v>13.8</v>
      </c>
      <c r="AR411" s="7">
        <v>175.7</v>
      </c>
      <c r="AS411" s="7">
        <v>136.84</v>
      </c>
      <c r="AT411" s="7">
        <v>128.4</v>
      </c>
      <c r="AU411" s="7">
        <v>1010.5</v>
      </c>
      <c r="AV411" s="7">
        <v>719.02</v>
      </c>
      <c r="AW411" s="7">
        <v>140.54</v>
      </c>
      <c r="AX411" s="7">
        <v>184.97</v>
      </c>
      <c r="AY411" s="7">
        <v>113.9</v>
      </c>
      <c r="AZ411" s="7">
        <v>162.4</v>
      </c>
      <c r="BA411" s="7">
        <v>186.8</v>
      </c>
      <c r="BB411" s="7">
        <v>91.3</v>
      </c>
      <c r="BC411" s="7">
        <v>204.6</v>
      </c>
      <c r="BD411" s="7">
        <v>390.7</v>
      </c>
      <c r="BE411" s="7">
        <v>271.33999999999997</v>
      </c>
      <c r="BF411" s="7">
        <v>143.99</v>
      </c>
      <c r="BG411" s="7">
        <v>508.45</v>
      </c>
      <c r="BH411" s="7">
        <v>555.02</v>
      </c>
      <c r="BI411" s="7">
        <v>523.92999999999995</v>
      </c>
      <c r="BJ411" s="7">
        <v>17.57</v>
      </c>
      <c r="BK411" s="7">
        <v>11.83</v>
      </c>
    </row>
    <row r="412" spans="13:63" s="4" customFormat="1">
      <c r="M412" s="12"/>
      <c r="N412" s="12"/>
      <c r="O412" s="12"/>
      <c r="P412" s="12"/>
      <c r="Q412" s="12"/>
      <c r="R412" s="12"/>
      <c r="AH412" s="7">
        <v>101.81</v>
      </c>
      <c r="AI412" s="7">
        <v>141.63999999999999</v>
      </c>
      <c r="AJ412" s="7">
        <v>68.2</v>
      </c>
      <c r="AK412" s="7">
        <v>42.61</v>
      </c>
      <c r="AL412" s="7">
        <v>160.06</v>
      </c>
      <c r="AM412" s="7">
        <v>95.3</v>
      </c>
      <c r="AN412" s="7">
        <v>59.9</v>
      </c>
      <c r="AO412" s="7">
        <v>159.1</v>
      </c>
      <c r="AP412" s="7">
        <v>27.6</v>
      </c>
      <c r="AQ412" s="7">
        <v>18.7</v>
      </c>
      <c r="AR412" s="7">
        <v>179.4</v>
      </c>
      <c r="AS412" s="7">
        <v>138.63999999999999</v>
      </c>
      <c r="AT412" s="7">
        <v>129.4</v>
      </c>
      <c r="AU412" s="7">
        <v>1038</v>
      </c>
      <c r="AV412" s="7">
        <v>727.99</v>
      </c>
      <c r="AW412" s="7">
        <v>142.59</v>
      </c>
      <c r="AX412" s="7">
        <v>186.85</v>
      </c>
      <c r="AY412" s="7">
        <v>115.2</v>
      </c>
      <c r="AZ412" s="7">
        <v>162.19999999999999</v>
      </c>
      <c r="BA412" s="7">
        <v>187.2</v>
      </c>
      <c r="BB412" s="7">
        <v>90.26</v>
      </c>
      <c r="BC412" s="7">
        <v>207.4</v>
      </c>
      <c r="BD412" s="7">
        <v>398.7</v>
      </c>
      <c r="BE412" s="7">
        <v>273.66000000000003</v>
      </c>
      <c r="BF412" s="7">
        <v>145.69</v>
      </c>
      <c r="BG412" s="7">
        <v>515.04</v>
      </c>
      <c r="BH412" s="7">
        <v>557.29999999999995</v>
      </c>
      <c r="BI412" s="7">
        <v>531.57000000000005</v>
      </c>
      <c r="BJ412" s="7">
        <v>17.8</v>
      </c>
      <c r="BK412" s="7">
        <v>11.93</v>
      </c>
    </row>
    <row r="413" spans="13:63" s="4" customFormat="1">
      <c r="M413" s="12"/>
      <c r="N413" s="12"/>
      <c r="O413" s="12"/>
      <c r="P413" s="12"/>
      <c r="Q413" s="12"/>
      <c r="R413" s="12"/>
      <c r="AH413" s="7">
        <v>106.86</v>
      </c>
      <c r="AI413" s="7">
        <v>144.21</v>
      </c>
      <c r="AJ413" s="7">
        <v>69.5</v>
      </c>
      <c r="AK413" s="7">
        <v>42.14</v>
      </c>
      <c r="AL413" s="7">
        <v>164.93</v>
      </c>
      <c r="AM413" s="7">
        <v>99.6</v>
      </c>
      <c r="AN413" s="7">
        <v>59.29</v>
      </c>
      <c r="AO413" s="7">
        <v>168</v>
      </c>
      <c r="AP413" s="7">
        <v>13</v>
      </c>
      <c r="AQ413" s="7">
        <v>10.1</v>
      </c>
      <c r="AR413" s="7">
        <v>186.4</v>
      </c>
      <c r="AS413" s="7">
        <v>142.29</v>
      </c>
      <c r="AT413" s="7">
        <v>131</v>
      </c>
      <c r="AU413" s="7">
        <v>1068</v>
      </c>
      <c r="AV413" s="7">
        <v>738.8</v>
      </c>
      <c r="AW413" s="7">
        <v>144.56</v>
      </c>
      <c r="AX413" s="7">
        <v>181.25</v>
      </c>
      <c r="AY413" s="7">
        <v>111.4</v>
      </c>
      <c r="AZ413" s="7">
        <v>162.69999999999999</v>
      </c>
      <c r="BA413" s="7">
        <v>192.9</v>
      </c>
      <c r="BB413" s="7">
        <v>93.19</v>
      </c>
      <c r="BC413" s="7">
        <v>207</v>
      </c>
      <c r="BD413" s="7">
        <v>408</v>
      </c>
      <c r="BE413" s="7">
        <v>275.81</v>
      </c>
      <c r="BF413" s="7">
        <v>147.93</v>
      </c>
      <c r="BG413" s="7">
        <v>522.64</v>
      </c>
      <c r="BH413" s="7">
        <v>559.42999999999995</v>
      </c>
      <c r="BI413" s="7">
        <v>539.73</v>
      </c>
      <c r="BJ413" s="7">
        <v>18.5</v>
      </c>
      <c r="BK413" s="7">
        <v>12.87</v>
      </c>
    </row>
    <row r="414" spans="13:63" s="4" customFormat="1">
      <c r="M414" s="12"/>
      <c r="N414" s="12"/>
      <c r="O414" s="12"/>
      <c r="P414" s="12"/>
      <c r="Q414" s="12"/>
      <c r="R414" s="12"/>
      <c r="AH414" s="7">
        <v>105.39</v>
      </c>
      <c r="AI414" s="7">
        <v>146.79</v>
      </c>
      <c r="AJ414" s="7">
        <v>72.099999999999994</v>
      </c>
      <c r="AK414" s="7">
        <v>43.21</v>
      </c>
      <c r="AL414" s="7">
        <v>166.85</v>
      </c>
      <c r="AM414" s="7">
        <v>98.9</v>
      </c>
      <c r="AN414" s="7">
        <v>58.52</v>
      </c>
      <c r="AO414" s="7">
        <v>169</v>
      </c>
      <c r="AP414" s="7">
        <v>25</v>
      </c>
      <c r="AQ414" s="7">
        <v>17.3</v>
      </c>
      <c r="AR414" s="7">
        <v>185</v>
      </c>
      <c r="AS414" s="7">
        <v>139.52000000000001</v>
      </c>
      <c r="AT414" s="7">
        <v>132.6</v>
      </c>
      <c r="AU414" s="7">
        <v>1093.3</v>
      </c>
      <c r="AV414" s="7">
        <v>744.59</v>
      </c>
      <c r="AW414" s="7">
        <v>146.83000000000001</v>
      </c>
      <c r="AX414" s="7">
        <v>195.46</v>
      </c>
      <c r="AY414" s="7">
        <v>118.1</v>
      </c>
      <c r="AZ414" s="7">
        <v>165.5</v>
      </c>
      <c r="BA414" s="7">
        <v>207.2</v>
      </c>
      <c r="BB414" s="7">
        <v>99.04</v>
      </c>
      <c r="BC414" s="7">
        <v>209.2</v>
      </c>
      <c r="BD414" s="7">
        <v>412.8</v>
      </c>
      <c r="BE414" s="7">
        <v>274.57</v>
      </c>
      <c r="BF414" s="7">
        <v>150.34</v>
      </c>
      <c r="BG414" s="7">
        <v>529.59</v>
      </c>
      <c r="BH414" s="7">
        <v>561.79</v>
      </c>
      <c r="BI414" s="7">
        <v>546.77</v>
      </c>
      <c r="BJ414" s="7">
        <v>19.36</v>
      </c>
      <c r="BK414" s="7">
        <v>14</v>
      </c>
    </row>
    <row r="415" spans="13:63" s="4" customFormat="1">
      <c r="M415" s="12"/>
      <c r="N415" s="12"/>
      <c r="O415" s="12"/>
      <c r="P415" s="12"/>
      <c r="Q415" s="12"/>
      <c r="R415" s="12"/>
      <c r="AH415" s="7">
        <v>110.77</v>
      </c>
      <c r="AI415" s="7">
        <v>148.6</v>
      </c>
      <c r="AJ415" s="7">
        <v>78.7</v>
      </c>
      <c r="AK415" s="7">
        <v>45.43</v>
      </c>
      <c r="AL415" s="7">
        <v>173.25</v>
      </c>
      <c r="AM415" s="7">
        <v>107.4</v>
      </c>
      <c r="AN415" s="7">
        <v>60.64</v>
      </c>
      <c r="AO415" s="7">
        <v>177.1</v>
      </c>
      <c r="AP415" s="7">
        <v>27</v>
      </c>
      <c r="AQ415" s="7">
        <v>18.399999999999999</v>
      </c>
      <c r="AR415" s="7">
        <v>200.1</v>
      </c>
      <c r="AS415" s="7">
        <v>148.11000000000001</v>
      </c>
      <c r="AT415" s="7">
        <v>135.1</v>
      </c>
      <c r="AU415" s="7">
        <v>1129.9000000000001</v>
      </c>
      <c r="AV415" s="7">
        <v>752.53</v>
      </c>
      <c r="AW415" s="7">
        <v>150.15</v>
      </c>
      <c r="AX415" s="7">
        <v>213.17</v>
      </c>
      <c r="AY415" s="7">
        <v>124.3</v>
      </c>
      <c r="AZ415" s="7">
        <v>171.5</v>
      </c>
      <c r="BA415" s="7">
        <v>217.2</v>
      </c>
      <c r="BB415" s="7">
        <v>101.92</v>
      </c>
      <c r="BC415" s="7">
        <v>213.1</v>
      </c>
      <c r="BD415" s="7">
        <v>424.4</v>
      </c>
      <c r="BE415" s="7">
        <v>276.39999999999998</v>
      </c>
      <c r="BF415" s="7">
        <v>153.55000000000001</v>
      </c>
      <c r="BG415" s="7">
        <v>537.63</v>
      </c>
      <c r="BH415" s="7">
        <v>564.66999999999996</v>
      </c>
      <c r="BI415" s="7">
        <v>555.6</v>
      </c>
      <c r="BJ415" s="7">
        <v>19.989999999999998</v>
      </c>
      <c r="BK415" s="7">
        <v>15.29</v>
      </c>
    </row>
    <row r="416" spans="13:63" s="4" customFormat="1">
      <c r="M416" s="12"/>
      <c r="N416" s="12"/>
      <c r="O416" s="12"/>
      <c r="P416" s="12"/>
      <c r="Q416" s="12"/>
      <c r="R416" s="12"/>
      <c r="AH416" s="7">
        <v>111.6</v>
      </c>
      <c r="AI416" s="7">
        <v>150.9</v>
      </c>
      <c r="AJ416" s="7">
        <v>83.3</v>
      </c>
      <c r="AK416" s="7">
        <v>46.39</v>
      </c>
      <c r="AL416" s="7">
        <v>179.57</v>
      </c>
      <c r="AM416" s="7">
        <v>109.6</v>
      </c>
      <c r="AN416" s="7">
        <v>59.79</v>
      </c>
      <c r="AO416" s="7">
        <v>183.3</v>
      </c>
      <c r="AP416" s="7">
        <v>19.100000000000001</v>
      </c>
      <c r="AQ416" s="7">
        <v>13.3</v>
      </c>
      <c r="AR416" s="7">
        <v>202</v>
      </c>
      <c r="AS416" s="7">
        <v>147.02000000000001</v>
      </c>
      <c r="AT416" s="7">
        <v>137.4</v>
      </c>
      <c r="AU416" s="7">
        <v>1167.9000000000001</v>
      </c>
      <c r="AV416" s="7">
        <v>764.29</v>
      </c>
      <c r="AW416" s="7">
        <v>152.81</v>
      </c>
      <c r="AX416" s="7">
        <v>223.98</v>
      </c>
      <c r="AY416" s="7">
        <v>128.80000000000001</v>
      </c>
      <c r="AZ416" s="7">
        <v>173.9</v>
      </c>
      <c r="BA416" s="7">
        <v>222.9</v>
      </c>
      <c r="BB416" s="7">
        <v>103.53</v>
      </c>
      <c r="BC416" s="7">
        <v>215.3</v>
      </c>
      <c r="BD416" s="7">
        <v>439.3</v>
      </c>
      <c r="BE416" s="7">
        <v>280.06</v>
      </c>
      <c r="BF416" s="7">
        <v>156.86000000000001</v>
      </c>
      <c r="BG416" s="7">
        <v>545.58000000000004</v>
      </c>
      <c r="BH416" s="7">
        <v>567.74</v>
      </c>
      <c r="BI416" s="7">
        <v>563.70000000000005</v>
      </c>
      <c r="BJ416" s="7">
        <v>19.8</v>
      </c>
      <c r="BK416" s="7">
        <v>15.31</v>
      </c>
    </row>
    <row r="417" spans="13:63" s="4" customFormat="1">
      <c r="M417" s="12"/>
      <c r="N417" s="12"/>
      <c r="O417" s="12"/>
      <c r="P417" s="12"/>
      <c r="Q417" s="12"/>
      <c r="R417" s="12"/>
      <c r="AH417" s="7">
        <v>115.06</v>
      </c>
      <c r="AI417" s="7">
        <v>152.71</v>
      </c>
      <c r="AJ417" s="7">
        <v>87.6</v>
      </c>
      <c r="AK417" s="7">
        <v>47.31</v>
      </c>
      <c r="AL417" s="7">
        <v>185.17</v>
      </c>
      <c r="AM417" s="7">
        <v>111.6</v>
      </c>
      <c r="AN417" s="7">
        <v>58.86</v>
      </c>
      <c r="AO417" s="7">
        <v>189.6</v>
      </c>
      <c r="AP417" s="7">
        <v>17.7</v>
      </c>
      <c r="AQ417" s="7">
        <v>15.2</v>
      </c>
      <c r="AR417" s="7">
        <v>210.2</v>
      </c>
      <c r="AS417" s="7">
        <v>150.79</v>
      </c>
      <c r="AT417" s="7">
        <v>139.4</v>
      </c>
      <c r="AU417" s="7">
        <v>1206.4000000000001</v>
      </c>
      <c r="AV417" s="7">
        <v>772.79</v>
      </c>
      <c r="AW417" s="7">
        <v>156.11000000000001</v>
      </c>
      <c r="AX417" s="7">
        <v>242.18</v>
      </c>
      <c r="AY417" s="7">
        <v>135.6</v>
      </c>
      <c r="AZ417" s="7">
        <v>178.6</v>
      </c>
      <c r="BA417" s="7">
        <v>232</v>
      </c>
      <c r="BB417" s="7">
        <v>106.23</v>
      </c>
      <c r="BC417" s="7">
        <v>218.4</v>
      </c>
      <c r="BD417" s="7">
        <v>451.1</v>
      </c>
      <c r="BE417" s="7">
        <v>280.14</v>
      </c>
      <c r="BF417" s="7">
        <v>161.03</v>
      </c>
      <c r="BG417" s="7">
        <v>554.1</v>
      </c>
      <c r="BH417" s="7">
        <v>571</v>
      </c>
      <c r="BI417" s="7">
        <v>572.32000000000005</v>
      </c>
      <c r="BJ417" s="7">
        <v>19.399999999999999</v>
      </c>
      <c r="BK417" s="7">
        <v>15.23</v>
      </c>
    </row>
    <row r="418" spans="13:63" s="4" customFormat="1">
      <c r="M418" s="12"/>
      <c r="N418" s="12"/>
      <c r="O418" s="12"/>
      <c r="P418" s="12"/>
      <c r="Q418" s="12"/>
      <c r="R418" s="12"/>
      <c r="AH418" s="7">
        <v>117.57</v>
      </c>
      <c r="AI418" s="7">
        <v>155.32</v>
      </c>
      <c r="AJ418" s="7">
        <v>88.9</v>
      </c>
      <c r="AK418" s="7">
        <v>46.64</v>
      </c>
      <c r="AL418" s="7">
        <v>190.63</v>
      </c>
      <c r="AM418" s="7">
        <v>112.5</v>
      </c>
      <c r="AN418" s="7">
        <v>58.08</v>
      </c>
      <c r="AO418" s="7">
        <v>193.7</v>
      </c>
      <c r="AP418" s="7">
        <v>24.3</v>
      </c>
      <c r="AQ418" s="7">
        <v>12.9</v>
      </c>
      <c r="AR418" s="7">
        <v>212.5</v>
      </c>
      <c r="AS418" s="7">
        <v>149.65</v>
      </c>
      <c r="AT418" s="7">
        <v>142</v>
      </c>
      <c r="AU418" s="7">
        <v>1241.7</v>
      </c>
      <c r="AV418" s="7">
        <v>775.81</v>
      </c>
      <c r="AW418" s="7">
        <v>160.05000000000001</v>
      </c>
      <c r="AX418" s="7">
        <v>256.22000000000003</v>
      </c>
      <c r="AY418" s="7">
        <v>138.80000000000001</v>
      </c>
      <c r="AZ418" s="7">
        <v>184.6</v>
      </c>
      <c r="BA418" s="7">
        <v>238.9</v>
      </c>
      <c r="BB418" s="7">
        <v>105.38</v>
      </c>
      <c r="BC418" s="7">
        <v>226.7</v>
      </c>
      <c r="BD418" s="7">
        <v>456.9</v>
      </c>
      <c r="BE418" s="7">
        <v>280.58999999999997</v>
      </c>
      <c r="BF418" s="7">
        <v>162.84</v>
      </c>
      <c r="BG418" s="7">
        <v>562.92999999999995</v>
      </c>
      <c r="BH418" s="7">
        <v>574.04999999999995</v>
      </c>
      <c r="BI418" s="7">
        <v>580.22</v>
      </c>
      <c r="BJ418" s="7">
        <v>19.78</v>
      </c>
      <c r="BK418" s="7">
        <v>15.94</v>
      </c>
    </row>
    <row r="419" spans="13:63" s="4" customFormat="1">
      <c r="M419" s="12"/>
      <c r="N419" s="12"/>
      <c r="O419" s="12"/>
      <c r="P419" s="12"/>
      <c r="Q419" s="12"/>
      <c r="R419" s="12"/>
      <c r="AH419" s="7">
        <v>115.24</v>
      </c>
      <c r="AI419" s="7">
        <v>158.37</v>
      </c>
      <c r="AJ419" s="7">
        <v>94.8</v>
      </c>
      <c r="AK419" s="7">
        <v>48.84</v>
      </c>
      <c r="AL419" s="7">
        <v>194.09</v>
      </c>
      <c r="AM419" s="7">
        <v>112.9</v>
      </c>
      <c r="AN419" s="7">
        <v>56.34</v>
      </c>
      <c r="AO419" s="7">
        <v>200.4</v>
      </c>
      <c r="AP419" s="7">
        <v>33</v>
      </c>
      <c r="AQ419" s="7">
        <v>13.7</v>
      </c>
      <c r="AR419" s="7">
        <v>207.4</v>
      </c>
      <c r="AS419" s="7">
        <v>144.13</v>
      </c>
      <c r="AT419" s="7">
        <v>143.9</v>
      </c>
      <c r="AU419" s="7">
        <v>1270.5999999999999</v>
      </c>
      <c r="AV419" s="7">
        <v>778.4</v>
      </c>
      <c r="AW419" s="7">
        <v>163.22999999999999</v>
      </c>
      <c r="AX419" s="7">
        <v>268.16000000000003</v>
      </c>
      <c r="AY419" s="7">
        <v>140.4</v>
      </c>
      <c r="AZ419" s="7">
        <v>191</v>
      </c>
      <c r="BA419" s="7">
        <v>259.10000000000002</v>
      </c>
      <c r="BB419" s="7">
        <v>108.96</v>
      </c>
      <c r="BC419" s="7">
        <v>237.8</v>
      </c>
      <c r="BD419" s="7">
        <v>464.5</v>
      </c>
      <c r="BE419" s="7">
        <v>280.18</v>
      </c>
      <c r="BF419" s="7">
        <v>165.79</v>
      </c>
      <c r="BG419" s="7">
        <v>570.84</v>
      </c>
      <c r="BH419" s="7">
        <v>577.59</v>
      </c>
      <c r="BI419" s="7">
        <v>586.32000000000005</v>
      </c>
      <c r="BJ419" s="7">
        <v>19.34</v>
      </c>
      <c r="BK419" s="7">
        <v>15.4</v>
      </c>
    </row>
    <row r="420" spans="13:63" s="4" customFormat="1">
      <c r="M420" s="12"/>
      <c r="N420" s="12"/>
      <c r="O420" s="12"/>
      <c r="P420" s="12"/>
      <c r="Q420" s="12"/>
      <c r="R420" s="12"/>
      <c r="AH420" s="7">
        <v>119.09</v>
      </c>
      <c r="AI420" s="7">
        <v>161.13999999999999</v>
      </c>
      <c r="AJ420" s="7">
        <v>101.6</v>
      </c>
      <c r="AK420" s="7">
        <v>50.43</v>
      </c>
      <c r="AL420" s="7">
        <v>201.48</v>
      </c>
      <c r="AM420" s="7">
        <v>114.9</v>
      </c>
      <c r="AN420" s="7">
        <v>55.51</v>
      </c>
      <c r="AO420" s="7">
        <v>207</v>
      </c>
      <c r="AP420" s="7">
        <v>13.3</v>
      </c>
      <c r="AQ420" s="7">
        <v>4.8</v>
      </c>
      <c r="AR420" s="7">
        <v>213.3</v>
      </c>
      <c r="AS420" s="7">
        <v>146.69999999999999</v>
      </c>
      <c r="AT420" s="7">
        <v>145.4</v>
      </c>
      <c r="AU420" s="7">
        <v>1315.8</v>
      </c>
      <c r="AV420" s="7">
        <v>786.61</v>
      </c>
      <c r="AW420" s="7">
        <v>167.28</v>
      </c>
      <c r="AX420" s="7">
        <v>290.64</v>
      </c>
      <c r="AY420" s="7">
        <v>149.19999999999999</v>
      </c>
      <c r="AZ420" s="7">
        <v>194.8</v>
      </c>
      <c r="BA420" s="7">
        <v>274.5</v>
      </c>
      <c r="BB420" s="7">
        <v>109.36</v>
      </c>
      <c r="BC420" s="7">
        <v>251</v>
      </c>
      <c r="BD420" s="7">
        <v>478.5</v>
      </c>
      <c r="BE420" s="7">
        <v>280.97000000000003</v>
      </c>
      <c r="BF420" s="7">
        <v>170.3</v>
      </c>
      <c r="BG420" s="7">
        <v>579.42999999999995</v>
      </c>
      <c r="BH420" s="7">
        <v>581.49</v>
      </c>
      <c r="BI420" s="7">
        <v>592.76</v>
      </c>
      <c r="BJ420" s="7">
        <v>19.02</v>
      </c>
      <c r="BK420" s="7">
        <v>15.12</v>
      </c>
    </row>
    <row r="421" spans="13:63" s="4" customFormat="1">
      <c r="M421" s="12"/>
      <c r="N421" s="12"/>
      <c r="O421" s="12"/>
      <c r="P421" s="12"/>
      <c r="Q421" s="12"/>
      <c r="R421" s="12"/>
      <c r="AH421" s="7">
        <v>115.53</v>
      </c>
      <c r="AI421" s="7">
        <v>162.82</v>
      </c>
      <c r="AJ421" s="7">
        <v>107.4</v>
      </c>
      <c r="AK421" s="7">
        <v>51.78</v>
      </c>
      <c r="AL421" s="7">
        <v>207.41</v>
      </c>
      <c r="AM421" s="7">
        <v>115.4</v>
      </c>
      <c r="AN421" s="7">
        <v>54.93</v>
      </c>
      <c r="AO421" s="7">
        <v>210.1</v>
      </c>
      <c r="AP421" s="7">
        <v>-0.9</v>
      </c>
      <c r="AQ421" s="7">
        <v>-2.2999999999999998</v>
      </c>
      <c r="AR421" s="7">
        <v>216.1</v>
      </c>
      <c r="AS421" s="7">
        <v>146.01</v>
      </c>
      <c r="AT421" s="7">
        <v>148</v>
      </c>
      <c r="AU421" s="7">
        <v>1366.2</v>
      </c>
      <c r="AV421" s="7">
        <v>795.62</v>
      </c>
      <c r="AW421" s="7">
        <v>171.71</v>
      </c>
      <c r="AX421" s="7">
        <v>310.61</v>
      </c>
      <c r="AY421" s="7">
        <v>156.4</v>
      </c>
      <c r="AZ421" s="7">
        <v>198.6</v>
      </c>
      <c r="BA421" s="7">
        <v>300</v>
      </c>
      <c r="BB421" s="7">
        <v>112.15</v>
      </c>
      <c r="BC421" s="7">
        <v>267.5</v>
      </c>
      <c r="BD421" s="7">
        <v>497.6</v>
      </c>
      <c r="BE421" s="7">
        <v>285.29000000000002</v>
      </c>
      <c r="BF421" s="7">
        <v>174.42</v>
      </c>
      <c r="BG421" s="7">
        <v>586.80999999999995</v>
      </c>
      <c r="BH421" s="7">
        <v>585.66</v>
      </c>
      <c r="BI421" s="7">
        <v>598.69000000000005</v>
      </c>
      <c r="BJ421" s="7">
        <v>19.82</v>
      </c>
      <c r="BK421" s="7">
        <v>16.68</v>
      </c>
    </row>
    <row r="422" spans="13:63" s="4" customFormat="1">
      <c r="M422" s="12"/>
      <c r="N422" s="12"/>
      <c r="O422" s="12"/>
      <c r="P422" s="12"/>
      <c r="Q422" s="12"/>
      <c r="R422" s="12"/>
      <c r="AH422" s="7">
        <v>123</v>
      </c>
      <c r="AI422" s="7">
        <v>165.53</v>
      </c>
      <c r="AJ422" s="7">
        <v>113.6</v>
      </c>
      <c r="AK422" s="7">
        <v>52.3</v>
      </c>
      <c r="AL422" s="7">
        <v>217.21</v>
      </c>
      <c r="AM422" s="7">
        <v>106.4</v>
      </c>
      <c r="AN422" s="7">
        <v>49.47</v>
      </c>
      <c r="AO422" s="7">
        <v>215.1</v>
      </c>
      <c r="AP422" s="7">
        <v>-1.6</v>
      </c>
      <c r="AQ422" s="7">
        <v>-0.5</v>
      </c>
      <c r="AR422" s="7">
        <v>220.7</v>
      </c>
      <c r="AS422" s="7">
        <v>145.19999999999999</v>
      </c>
      <c r="AT422" s="7">
        <v>152</v>
      </c>
      <c r="AU422" s="7">
        <v>1399.7</v>
      </c>
      <c r="AV422" s="7">
        <v>793</v>
      </c>
      <c r="AW422" s="7">
        <v>176.51</v>
      </c>
      <c r="AX422" s="7">
        <v>335.38</v>
      </c>
      <c r="AY422" s="7">
        <v>164.4</v>
      </c>
      <c r="AZ422" s="7">
        <v>204</v>
      </c>
      <c r="BA422" s="7">
        <v>322.5</v>
      </c>
      <c r="BB422" s="7">
        <v>114.52</v>
      </c>
      <c r="BC422" s="7">
        <v>281.60000000000002</v>
      </c>
      <c r="BD422" s="7">
        <v>517.6</v>
      </c>
      <c r="BE422" s="7">
        <v>283.93</v>
      </c>
      <c r="BF422" s="7">
        <v>182.3</v>
      </c>
      <c r="BG422" s="7">
        <v>595.78</v>
      </c>
      <c r="BH422" s="7">
        <v>589.89</v>
      </c>
      <c r="BI422" s="7">
        <v>604.11</v>
      </c>
      <c r="BJ422" s="7">
        <v>20.57</v>
      </c>
      <c r="BK422" s="7">
        <v>18.64</v>
      </c>
    </row>
    <row r="423" spans="13:63" s="4" customFormat="1">
      <c r="M423" s="12"/>
      <c r="N423" s="12"/>
      <c r="O423" s="12"/>
      <c r="P423" s="12"/>
      <c r="Q423" s="12"/>
      <c r="R423" s="12"/>
      <c r="AH423" s="7">
        <v>115.7</v>
      </c>
      <c r="AI423" s="7">
        <v>167.59</v>
      </c>
      <c r="AJ423" s="7">
        <v>110</v>
      </c>
      <c r="AK423" s="7">
        <v>49.1</v>
      </c>
      <c r="AL423" s="7">
        <v>224.03</v>
      </c>
      <c r="AM423" s="7">
        <v>87.4</v>
      </c>
      <c r="AN423" s="7">
        <v>39.619999999999997</v>
      </c>
      <c r="AO423" s="7">
        <v>220.6</v>
      </c>
      <c r="AP423" s="7">
        <v>3</v>
      </c>
      <c r="AQ423" s="7">
        <v>-2.1</v>
      </c>
      <c r="AR423" s="7">
        <v>200.8</v>
      </c>
      <c r="AS423" s="7">
        <v>129.97</v>
      </c>
      <c r="AT423" s="7">
        <v>154.5</v>
      </c>
      <c r="AU423" s="7">
        <v>1425.7</v>
      </c>
      <c r="AV423" s="7">
        <v>789.6</v>
      </c>
      <c r="AW423" s="7">
        <v>180.56</v>
      </c>
      <c r="AX423" s="7">
        <v>336.65</v>
      </c>
      <c r="AY423" s="7">
        <v>161</v>
      </c>
      <c r="AZ423" s="7">
        <v>209.1</v>
      </c>
      <c r="BA423" s="7">
        <v>314.2</v>
      </c>
      <c r="BB423" s="7">
        <v>108.42</v>
      </c>
      <c r="BC423" s="7">
        <v>289.8</v>
      </c>
      <c r="BD423" s="7">
        <v>535.5</v>
      </c>
      <c r="BE423" s="7">
        <v>286.82</v>
      </c>
      <c r="BF423" s="7">
        <v>186.7</v>
      </c>
      <c r="BG423" s="7">
        <v>602.6</v>
      </c>
      <c r="BH423" s="7">
        <v>593.27</v>
      </c>
      <c r="BI423" s="7">
        <v>605.45000000000005</v>
      </c>
      <c r="BJ423" s="7">
        <v>21.85</v>
      </c>
      <c r="BK423" s="7">
        <v>21.22</v>
      </c>
    </row>
    <row r="424" spans="13:63" s="4" customFormat="1">
      <c r="M424" s="12"/>
      <c r="N424" s="12"/>
      <c r="O424" s="12"/>
      <c r="P424" s="12"/>
      <c r="Q424" s="12"/>
      <c r="R424" s="12"/>
      <c r="AH424" s="7">
        <v>118.1</v>
      </c>
      <c r="AI424" s="7">
        <v>169.52</v>
      </c>
      <c r="AJ424" s="7">
        <v>111.2</v>
      </c>
      <c r="AK424" s="7">
        <v>47.9</v>
      </c>
      <c r="AL424" s="7">
        <v>232.15</v>
      </c>
      <c r="AM424" s="7">
        <v>93.5</v>
      </c>
      <c r="AN424" s="7">
        <v>41.52</v>
      </c>
      <c r="AO424" s="7">
        <v>225.2</v>
      </c>
      <c r="AP424" s="7">
        <v>-25.4</v>
      </c>
      <c r="AQ424" s="7">
        <v>-10.1</v>
      </c>
      <c r="AR424" s="7">
        <v>213.8</v>
      </c>
      <c r="AS424" s="7">
        <v>135.57</v>
      </c>
      <c r="AT424" s="7">
        <v>157.69999999999999</v>
      </c>
      <c r="AU424" s="7">
        <v>1469.5</v>
      </c>
      <c r="AV424" s="7">
        <v>793.8</v>
      </c>
      <c r="AW424" s="7">
        <v>185.12</v>
      </c>
      <c r="AX424" s="7">
        <v>337.67</v>
      </c>
      <c r="AY424" s="7">
        <v>156.4</v>
      </c>
      <c r="AZ424" s="7">
        <v>215.9</v>
      </c>
      <c r="BA424" s="7">
        <v>300.5</v>
      </c>
      <c r="BB424" s="7">
        <v>102.91</v>
      </c>
      <c r="BC424" s="7">
        <v>292</v>
      </c>
      <c r="BD424" s="7">
        <v>539.1</v>
      </c>
      <c r="BE424" s="7">
        <v>284.04000000000002</v>
      </c>
      <c r="BF424" s="7">
        <v>189.8</v>
      </c>
      <c r="BG424" s="7">
        <v>609.76</v>
      </c>
      <c r="BH424" s="7">
        <v>596.29</v>
      </c>
      <c r="BI424" s="7">
        <v>608.11</v>
      </c>
      <c r="BJ424" s="7">
        <v>19.59</v>
      </c>
      <c r="BK424" s="7">
        <v>18.21</v>
      </c>
    </row>
    <row r="425" spans="13:63" s="4" customFormat="1">
      <c r="M425" s="12"/>
      <c r="N425" s="12"/>
      <c r="O425" s="12"/>
      <c r="P425" s="12"/>
      <c r="Q425" s="12"/>
      <c r="R425" s="12"/>
      <c r="AH425" s="7">
        <v>119.4</v>
      </c>
      <c r="AI425" s="7">
        <v>172.36</v>
      </c>
      <c r="AJ425" s="7">
        <v>116</v>
      </c>
      <c r="AK425" s="7">
        <v>48.9</v>
      </c>
      <c r="AL425" s="7">
        <v>237.22</v>
      </c>
      <c r="AM425" s="7">
        <v>105</v>
      </c>
      <c r="AN425" s="7">
        <v>46.4</v>
      </c>
      <c r="AO425" s="7">
        <v>226.29</v>
      </c>
      <c r="AP425" s="7">
        <v>-15.1</v>
      </c>
      <c r="AQ425" s="7">
        <v>-4.7</v>
      </c>
      <c r="AR425" s="7">
        <v>223.6</v>
      </c>
      <c r="AS425" s="7">
        <v>139</v>
      </c>
      <c r="AT425" s="7">
        <v>160.86000000000001</v>
      </c>
      <c r="AU425" s="7">
        <v>1518.3</v>
      </c>
      <c r="AV425" s="7">
        <v>800.9</v>
      </c>
      <c r="AW425" s="7">
        <v>189.57</v>
      </c>
      <c r="AX425" s="7">
        <v>345.4</v>
      </c>
      <c r="AY425" s="7">
        <v>154.69999999999999</v>
      </c>
      <c r="AZ425" s="7">
        <v>223.27</v>
      </c>
      <c r="BA425" s="7">
        <v>322</v>
      </c>
      <c r="BB425" s="7">
        <v>109.3</v>
      </c>
      <c r="BC425" s="7">
        <v>294.60000000000002</v>
      </c>
      <c r="BD425" s="7">
        <v>559</v>
      </c>
      <c r="BE425" s="7">
        <v>282.5</v>
      </c>
      <c r="BF425" s="7">
        <v>197.88</v>
      </c>
      <c r="BG425" s="7">
        <v>616.98</v>
      </c>
      <c r="BH425" s="7">
        <v>599.52</v>
      </c>
      <c r="BI425" s="7">
        <v>611.51</v>
      </c>
      <c r="BJ425" s="7">
        <v>20.98</v>
      </c>
      <c r="BK425" s="7">
        <v>20.64</v>
      </c>
    </row>
    <row r="426" spans="13:63" s="4" customFormat="1">
      <c r="M426" s="12"/>
      <c r="N426" s="12"/>
      <c r="O426" s="12"/>
      <c r="P426" s="12"/>
      <c r="Q426" s="12"/>
      <c r="R426" s="12"/>
      <c r="AH426" s="7">
        <v>123.3</v>
      </c>
      <c r="AI426" s="7">
        <v>174.62</v>
      </c>
      <c r="AJ426" s="7">
        <v>123.4</v>
      </c>
      <c r="AK426" s="7">
        <v>50.8</v>
      </c>
      <c r="AL426" s="7">
        <v>242.91</v>
      </c>
      <c r="AM426" s="7">
        <v>107.6</v>
      </c>
      <c r="AN426" s="7">
        <v>46.4</v>
      </c>
      <c r="AO426" s="7">
        <v>231.9</v>
      </c>
      <c r="AP426" s="7">
        <v>21.9</v>
      </c>
      <c r="AQ426" s="7">
        <v>8.1</v>
      </c>
      <c r="AR426" s="7">
        <v>237.8</v>
      </c>
      <c r="AS426" s="7">
        <v>146.1</v>
      </c>
      <c r="AT426" s="7">
        <v>162.77000000000001</v>
      </c>
      <c r="AU426" s="7">
        <v>1560.2</v>
      </c>
      <c r="AV426" s="7">
        <v>804.1</v>
      </c>
      <c r="AW426" s="7">
        <v>194.03</v>
      </c>
      <c r="AX426" s="7">
        <v>368.4</v>
      </c>
      <c r="AY426" s="7">
        <v>161.19999999999999</v>
      </c>
      <c r="AZ426" s="7">
        <v>228.54</v>
      </c>
      <c r="BA426" s="7">
        <v>335.3</v>
      </c>
      <c r="BB426" s="7">
        <v>112.5</v>
      </c>
      <c r="BC426" s="7">
        <v>298.04000000000002</v>
      </c>
      <c r="BD426" s="7">
        <v>576.6</v>
      </c>
      <c r="BE426" s="7">
        <v>286</v>
      </c>
      <c r="BF426" s="7">
        <v>201.61</v>
      </c>
      <c r="BG426" s="7">
        <v>624.80999999999995</v>
      </c>
      <c r="BH426" s="7">
        <v>603.1</v>
      </c>
      <c r="BI426" s="7">
        <v>616.33000000000004</v>
      </c>
      <c r="BJ426" s="7">
        <v>21.02</v>
      </c>
      <c r="BK426" s="7">
        <v>21.19</v>
      </c>
    </row>
    <row r="427" spans="13:63" s="4" customFormat="1">
      <c r="M427" s="12"/>
      <c r="N427" s="12"/>
      <c r="O427" s="12"/>
      <c r="P427" s="12"/>
      <c r="Q427" s="12"/>
      <c r="R427" s="12"/>
      <c r="AH427" s="7">
        <v>123.1</v>
      </c>
      <c r="AI427" s="7">
        <v>179.2</v>
      </c>
      <c r="AJ427" s="7">
        <v>131.9</v>
      </c>
      <c r="AK427" s="7">
        <v>52.8</v>
      </c>
      <c r="AL427" s="7">
        <v>249.81</v>
      </c>
      <c r="AM427" s="7">
        <v>104.9</v>
      </c>
      <c r="AN427" s="7">
        <v>44.5</v>
      </c>
      <c r="AO427" s="7">
        <v>235.73</v>
      </c>
      <c r="AP427" s="7">
        <v>23.7</v>
      </c>
      <c r="AQ427" s="7">
        <v>12.4</v>
      </c>
      <c r="AR427" s="7">
        <v>232.4</v>
      </c>
      <c r="AS427" s="7">
        <v>140</v>
      </c>
      <c r="AT427" s="7">
        <v>166</v>
      </c>
      <c r="AU427" s="7">
        <v>1596.9</v>
      </c>
      <c r="AV427" s="7">
        <v>809.1</v>
      </c>
      <c r="AW427" s="7">
        <v>197.37</v>
      </c>
      <c r="AX427" s="7">
        <v>369.8</v>
      </c>
      <c r="AY427" s="7">
        <v>161</v>
      </c>
      <c r="AZ427" s="7">
        <v>229.69</v>
      </c>
      <c r="BA427" s="7">
        <v>347.5</v>
      </c>
      <c r="BB427" s="7">
        <v>116.3</v>
      </c>
      <c r="BC427" s="7">
        <v>298.8</v>
      </c>
      <c r="BD427" s="7">
        <v>585.29999999999995</v>
      </c>
      <c r="BE427" s="7">
        <v>285.10000000000002</v>
      </c>
      <c r="BF427" s="7">
        <v>205.3</v>
      </c>
      <c r="BG427" s="7">
        <v>632.54999999999995</v>
      </c>
      <c r="BH427" s="7">
        <v>607.02</v>
      </c>
      <c r="BI427" s="7">
        <v>619.66999999999996</v>
      </c>
      <c r="BJ427" s="7">
        <v>21.53</v>
      </c>
      <c r="BK427" s="7">
        <v>21.91</v>
      </c>
    </row>
    <row r="428" spans="13:63" s="4" customFormat="1">
      <c r="M428" s="12"/>
      <c r="N428" s="12"/>
      <c r="O428" s="12"/>
      <c r="P428" s="12"/>
      <c r="Q428" s="12"/>
      <c r="R428" s="12"/>
      <c r="AH428" s="7">
        <v>125.2</v>
      </c>
      <c r="AI428" s="7">
        <v>180.51</v>
      </c>
      <c r="AJ428" s="7">
        <v>143.6</v>
      </c>
      <c r="AK428" s="7">
        <v>55.6</v>
      </c>
      <c r="AL428" s="7">
        <v>258.27</v>
      </c>
      <c r="AM428" s="7">
        <v>96.9</v>
      </c>
      <c r="AN428" s="7">
        <v>40.200000000000003</v>
      </c>
      <c r="AO428" s="7">
        <v>241.05</v>
      </c>
      <c r="AP428" s="7">
        <v>39.700000000000003</v>
      </c>
      <c r="AQ428" s="7">
        <v>17.5</v>
      </c>
      <c r="AR428" s="7">
        <v>242.5</v>
      </c>
      <c r="AS428" s="7">
        <v>143.5</v>
      </c>
      <c r="AT428" s="7">
        <v>168.99</v>
      </c>
      <c r="AU428" s="7">
        <v>1634.8</v>
      </c>
      <c r="AV428" s="7">
        <v>812.1</v>
      </c>
      <c r="AW428" s="7">
        <v>201.31</v>
      </c>
      <c r="AX428" s="7">
        <v>368.7</v>
      </c>
      <c r="AY428" s="7">
        <v>159.30000000000001</v>
      </c>
      <c r="AZ428" s="7">
        <v>231.45</v>
      </c>
      <c r="BA428" s="7">
        <v>343.9</v>
      </c>
      <c r="BB428" s="7">
        <v>118.7</v>
      </c>
      <c r="BC428" s="7">
        <v>289.72000000000003</v>
      </c>
      <c r="BD428" s="7">
        <v>601.29999999999995</v>
      </c>
      <c r="BE428" s="7">
        <v>287.39999999999998</v>
      </c>
      <c r="BF428" s="7">
        <v>209.22</v>
      </c>
      <c r="BG428" s="7">
        <v>640.45000000000005</v>
      </c>
      <c r="BH428" s="7">
        <v>611.39</v>
      </c>
      <c r="BI428" s="7">
        <v>623.66999999999996</v>
      </c>
      <c r="BJ428" s="7">
        <v>22.07</v>
      </c>
      <c r="BK428" s="7">
        <v>23.47</v>
      </c>
    </row>
    <row r="429" spans="13:63" s="4" customFormat="1">
      <c r="M429" s="12"/>
      <c r="N429" s="12"/>
      <c r="O429" s="12"/>
      <c r="P429" s="12"/>
      <c r="Q429" s="12"/>
      <c r="R429" s="12"/>
      <c r="AH429" s="7">
        <v>123.8</v>
      </c>
      <c r="AI429" s="7">
        <v>181.99</v>
      </c>
      <c r="AJ429" s="7">
        <v>147.4</v>
      </c>
      <c r="AK429" s="7">
        <v>55.7</v>
      </c>
      <c r="AL429" s="7">
        <v>264.63</v>
      </c>
      <c r="AM429" s="7">
        <v>90</v>
      </c>
      <c r="AN429" s="7">
        <v>36.799999999999997</v>
      </c>
      <c r="AO429" s="7">
        <v>244.57</v>
      </c>
      <c r="AP429" s="7">
        <v>18.899999999999999</v>
      </c>
      <c r="AQ429" s="7">
        <v>7.2</v>
      </c>
      <c r="AR429" s="7">
        <v>228.9</v>
      </c>
      <c r="AS429" s="7">
        <v>134</v>
      </c>
      <c r="AT429" s="7">
        <v>170.82</v>
      </c>
      <c r="AU429" s="7">
        <v>1662.9</v>
      </c>
      <c r="AV429" s="7">
        <v>812.9</v>
      </c>
      <c r="AW429" s="7">
        <v>204.56</v>
      </c>
      <c r="AX429" s="7">
        <v>372.8</v>
      </c>
      <c r="AY429" s="7">
        <v>159.4</v>
      </c>
      <c r="AZ429" s="7">
        <v>233.88</v>
      </c>
      <c r="BA429" s="7">
        <v>341.1</v>
      </c>
      <c r="BB429" s="7">
        <v>118.2</v>
      </c>
      <c r="BC429" s="7">
        <v>288.58</v>
      </c>
      <c r="BD429" s="7">
        <v>622.70000000000005</v>
      </c>
      <c r="BE429" s="7">
        <v>289.60000000000002</v>
      </c>
      <c r="BF429" s="7">
        <v>215.02</v>
      </c>
      <c r="BG429" s="7">
        <v>647.63</v>
      </c>
      <c r="BH429" s="7">
        <v>615.98</v>
      </c>
      <c r="BI429" s="7">
        <v>625.21</v>
      </c>
      <c r="BJ429" s="7">
        <v>22.45</v>
      </c>
      <c r="BK429" s="7">
        <v>25.23</v>
      </c>
    </row>
    <row r="430" spans="13:63" s="4" customFormat="1">
      <c r="M430" s="12"/>
      <c r="N430" s="12"/>
      <c r="O430" s="12"/>
      <c r="P430" s="12"/>
      <c r="Q430" s="12"/>
      <c r="R430" s="12"/>
      <c r="AH430" s="7">
        <v>121.7</v>
      </c>
      <c r="AI430" s="7">
        <v>180.86</v>
      </c>
      <c r="AJ430" s="7">
        <v>149.80000000000001</v>
      </c>
      <c r="AK430" s="7">
        <v>55.8</v>
      </c>
      <c r="AL430" s="7">
        <v>268.45999999999998</v>
      </c>
      <c r="AM430" s="7">
        <v>83.4</v>
      </c>
      <c r="AN430" s="7">
        <v>33.9</v>
      </c>
      <c r="AO430" s="7">
        <v>246.02</v>
      </c>
      <c r="AP430" s="7">
        <v>-17</v>
      </c>
      <c r="AQ430" s="7">
        <v>-6.7</v>
      </c>
      <c r="AR430" s="7">
        <v>239.4</v>
      </c>
      <c r="AS430" s="7">
        <v>138.5</v>
      </c>
      <c r="AT430" s="7">
        <v>172.85</v>
      </c>
      <c r="AU430" s="7">
        <v>1691.8</v>
      </c>
      <c r="AV430" s="7">
        <v>815.2</v>
      </c>
      <c r="AW430" s="7">
        <v>207.53</v>
      </c>
      <c r="AX430" s="7">
        <v>359.4</v>
      </c>
      <c r="AY430" s="7">
        <v>152.19999999999999</v>
      </c>
      <c r="AZ430" s="7">
        <v>236.14</v>
      </c>
      <c r="BA430" s="7">
        <v>331.7</v>
      </c>
      <c r="BB430" s="7">
        <v>117.3</v>
      </c>
      <c r="BC430" s="7">
        <v>282.77999999999997</v>
      </c>
      <c r="BD430" s="7">
        <v>630.9</v>
      </c>
      <c r="BE430" s="7">
        <v>290.2</v>
      </c>
      <c r="BF430" s="7">
        <v>217.4</v>
      </c>
      <c r="BG430" s="7">
        <v>653.78</v>
      </c>
      <c r="BH430" s="7">
        <v>620.36</v>
      </c>
      <c r="BI430" s="7">
        <v>627.58000000000004</v>
      </c>
      <c r="BJ430" s="7">
        <v>22.43</v>
      </c>
      <c r="BK430" s="7">
        <v>25.24</v>
      </c>
    </row>
    <row r="431" spans="13:63" s="4" customFormat="1">
      <c r="M431" s="12"/>
      <c r="N431" s="12"/>
      <c r="O431" s="12"/>
      <c r="P431" s="12"/>
      <c r="Q431" s="12"/>
      <c r="R431" s="12"/>
      <c r="AH431" s="7">
        <v>115.1</v>
      </c>
      <c r="AI431" s="7">
        <v>184.01</v>
      </c>
      <c r="AJ431" s="7">
        <v>144.4</v>
      </c>
      <c r="AK431" s="7">
        <v>54.4</v>
      </c>
      <c r="AL431" s="7">
        <v>265.44</v>
      </c>
      <c r="AM431" s="7">
        <v>85.9</v>
      </c>
      <c r="AN431" s="7">
        <v>35</v>
      </c>
      <c r="AO431" s="7">
        <v>245.43</v>
      </c>
      <c r="AP431" s="7">
        <v>-10.9</v>
      </c>
      <c r="AQ431" s="7">
        <v>-4</v>
      </c>
      <c r="AR431" s="7">
        <v>241.6</v>
      </c>
      <c r="AS431" s="7">
        <v>138.80000000000001</v>
      </c>
      <c r="AT431" s="7">
        <v>174.06</v>
      </c>
      <c r="AU431" s="7">
        <v>1717.2</v>
      </c>
      <c r="AV431" s="7">
        <v>820.1</v>
      </c>
      <c r="AW431" s="7">
        <v>209.63</v>
      </c>
      <c r="AX431" s="7">
        <v>366.3</v>
      </c>
      <c r="AY431" s="7">
        <v>155.1</v>
      </c>
      <c r="AZ431" s="7">
        <v>236.17</v>
      </c>
      <c r="BA431" s="7">
        <v>330.8</v>
      </c>
      <c r="BB431" s="7">
        <v>121</v>
      </c>
      <c r="BC431" s="7">
        <v>273.39</v>
      </c>
      <c r="BD431" s="7">
        <v>633.70000000000005</v>
      </c>
      <c r="BE431" s="7">
        <v>287</v>
      </c>
      <c r="BF431" s="7">
        <v>220.8</v>
      </c>
      <c r="BG431" s="7">
        <v>658.26</v>
      </c>
      <c r="BH431" s="7">
        <v>624.67999999999995</v>
      </c>
      <c r="BI431" s="7">
        <v>630.07000000000005</v>
      </c>
      <c r="BJ431" s="7">
        <v>22.24</v>
      </c>
      <c r="BK431" s="7">
        <v>24.79</v>
      </c>
    </row>
    <row r="432" spans="13:63" s="4" customFormat="1">
      <c r="M432" s="12"/>
      <c r="N432" s="12"/>
      <c r="O432" s="12"/>
      <c r="P432" s="12"/>
      <c r="Q432" s="12"/>
      <c r="R432" s="12"/>
      <c r="AH432" s="7">
        <v>113.4</v>
      </c>
      <c r="AI432" s="7">
        <v>182.63</v>
      </c>
      <c r="AJ432" s="7">
        <v>139.69999999999999</v>
      </c>
      <c r="AK432" s="7">
        <v>52.9</v>
      </c>
      <c r="AL432" s="7">
        <v>264.08</v>
      </c>
      <c r="AM432" s="7">
        <v>84.5</v>
      </c>
      <c r="AN432" s="7">
        <v>34.4</v>
      </c>
      <c r="AO432" s="7">
        <v>245.64</v>
      </c>
      <c r="AP432" s="7">
        <v>-15.3</v>
      </c>
      <c r="AQ432" s="7">
        <v>-6.4</v>
      </c>
      <c r="AR432" s="7">
        <v>244.5</v>
      </c>
      <c r="AS432" s="7">
        <v>139.30000000000001</v>
      </c>
      <c r="AT432" s="7">
        <v>175.52</v>
      </c>
      <c r="AU432" s="7">
        <v>1756.7</v>
      </c>
      <c r="AV432" s="7">
        <v>824.9</v>
      </c>
      <c r="AW432" s="7">
        <v>212.96</v>
      </c>
      <c r="AX432" s="7">
        <v>346.3</v>
      </c>
      <c r="AY432" s="7">
        <v>146.6</v>
      </c>
      <c r="AZ432" s="7">
        <v>236.22</v>
      </c>
      <c r="BA432" s="7">
        <v>339.7</v>
      </c>
      <c r="BB432" s="7">
        <v>120.9</v>
      </c>
      <c r="BC432" s="7">
        <v>280.98</v>
      </c>
      <c r="BD432" s="7">
        <v>656.3</v>
      </c>
      <c r="BE432" s="7">
        <v>292.8</v>
      </c>
      <c r="BF432" s="7">
        <v>224.15</v>
      </c>
      <c r="BG432" s="7">
        <v>661.88</v>
      </c>
      <c r="BH432" s="7">
        <v>628.63</v>
      </c>
      <c r="BI432" s="7">
        <v>632.13</v>
      </c>
      <c r="BJ432" s="7">
        <v>22.32</v>
      </c>
      <c r="BK432" s="7">
        <v>24.9</v>
      </c>
    </row>
    <row r="433" spans="13:63" s="4" customFormat="1">
      <c r="M433" s="12"/>
      <c r="N433" s="12"/>
      <c r="O433" s="12"/>
      <c r="P433" s="12"/>
      <c r="Q433" s="12"/>
      <c r="R433" s="12"/>
      <c r="AH433" s="7">
        <v>111.6</v>
      </c>
      <c r="AI433" s="7">
        <v>183.07</v>
      </c>
      <c r="AJ433" s="7">
        <v>140.5</v>
      </c>
      <c r="AK433" s="7">
        <v>52.7</v>
      </c>
      <c r="AL433" s="7">
        <v>266.60000000000002</v>
      </c>
      <c r="AM433" s="7">
        <v>92.5</v>
      </c>
      <c r="AN433" s="7">
        <v>38.1</v>
      </c>
      <c r="AO433" s="7">
        <v>242.78</v>
      </c>
      <c r="AP433" s="7">
        <v>-61.1</v>
      </c>
      <c r="AQ433" s="7">
        <v>-24.6</v>
      </c>
      <c r="AR433" s="7">
        <v>255</v>
      </c>
      <c r="AS433" s="7">
        <v>145.19999999999999</v>
      </c>
      <c r="AT433" s="7">
        <v>175.62</v>
      </c>
      <c r="AU433" s="7">
        <v>1791.2</v>
      </c>
      <c r="AV433" s="7">
        <v>831.1</v>
      </c>
      <c r="AW433" s="7">
        <v>215.52</v>
      </c>
      <c r="AX433" s="7">
        <v>321.7</v>
      </c>
      <c r="AY433" s="7">
        <v>136.69999999999999</v>
      </c>
      <c r="AZ433" s="7">
        <v>235.33</v>
      </c>
      <c r="BA433" s="7">
        <v>315.39999999999998</v>
      </c>
      <c r="BB433" s="7">
        <v>112.6</v>
      </c>
      <c r="BC433" s="7">
        <v>280.11</v>
      </c>
      <c r="BD433" s="7">
        <v>681</v>
      </c>
      <c r="BE433" s="7">
        <v>300.60000000000002</v>
      </c>
      <c r="BF433" s="7">
        <v>226.55</v>
      </c>
      <c r="BG433" s="7">
        <v>664.87</v>
      </c>
      <c r="BH433" s="7">
        <v>632.41999999999996</v>
      </c>
      <c r="BI433" s="7">
        <v>635.32000000000005</v>
      </c>
      <c r="BJ433" s="7">
        <v>20.39</v>
      </c>
      <c r="BK433" s="7">
        <v>21.81</v>
      </c>
    </row>
    <row r="434" spans="13:63" s="4" customFormat="1">
      <c r="M434" s="12"/>
      <c r="N434" s="12"/>
      <c r="O434" s="12"/>
      <c r="P434" s="12"/>
      <c r="Q434" s="12"/>
      <c r="R434" s="12"/>
      <c r="AH434" s="7">
        <v>114.5</v>
      </c>
      <c r="AI434" s="7">
        <v>181.31</v>
      </c>
      <c r="AJ434" s="7">
        <v>131.4</v>
      </c>
      <c r="AK434" s="7">
        <v>49.4</v>
      </c>
      <c r="AL434" s="7">
        <v>265.99</v>
      </c>
      <c r="AM434" s="7">
        <v>108.9</v>
      </c>
      <c r="AN434" s="7">
        <v>43.8</v>
      </c>
      <c r="AO434" s="7">
        <v>248.63</v>
      </c>
      <c r="AP434" s="7">
        <v>-42.9</v>
      </c>
      <c r="AQ434" s="7">
        <v>-16.5</v>
      </c>
      <c r="AR434" s="7">
        <v>259.39999999999998</v>
      </c>
      <c r="AS434" s="7">
        <v>146.80000000000001</v>
      </c>
      <c r="AT434" s="7">
        <v>176.7</v>
      </c>
      <c r="AU434" s="7">
        <v>1811</v>
      </c>
      <c r="AV434" s="7">
        <v>835.6</v>
      </c>
      <c r="AW434" s="7">
        <v>216.73</v>
      </c>
      <c r="AX434" s="7">
        <v>328.5</v>
      </c>
      <c r="AY434" s="7">
        <v>138.19999999999999</v>
      </c>
      <c r="AZ434" s="7">
        <v>237.7</v>
      </c>
      <c r="BA434" s="7">
        <v>308.89999999999998</v>
      </c>
      <c r="BB434" s="7">
        <v>115.3</v>
      </c>
      <c r="BC434" s="7">
        <v>267.91000000000003</v>
      </c>
      <c r="BD434" s="7">
        <v>678.8</v>
      </c>
      <c r="BE434" s="7">
        <v>294.3</v>
      </c>
      <c r="BF434" s="7">
        <v>230.65</v>
      </c>
      <c r="BG434" s="7">
        <v>668.1</v>
      </c>
      <c r="BH434" s="7">
        <v>635.57000000000005</v>
      </c>
      <c r="BI434" s="7">
        <v>639</v>
      </c>
      <c r="BJ434" s="7">
        <v>19.350000000000001</v>
      </c>
      <c r="BK434" s="7">
        <v>20.45</v>
      </c>
    </row>
    <row r="435" spans="13:63" s="4" customFormat="1">
      <c r="M435" s="12"/>
      <c r="N435" s="12"/>
      <c r="O435" s="12"/>
      <c r="P435" s="12"/>
      <c r="Q435" s="12"/>
      <c r="R435" s="12"/>
      <c r="AH435" s="7">
        <v>119.3</v>
      </c>
      <c r="AI435" s="7">
        <v>181.98</v>
      </c>
      <c r="AJ435" s="7">
        <v>126.5</v>
      </c>
      <c r="AK435" s="7">
        <v>48.5</v>
      </c>
      <c r="AL435" s="7">
        <v>260.83</v>
      </c>
      <c r="AM435" s="7">
        <v>125.3</v>
      </c>
      <c r="AN435" s="7">
        <v>51</v>
      </c>
      <c r="AO435" s="7">
        <v>245.69</v>
      </c>
      <c r="AP435" s="7">
        <v>-19.399999999999999</v>
      </c>
      <c r="AQ435" s="7">
        <v>-6.1</v>
      </c>
      <c r="AR435" s="7">
        <v>276.10000000000002</v>
      </c>
      <c r="AS435" s="7">
        <v>156.19999999999999</v>
      </c>
      <c r="AT435" s="7">
        <v>176.76</v>
      </c>
      <c r="AU435" s="7">
        <v>1865.5</v>
      </c>
      <c r="AV435" s="7">
        <v>850</v>
      </c>
      <c r="AW435" s="7">
        <v>219.47</v>
      </c>
      <c r="AX435" s="7">
        <v>328.1</v>
      </c>
      <c r="AY435" s="7">
        <v>137</v>
      </c>
      <c r="AZ435" s="7">
        <v>239.49</v>
      </c>
      <c r="BA435" s="7">
        <v>334.5</v>
      </c>
      <c r="BB435" s="7">
        <v>123.4</v>
      </c>
      <c r="BC435" s="7">
        <v>271.07</v>
      </c>
      <c r="BD435" s="7">
        <v>682.2</v>
      </c>
      <c r="BE435" s="7">
        <v>292.39999999999998</v>
      </c>
      <c r="BF435" s="7">
        <v>233.31</v>
      </c>
      <c r="BG435" s="7">
        <v>672.51</v>
      </c>
      <c r="BH435" s="7">
        <v>638.21</v>
      </c>
      <c r="BI435" s="7">
        <v>645.16</v>
      </c>
      <c r="BJ435" s="7">
        <v>19.23</v>
      </c>
      <c r="BK435" s="7">
        <v>20.07</v>
      </c>
    </row>
    <row r="436" spans="13:63" s="4" customFormat="1">
      <c r="M436" s="12"/>
      <c r="N436" s="12"/>
      <c r="O436" s="12"/>
      <c r="P436" s="12"/>
      <c r="Q436" s="12"/>
      <c r="R436" s="12"/>
      <c r="AH436" s="7">
        <v>126.4</v>
      </c>
      <c r="AI436" s="7">
        <v>183.15</v>
      </c>
      <c r="AJ436" s="7">
        <v>127.1</v>
      </c>
      <c r="AK436" s="7">
        <v>48.7</v>
      </c>
      <c r="AL436" s="7">
        <v>260.99</v>
      </c>
      <c r="AM436" s="7">
        <v>137.69999999999999</v>
      </c>
      <c r="AN436" s="7">
        <v>54.7</v>
      </c>
      <c r="AO436" s="7">
        <v>251.74</v>
      </c>
      <c r="AP436" s="7">
        <v>-4.3</v>
      </c>
      <c r="AQ436" s="7">
        <v>0.9</v>
      </c>
      <c r="AR436" s="7">
        <v>284.10000000000002</v>
      </c>
      <c r="AS436" s="7">
        <v>159.6</v>
      </c>
      <c r="AT436" s="7">
        <v>178.01</v>
      </c>
      <c r="AU436" s="7">
        <v>1897.4</v>
      </c>
      <c r="AV436" s="7">
        <v>856.1</v>
      </c>
      <c r="AW436" s="7">
        <v>221.63</v>
      </c>
      <c r="AX436" s="7">
        <v>342</v>
      </c>
      <c r="AY436" s="7">
        <v>141.6</v>
      </c>
      <c r="AZ436" s="7">
        <v>241.53</v>
      </c>
      <c r="BA436" s="7">
        <v>358.4</v>
      </c>
      <c r="BB436" s="7">
        <v>129.69999999999999</v>
      </c>
      <c r="BC436" s="7">
        <v>276.33</v>
      </c>
      <c r="BD436" s="7">
        <v>689.8</v>
      </c>
      <c r="BE436" s="7">
        <v>292</v>
      </c>
      <c r="BF436" s="7">
        <v>236.23</v>
      </c>
      <c r="BG436" s="7">
        <v>678.2</v>
      </c>
      <c r="BH436" s="7">
        <v>641.13</v>
      </c>
      <c r="BI436" s="7">
        <v>651.36</v>
      </c>
      <c r="BJ436" s="7">
        <v>19.37</v>
      </c>
      <c r="BK436" s="7">
        <v>20.34</v>
      </c>
    </row>
    <row r="437" spans="13:63" s="4" customFormat="1">
      <c r="M437" s="12"/>
      <c r="N437" s="12"/>
      <c r="O437" s="12"/>
      <c r="P437" s="12"/>
      <c r="Q437" s="12"/>
      <c r="R437" s="12"/>
      <c r="AH437" s="7">
        <v>135.30000000000001</v>
      </c>
      <c r="AI437" s="7">
        <v>185.59</v>
      </c>
      <c r="AJ437" s="7">
        <v>137.5</v>
      </c>
      <c r="AK437" s="7">
        <v>51.8</v>
      </c>
      <c r="AL437" s="7">
        <v>265.44</v>
      </c>
      <c r="AM437" s="7">
        <v>138.69999999999999</v>
      </c>
      <c r="AN437" s="7">
        <v>55.2</v>
      </c>
      <c r="AO437" s="7">
        <v>251.27</v>
      </c>
      <c r="AP437" s="7">
        <v>12.7</v>
      </c>
      <c r="AQ437" s="7">
        <v>7.2</v>
      </c>
      <c r="AR437" s="7">
        <v>299.8</v>
      </c>
      <c r="AS437" s="7">
        <v>167.2</v>
      </c>
      <c r="AT437" s="7">
        <v>179.31</v>
      </c>
      <c r="AU437" s="7">
        <v>1930.5</v>
      </c>
      <c r="AV437" s="7">
        <v>865.2</v>
      </c>
      <c r="AW437" s="7">
        <v>223.13</v>
      </c>
      <c r="AX437" s="7">
        <v>346.1</v>
      </c>
      <c r="AY437" s="7">
        <v>141</v>
      </c>
      <c r="AZ437" s="7">
        <v>245.46</v>
      </c>
      <c r="BA437" s="7">
        <v>375.9</v>
      </c>
      <c r="BB437" s="7">
        <v>139.1</v>
      </c>
      <c r="BC437" s="7">
        <v>270.24</v>
      </c>
      <c r="BD437" s="7">
        <v>691.4</v>
      </c>
      <c r="BE437" s="7">
        <v>288.8</v>
      </c>
      <c r="BF437" s="7">
        <v>239.4</v>
      </c>
      <c r="BG437" s="7">
        <v>685.79</v>
      </c>
      <c r="BH437" s="7">
        <v>644.29999999999995</v>
      </c>
      <c r="BI437" s="7">
        <v>658.66</v>
      </c>
      <c r="BJ437" s="7">
        <v>20.81</v>
      </c>
      <c r="BK437" s="7">
        <v>21.27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49"/>
  <sheetViews>
    <sheetView topLeftCell="N1" workbookViewId="0">
      <selection activeCell="E9" sqref="E9"/>
    </sheetView>
  </sheetViews>
  <sheetFormatPr defaultRowHeight="14.4"/>
  <cols>
    <col min="1" max="1" width="9.1015625" style="4"/>
    <col min="3" max="3" width="9.1015625" style="4"/>
    <col min="4" max="4" width="8.41796875" style="11" bestFit="1" customWidth="1"/>
    <col min="5" max="5" width="9.1015625" style="4"/>
    <col min="9" max="9" width="8.41796875" bestFit="1" customWidth="1"/>
    <col min="11" max="11" width="9.1015625" style="4"/>
  </cols>
  <sheetData>
    <row r="1" spans="1:11">
      <c r="A1" s="4" t="s">
        <v>0</v>
      </c>
      <c r="B1" s="4" t="s">
        <v>117</v>
      </c>
      <c r="C1" s="4" t="s">
        <v>116</v>
      </c>
      <c r="D1" s="11" t="s">
        <v>118</v>
      </c>
      <c r="E1" s="4" t="s">
        <v>120</v>
      </c>
      <c r="F1" t="s">
        <v>121</v>
      </c>
      <c r="G1" s="4" t="s">
        <v>119</v>
      </c>
      <c r="H1" s="4" t="s">
        <v>122</v>
      </c>
      <c r="I1" t="s">
        <v>123</v>
      </c>
      <c r="J1" t="s">
        <v>124</v>
      </c>
      <c r="K1" s="14" t="s">
        <v>126</v>
      </c>
    </row>
    <row r="2" spans="1:11">
      <c r="A2" s="4">
        <v>1918</v>
      </c>
      <c r="B2" s="4">
        <v>75.784999999999997</v>
      </c>
      <c r="C2" s="4">
        <f>B2/D2*1000</f>
        <v>4984.5435411733752</v>
      </c>
      <c r="D2" s="11">
        <v>15.204000000000001</v>
      </c>
      <c r="E2" s="4">
        <v>2875</v>
      </c>
      <c r="F2" s="4">
        <v>6078</v>
      </c>
      <c r="G2" s="28">
        <v>18092</v>
      </c>
      <c r="H2" s="13">
        <f>E2/(D2*C2)</f>
        <v>3.7936267071320182E-2</v>
      </c>
      <c r="I2" s="13">
        <f>F2/(D2*C2)</f>
        <v>8.0200567394603156E-2</v>
      </c>
      <c r="J2" s="13">
        <f>G2/(D2*C2)</f>
        <v>0.23872798047106947</v>
      </c>
      <c r="K2" s="14">
        <f>1/J2</f>
        <v>4.1888680079593188</v>
      </c>
    </row>
    <row r="3" spans="1:11">
      <c r="A3" s="4">
        <v>1919</v>
      </c>
      <c r="B3" s="4">
        <v>78.501999999999995</v>
      </c>
      <c r="C3" s="4">
        <f>B3/D3*1000</f>
        <v>5038.6392811296528</v>
      </c>
      <c r="D3" s="11">
        <v>15.58</v>
      </c>
      <c r="E3" s="4">
        <v>2832</v>
      </c>
      <c r="F3" s="4">
        <v>6444</v>
      </c>
      <c r="G3" s="4">
        <v>21677</v>
      </c>
      <c r="H3" s="13">
        <f t="shared" ref="H3:H12" si="0">E3/(D3*C3)</f>
        <v>3.607551399964333E-2</v>
      </c>
      <c r="I3" s="13">
        <f t="shared" ref="I3:I11" si="1">F3/(D3*C3)</f>
        <v>8.2087080583934185E-2</v>
      </c>
      <c r="J3" s="13">
        <f t="shared" ref="J3:J12" si="2">G3/(D3*C3)</f>
        <v>0.27613309215051851</v>
      </c>
      <c r="K3" s="14">
        <f t="shared" ref="K3:K12" si="3">1/J3</f>
        <v>3.6214420814688371</v>
      </c>
    </row>
    <row r="4" spans="1:11">
      <c r="A4" s="4">
        <v>1920</v>
      </c>
      <c r="B4" s="4">
        <v>88.4</v>
      </c>
      <c r="C4" s="4">
        <f t="shared" ref="C4:C12" si="4">B4/D4*1000</f>
        <v>4981.4042601149558</v>
      </c>
      <c r="D4" s="11">
        <v>17.745999999999999</v>
      </c>
      <c r="E4" s="4">
        <v>2589</v>
      </c>
      <c r="F4" s="4">
        <v>7187</v>
      </c>
      <c r="G4" s="4">
        <v>23497</v>
      </c>
      <c r="H4" s="13">
        <f t="shared" si="0"/>
        <v>2.9287330316742081E-2</v>
      </c>
      <c r="I4" s="13">
        <f t="shared" si="1"/>
        <v>8.1300904977375563E-2</v>
      </c>
      <c r="J4" s="13">
        <f t="shared" si="2"/>
        <v>0.2658031674208145</v>
      </c>
      <c r="K4" s="14">
        <f t="shared" si="3"/>
        <v>3.7621824062646292</v>
      </c>
    </row>
    <row r="5" spans="1:11">
      <c r="A5" s="4">
        <v>1921</v>
      </c>
      <c r="B5" s="14">
        <v>73.558999999999997</v>
      </c>
      <c r="C5" s="4">
        <f t="shared" si="4"/>
        <v>4863.7265273737103</v>
      </c>
      <c r="D5" s="11">
        <v>15.124000000000001</v>
      </c>
      <c r="E5" s="4">
        <v>3037</v>
      </c>
      <c r="F5" s="4">
        <v>6283</v>
      </c>
      <c r="G5" s="4">
        <v>21194</v>
      </c>
      <c r="H5" s="13">
        <f t="shared" si="0"/>
        <v>4.1286586277681864E-2</v>
      </c>
      <c r="I5" s="13">
        <f t="shared" si="1"/>
        <v>8.541442923367637E-2</v>
      </c>
      <c r="J5" s="13">
        <f t="shared" si="2"/>
        <v>0.28812245952228821</v>
      </c>
      <c r="K5" s="14">
        <f t="shared" si="3"/>
        <v>3.4707464376710391</v>
      </c>
    </row>
    <row r="6" spans="1:11">
      <c r="A6" s="4">
        <v>1922</v>
      </c>
      <c r="B6" s="14">
        <v>73.61</v>
      </c>
      <c r="C6" s="4">
        <f t="shared" si="4"/>
        <v>5149.3529206016083</v>
      </c>
      <c r="D6" s="11">
        <v>14.295</v>
      </c>
      <c r="E6" s="4">
        <v>3526</v>
      </c>
      <c r="F6" s="4">
        <v>6676</v>
      </c>
      <c r="G6" s="4">
        <v>21547</v>
      </c>
      <c r="H6" s="13">
        <f t="shared" si="0"/>
        <v>4.7901100393968221E-2</v>
      </c>
      <c r="I6" s="13">
        <f t="shared" si="1"/>
        <v>9.0694199157723157E-2</v>
      </c>
      <c r="J6" s="13">
        <f t="shared" si="2"/>
        <v>0.29271838065480238</v>
      </c>
      <c r="K6" s="14">
        <f t="shared" si="3"/>
        <v>3.4162528426231025</v>
      </c>
    </row>
    <row r="7" spans="1:11">
      <c r="A7" s="4">
        <v>1923</v>
      </c>
      <c r="B7" s="14">
        <v>85.673000000000002</v>
      </c>
      <c r="C7" s="4">
        <f t="shared" si="4"/>
        <v>5830.8718437351117</v>
      </c>
      <c r="D7" s="11">
        <v>14.693</v>
      </c>
      <c r="E7" s="4">
        <v>3787</v>
      </c>
      <c r="F7" s="4">
        <v>6874</v>
      </c>
      <c r="G7" s="4">
        <v>22716</v>
      </c>
      <c r="H7" s="13">
        <f t="shared" si="0"/>
        <v>4.4202957757986765E-2</v>
      </c>
      <c r="I7" s="13">
        <f t="shared" si="1"/>
        <v>8.0235313342593345E-2</v>
      </c>
      <c r="J7" s="13">
        <f t="shared" si="2"/>
        <v>0.26514771281500588</v>
      </c>
      <c r="K7" s="14">
        <f t="shared" si="3"/>
        <v>3.7714826553970773</v>
      </c>
    </row>
    <row r="8" spans="1:11">
      <c r="A8" s="4">
        <v>1924</v>
      </c>
      <c r="B8" s="14">
        <v>87.111999999999995</v>
      </c>
      <c r="C8" s="4">
        <f t="shared" si="4"/>
        <v>6003.5837353549268</v>
      </c>
      <c r="D8" s="11">
        <v>14.51</v>
      </c>
      <c r="E8" s="4">
        <v>4163</v>
      </c>
      <c r="F8" s="4">
        <v>7026</v>
      </c>
      <c r="G8" s="4">
        <v>23495</v>
      </c>
      <c r="H8" s="13">
        <f t="shared" si="0"/>
        <v>4.7789053172926817E-2</v>
      </c>
      <c r="I8" s="13">
        <f t="shared" si="1"/>
        <v>8.0654789236844535E-2</v>
      </c>
      <c r="J8" s="13">
        <f t="shared" si="2"/>
        <v>0.26971025805859128</v>
      </c>
      <c r="K8" s="14">
        <f t="shared" si="3"/>
        <v>3.7076824856352411</v>
      </c>
    </row>
    <row r="9" spans="1:11">
      <c r="A9" s="4">
        <v>1925</v>
      </c>
      <c r="B9" s="14">
        <v>90.838999999999999</v>
      </c>
      <c r="C9" s="4">
        <f t="shared" si="4"/>
        <v>6151.069880823401</v>
      </c>
      <c r="D9" s="11">
        <v>14.768000000000001</v>
      </c>
      <c r="E9" s="4">
        <v>4090</v>
      </c>
      <c r="F9" s="4">
        <v>7133</v>
      </c>
      <c r="G9" s="4">
        <v>25498</v>
      </c>
      <c r="H9" s="13">
        <f t="shared" si="0"/>
        <v>4.5024714054536057E-2</v>
      </c>
      <c r="I9" s="13">
        <f t="shared" si="1"/>
        <v>7.8523541650612635E-2</v>
      </c>
      <c r="J9" s="13">
        <f t="shared" si="2"/>
        <v>0.28069441539426904</v>
      </c>
      <c r="K9" s="14">
        <f t="shared" si="3"/>
        <v>3.5625931445603571</v>
      </c>
    </row>
    <row r="10" spans="1:11">
      <c r="A10" s="4">
        <v>1926</v>
      </c>
      <c r="B10" s="14">
        <v>97.192999999999998</v>
      </c>
      <c r="C10" s="4">
        <f t="shared" si="4"/>
        <v>6550.2763175630143</v>
      </c>
      <c r="D10" s="11">
        <v>14.837999999999999</v>
      </c>
      <c r="E10" s="4">
        <v>4167</v>
      </c>
      <c r="F10" s="4">
        <v>7157</v>
      </c>
      <c r="G10" s="4">
        <v>25921</v>
      </c>
      <c r="H10" s="13">
        <f t="shared" si="0"/>
        <v>4.2873457965079791E-2</v>
      </c>
      <c r="I10" s="13">
        <f t="shared" si="1"/>
        <v>7.3636990318232801E-2</v>
      </c>
      <c r="J10" s="13">
        <f t="shared" si="2"/>
        <v>0.26669616124618029</v>
      </c>
      <c r="K10" s="14">
        <f t="shared" si="3"/>
        <v>3.7495852783457426</v>
      </c>
    </row>
    <row r="11" spans="1:11">
      <c r="A11" s="4">
        <v>1927</v>
      </c>
      <c r="B11" s="14">
        <v>95.784999999999997</v>
      </c>
      <c r="C11" s="4">
        <f t="shared" si="4"/>
        <v>6613.6159635434642</v>
      </c>
      <c r="D11" s="11">
        <v>14.483000000000001</v>
      </c>
      <c r="E11" s="4">
        <v>4268</v>
      </c>
      <c r="F11" s="4">
        <v>7126</v>
      </c>
      <c r="G11" s="4">
        <v>25866</v>
      </c>
      <c r="H11" s="13">
        <f t="shared" si="0"/>
        <v>4.4558124967374851E-2</v>
      </c>
      <c r="I11" s="13">
        <f t="shared" si="1"/>
        <v>7.4395782220598214E-2</v>
      </c>
      <c r="J11" s="13">
        <f t="shared" si="2"/>
        <v>0.27004228219449811</v>
      </c>
      <c r="K11" s="14">
        <f t="shared" si="3"/>
        <v>3.703123791850305</v>
      </c>
    </row>
    <row r="12" spans="1:11">
      <c r="A12" s="4">
        <v>1928</v>
      </c>
      <c r="B12" s="14">
        <v>97.66</v>
      </c>
      <c r="C12" s="4">
        <f t="shared" si="4"/>
        <v>6692.708333333333</v>
      </c>
      <c r="D12" s="11">
        <v>14.592000000000001</v>
      </c>
      <c r="E12" s="4">
        <v>3970</v>
      </c>
      <c r="F12" s="4">
        <v>7135</v>
      </c>
      <c r="G12" s="4">
        <v>26181</v>
      </c>
      <c r="H12" s="13">
        <f t="shared" si="0"/>
        <v>4.0651238992422692E-2</v>
      </c>
      <c r="I12" s="13">
        <f>F12/(D12*C12)</f>
        <v>7.305959451157075E-2</v>
      </c>
      <c r="J12" s="13">
        <f t="shared" si="2"/>
        <v>0.26808314560720869</v>
      </c>
      <c r="K12" s="14">
        <f t="shared" si="3"/>
        <v>3.730186012757343</v>
      </c>
    </row>
    <row r="13" spans="1:11">
      <c r="B13" s="14"/>
      <c r="C13" s="14"/>
      <c r="G13" s="13"/>
      <c r="H13" s="13"/>
      <c r="K13" s="14"/>
    </row>
    <row r="14" spans="1:11">
      <c r="B14" s="14"/>
      <c r="C14" s="14"/>
      <c r="G14" s="13"/>
      <c r="H14" s="13"/>
      <c r="K14" s="14"/>
    </row>
    <row r="15" spans="1:11">
      <c r="B15" s="14"/>
      <c r="C15" s="14"/>
      <c r="G15" s="13"/>
      <c r="H15" s="13"/>
      <c r="K15" s="14"/>
    </row>
    <row r="16" spans="1:11">
      <c r="B16" s="14"/>
      <c r="C16" s="14"/>
      <c r="G16" s="13"/>
      <c r="H16" s="13"/>
      <c r="K16" s="14"/>
    </row>
    <row r="17" spans="1:11">
      <c r="B17" s="14"/>
      <c r="C17" s="14"/>
      <c r="G17" s="13"/>
      <c r="H17" s="13"/>
      <c r="K17" s="14"/>
    </row>
    <row r="18" spans="1:11">
      <c r="A18" s="4" t="s">
        <v>125</v>
      </c>
      <c r="G18" s="13"/>
      <c r="H18" s="13"/>
      <c r="K18" s="14"/>
    </row>
    <row r="19" spans="1:11">
      <c r="G19" s="13"/>
      <c r="H19" s="13"/>
      <c r="K19" s="14"/>
    </row>
    <row r="20" spans="1:11">
      <c r="G20" s="13"/>
      <c r="H20" s="13"/>
      <c r="K20" s="14"/>
    </row>
    <row r="21" spans="1:11">
      <c r="G21" s="13"/>
      <c r="H21" s="13"/>
      <c r="K21" s="14"/>
    </row>
    <row r="22" spans="1:11">
      <c r="G22" s="13"/>
      <c r="H22" s="13"/>
      <c r="K22" s="14"/>
    </row>
    <row r="23" spans="1:11">
      <c r="G23" s="13"/>
      <c r="H23" s="13"/>
      <c r="K23" s="14"/>
    </row>
    <row r="24" spans="1:11">
      <c r="G24" s="13"/>
      <c r="H24" s="13"/>
      <c r="K24" s="14"/>
    </row>
    <row r="25" spans="1:11">
      <c r="G25" s="13"/>
      <c r="H25" s="13"/>
      <c r="K25" s="14"/>
    </row>
    <row r="26" spans="1:11">
      <c r="G26" s="13"/>
      <c r="H26" s="13"/>
      <c r="K26" s="14"/>
    </row>
    <row r="27" spans="1:11">
      <c r="G27" s="13"/>
      <c r="H27" s="13"/>
      <c r="K27" s="14"/>
    </row>
    <row r="28" spans="1:11">
      <c r="G28" s="13"/>
      <c r="H28" s="13"/>
      <c r="K28" s="14"/>
    </row>
    <row r="29" spans="1:11">
      <c r="G29" s="13"/>
      <c r="H29" s="13"/>
      <c r="K29" s="14"/>
    </row>
    <row r="30" spans="1:11">
      <c r="G30" s="13"/>
      <c r="H30" s="13"/>
      <c r="K30" s="14"/>
    </row>
    <row r="31" spans="1:11">
      <c r="G31" s="13"/>
      <c r="H31" s="13"/>
      <c r="K31" s="14"/>
    </row>
    <row r="32" spans="1:11">
      <c r="G32" s="13"/>
      <c r="H32" s="13"/>
      <c r="K32" s="14"/>
    </row>
    <row r="33" spans="7:11" customFormat="1">
      <c r="G33" s="13"/>
      <c r="H33" s="13"/>
      <c r="K33" s="14"/>
    </row>
    <row r="34" spans="7:11" customFormat="1">
      <c r="G34" s="13"/>
      <c r="H34" s="13"/>
      <c r="K34" s="14"/>
    </row>
    <row r="35" spans="7:11" customFormat="1">
      <c r="G35" s="13"/>
      <c r="H35" s="13"/>
      <c r="K35" s="14"/>
    </row>
    <row r="36" spans="7:11" customFormat="1">
      <c r="G36" s="13"/>
      <c r="H36" s="13"/>
      <c r="K36" s="14"/>
    </row>
    <row r="37" spans="7:11" customFormat="1">
      <c r="G37" s="13"/>
      <c r="H37" s="13"/>
      <c r="K37" s="14"/>
    </row>
    <row r="38" spans="7:11" customFormat="1">
      <c r="G38" s="13"/>
      <c r="H38" s="13"/>
      <c r="K38" s="14"/>
    </row>
    <row r="39" spans="7:11" customFormat="1">
      <c r="G39" s="13"/>
      <c r="H39" s="13"/>
      <c r="K39" s="14"/>
    </row>
    <row r="40" spans="7:11" customFormat="1">
      <c r="G40" s="13"/>
      <c r="H40" s="13"/>
      <c r="K40" s="14"/>
    </row>
    <row r="41" spans="7:11" customFormat="1">
      <c r="G41" s="13"/>
      <c r="H41" s="13"/>
      <c r="K41" s="14"/>
    </row>
    <row r="42" spans="7:11" customFormat="1">
      <c r="G42" s="13"/>
      <c r="H42" s="13"/>
      <c r="K42" s="14"/>
    </row>
    <row r="43" spans="7:11" customFormat="1">
      <c r="G43" s="13"/>
      <c r="H43" s="13"/>
      <c r="K43" s="14"/>
    </row>
    <row r="44" spans="7:11" customFormat="1">
      <c r="G44" s="13"/>
      <c r="H44" s="13"/>
      <c r="K44" s="14"/>
    </row>
    <row r="45" spans="7:11" customFormat="1">
      <c r="G45" s="13"/>
      <c r="H45" s="13"/>
      <c r="K45" s="14"/>
    </row>
    <row r="46" spans="7:11" customFormat="1">
      <c r="G46" s="13"/>
      <c r="H46" s="13"/>
      <c r="K46" s="14"/>
    </row>
    <row r="47" spans="7:11" customFormat="1">
      <c r="G47" s="13"/>
      <c r="H47" s="13"/>
      <c r="K47" s="14"/>
    </row>
    <row r="48" spans="7:11" customFormat="1">
      <c r="G48" s="13"/>
      <c r="H48" s="13"/>
      <c r="K48" s="14"/>
    </row>
    <row r="49" spans="7:11" customFormat="1">
      <c r="G49" s="13"/>
      <c r="H49" s="13"/>
      <c r="K49" s="14"/>
    </row>
    <row r="50" spans="7:11" customFormat="1">
      <c r="G50" s="13"/>
      <c r="H50" s="13"/>
      <c r="K50" s="14"/>
    </row>
    <row r="51" spans="7:11" customFormat="1">
      <c r="G51" s="13"/>
      <c r="H51" s="13"/>
      <c r="K51" s="14"/>
    </row>
    <row r="52" spans="7:11" customFormat="1">
      <c r="G52" s="13"/>
      <c r="H52" s="13"/>
      <c r="K52" s="14"/>
    </row>
    <row r="53" spans="7:11" customFormat="1">
      <c r="G53" s="13"/>
      <c r="H53" s="13"/>
      <c r="K53" s="14"/>
    </row>
    <row r="54" spans="7:11" customFormat="1">
      <c r="G54" s="13"/>
      <c r="H54" s="13"/>
      <c r="K54" s="14"/>
    </row>
    <row r="55" spans="7:11" customFormat="1">
      <c r="G55" s="13"/>
      <c r="H55" s="13"/>
      <c r="K55" s="14"/>
    </row>
    <row r="56" spans="7:11" customFormat="1">
      <c r="G56" s="13"/>
      <c r="H56" s="13"/>
      <c r="K56" s="14"/>
    </row>
    <row r="57" spans="7:11" customFormat="1">
      <c r="G57" s="13"/>
      <c r="H57" s="13"/>
      <c r="K57" s="14"/>
    </row>
    <row r="58" spans="7:11" customFormat="1">
      <c r="G58" s="13"/>
      <c r="H58" s="13"/>
      <c r="K58" s="14"/>
    </row>
    <row r="59" spans="7:11" customFormat="1">
      <c r="G59" s="13"/>
      <c r="H59" s="13"/>
      <c r="K59" s="14"/>
    </row>
    <row r="60" spans="7:11" customFormat="1">
      <c r="G60" s="13"/>
      <c r="H60" s="13"/>
      <c r="K60" s="14"/>
    </row>
    <row r="61" spans="7:11" customFormat="1">
      <c r="G61" s="13"/>
      <c r="H61" s="13"/>
      <c r="K61" s="14"/>
    </row>
    <row r="62" spans="7:11" customFormat="1">
      <c r="G62" s="13"/>
      <c r="H62" s="13"/>
      <c r="K62" s="14"/>
    </row>
    <row r="63" spans="7:11" customFormat="1">
      <c r="G63" s="13"/>
      <c r="H63" s="13"/>
      <c r="K63" s="14"/>
    </row>
    <row r="64" spans="7:11" customFormat="1">
      <c r="G64" s="13"/>
      <c r="H64" s="13"/>
      <c r="K64" s="14"/>
    </row>
    <row r="65" spans="7:11" customFormat="1">
      <c r="G65" s="13"/>
      <c r="H65" s="13"/>
      <c r="K65" s="14"/>
    </row>
    <row r="66" spans="7:11" customFormat="1">
      <c r="G66" s="13"/>
      <c r="H66" s="13"/>
      <c r="K66" s="14"/>
    </row>
    <row r="67" spans="7:11" customFormat="1">
      <c r="G67" s="13"/>
      <c r="H67" s="13"/>
      <c r="K67" s="14"/>
    </row>
    <row r="68" spans="7:11" customFormat="1">
      <c r="G68" s="13"/>
      <c r="H68" s="13"/>
      <c r="K68" s="14"/>
    </row>
    <row r="69" spans="7:11" customFormat="1">
      <c r="G69" s="13"/>
      <c r="H69" s="13"/>
      <c r="K69" s="14"/>
    </row>
    <row r="70" spans="7:11" customFormat="1">
      <c r="G70" s="13"/>
      <c r="H70" s="13"/>
      <c r="K70" s="14"/>
    </row>
    <row r="71" spans="7:11" customFormat="1">
      <c r="G71" s="13"/>
      <c r="H71" s="13"/>
      <c r="K71" s="14"/>
    </row>
    <row r="72" spans="7:11" customFormat="1">
      <c r="G72" s="13"/>
      <c r="H72" s="13"/>
      <c r="K72" s="14"/>
    </row>
    <row r="73" spans="7:11" customFormat="1">
      <c r="G73" s="13"/>
      <c r="H73" s="13"/>
      <c r="K73" s="14"/>
    </row>
    <row r="74" spans="7:11" customFormat="1">
      <c r="G74" s="13"/>
      <c r="H74" s="13"/>
      <c r="K74" s="14"/>
    </row>
    <row r="75" spans="7:11" customFormat="1">
      <c r="G75" s="13"/>
      <c r="H75" s="13"/>
      <c r="K75" s="14"/>
    </row>
    <row r="76" spans="7:11" customFormat="1">
      <c r="G76" s="13"/>
      <c r="H76" s="13"/>
      <c r="K76" s="14"/>
    </row>
    <row r="77" spans="7:11" customFormat="1">
      <c r="G77" s="13"/>
      <c r="H77" s="13"/>
      <c r="K77" s="14"/>
    </row>
    <row r="78" spans="7:11" customFormat="1">
      <c r="G78" s="13"/>
      <c r="H78" s="13"/>
      <c r="K78" s="14"/>
    </row>
    <row r="79" spans="7:11" customFormat="1">
      <c r="G79" s="13"/>
      <c r="H79" s="13"/>
      <c r="K79" s="14"/>
    </row>
    <row r="80" spans="7:11" customFormat="1">
      <c r="G80" s="13"/>
      <c r="H80" s="13"/>
      <c r="K80" s="14"/>
    </row>
    <row r="81" spans="7:11" customFormat="1">
      <c r="G81" s="13"/>
      <c r="H81" s="13"/>
      <c r="K81" s="14"/>
    </row>
    <row r="82" spans="7:11" customFormat="1">
      <c r="G82" s="13"/>
      <c r="H82" s="13"/>
      <c r="K82" s="14"/>
    </row>
    <row r="83" spans="7:11" customFormat="1">
      <c r="G83" s="13"/>
      <c r="H83" s="13"/>
      <c r="K83" s="14"/>
    </row>
    <row r="84" spans="7:11" customFormat="1">
      <c r="G84" s="13"/>
      <c r="H84" s="13"/>
      <c r="K84" s="14"/>
    </row>
    <row r="85" spans="7:11" customFormat="1">
      <c r="G85" s="13"/>
      <c r="H85" s="13"/>
      <c r="K85" s="14"/>
    </row>
    <row r="86" spans="7:11" customFormat="1">
      <c r="G86" s="13"/>
      <c r="H86" s="13"/>
      <c r="K86" s="14"/>
    </row>
    <row r="87" spans="7:11" customFormat="1">
      <c r="G87" s="13"/>
      <c r="H87" s="13"/>
      <c r="K87" s="14"/>
    </row>
    <row r="88" spans="7:11" customFormat="1">
      <c r="G88" s="13"/>
      <c r="H88" s="13"/>
      <c r="K88" s="14"/>
    </row>
    <row r="89" spans="7:11" customFormat="1">
      <c r="G89" s="13"/>
      <c r="H89" s="13"/>
      <c r="K89" s="14"/>
    </row>
    <row r="90" spans="7:11" customFormat="1">
      <c r="G90" s="13"/>
      <c r="H90" s="13"/>
      <c r="K90" s="14"/>
    </row>
    <row r="91" spans="7:11" customFormat="1">
      <c r="G91" s="13"/>
      <c r="H91" s="13"/>
      <c r="K91" s="14"/>
    </row>
    <row r="92" spans="7:11" customFormat="1">
      <c r="G92" s="13"/>
      <c r="H92" s="13"/>
      <c r="K92" s="14"/>
    </row>
    <row r="93" spans="7:11" customFormat="1">
      <c r="G93" s="13"/>
      <c r="H93" s="13"/>
      <c r="K93" s="14"/>
    </row>
    <row r="94" spans="7:11" customFormat="1">
      <c r="G94" s="13"/>
      <c r="H94" s="13"/>
      <c r="K94" s="14"/>
    </row>
    <row r="95" spans="7:11" customFormat="1">
      <c r="G95" s="13"/>
      <c r="H95" s="13"/>
      <c r="K95" s="14"/>
    </row>
    <row r="96" spans="7:11" customFormat="1">
      <c r="G96" s="13"/>
      <c r="H96" s="13"/>
      <c r="K96" s="14"/>
    </row>
    <row r="97" spans="7:11" customFormat="1">
      <c r="G97" s="13"/>
      <c r="H97" s="13"/>
      <c r="K97" s="14"/>
    </row>
    <row r="98" spans="7:11" customFormat="1">
      <c r="G98" s="13"/>
      <c r="H98" s="13"/>
      <c r="K98" s="14"/>
    </row>
    <row r="99" spans="7:11" customFormat="1">
      <c r="G99" s="13"/>
      <c r="H99" s="13"/>
      <c r="K99" s="14"/>
    </row>
    <row r="100" spans="7:11" customFormat="1">
      <c r="G100" s="13"/>
      <c r="H100" s="13"/>
      <c r="K100" s="14"/>
    </row>
    <row r="101" spans="7:11" customFormat="1">
      <c r="G101" s="13"/>
      <c r="H101" s="13"/>
      <c r="K101" s="14"/>
    </row>
    <row r="102" spans="7:11" customFormat="1">
      <c r="G102" s="13"/>
      <c r="H102" s="13"/>
      <c r="K102" s="14"/>
    </row>
    <row r="103" spans="7:11" customFormat="1">
      <c r="G103" s="13"/>
      <c r="H103" s="13"/>
      <c r="K103" s="14"/>
    </row>
    <row r="104" spans="7:11" customFormat="1">
      <c r="G104" s="13"/>
      <c r="H104" s="13"/>
      <c r="K104" s="14"/>
    </row>
    <row r="105" spans="7:11" customFormat="1">
      <c r="G105" s="13"/>
      <c r="H105" s="13"/>
      <c r="K105" s="14"/>
    </row>
    <row r="106" spans="7:11" customFormat="1">
      <c r="G106" s="13"/>
      <c r="H106" s="13"/>
      <c r="K106" s="14"/>
    </row>
    <row r="107" spans="7:11" customFormat="1">
      <c r="G107" s="13"/>
      <c r="H107" s="13"/>
      <c r="K107" s="14"/>
    </row>
    <row r="108" spans="7:11" customFormat="1">
      <c r="G108" s="13"/>
      <c r="H108" s="13"/>
      <c r="K108" s="14"/>
    </row>
    <row r="109" spans="7:11" customFormat="1">
      <c r="G109" s="13"/>
      <c r="H109" s="13"/>
      <c r="K109" s="14"/>
    </row>
    <row r="110" spans="7:11" customFormat="1">
      <c r="G110" s="13"/>
      <c r="H110" s="13"/>
      <c r="K110" s="14"/>
    </row>
    <row r="111" spans="7:11" customFormat="1">
      <c r="G111" s="13"/>
      <c r="H111" s="13"/>
      <c r="K111" s="14"/>
    </row>
    <row r="112" spans="7:11" customFormat="1">
      <c r="G112" s="13"/>
      <c r="H112" s="13"/>
      <c r="K112" s="14"/>
    </row>
    <row r="113" spans="7:11" customFormat="1">
      <c r="G113" s="13"/>
      <c r="H113" s="13"/>
      <c r="K113" s="14"/>
    </row>
    <row r="114" spans="7:11" customFormat="1">
      <c r="G114" s="13"/>
      <c r="H114" s="13"/>
      <c r="K114" s="14"/>
    </row>
    <row r="115" spans="7:11" customFormat="1">
      <c r="G115" s="13"/>
      <c r="H115" s="13"/>
      <c r="K115" s="14"/>
    </row>
    <row r="116" spans="7:11" customFormat="1">
      <c r="G116" s="13"/>
      <c r="H116" s="13"/>
      <c r="K116" s="14"/>
    </row>
    <row r="117" spans="7:11" customFormat="1">
      <c r="G117" s="13"/>
      <c r="H117" s="13"/>
      <c r="K117" s="14"/>
    </row>
    <row r="118" spans="7:11" customFormat="1">
      <c r="G118" s="13"/>
      <c r="H118" s="13"/>
      <c r="K118" s="14"/>
    </row>
    <row r="119" spans="7:11" customFormat="1">
      <c r="G119" s="13"/>
      <c r="H119" s="13"/>
      <c r="K119" s="14"/>
    </row>
    <row r="120" spans="7:11" customFormat="1">
      <c r="G120" s="13"/>
      <c r="H120" s="13"/>
      <c r="K120" s="14"/>
    </row>
    <row r="121" spans="7:11" customFormat="1">
      <c r="G121" s="13"/>
      <c r="H121" s="13"/>
      <c r="K121" s="14"/>
    </row>
    <row r="122" spans="7:11" customFormat="1">
      <c r="G122" s="13"/>
      <c r="H122" s="13"/>
      <c r="K122" s="14"/>
    </row>
    <row r="123" spans="7:11" customFormat="1">
      <c r="G123" s="13"/>
      <c r="H123" s="13"/>
      <c r="K123" s="14"/>
    </row>
    <row r="124" spans="7:11" customFormat="1">
      <c r="G124" s="13"/>
      <c r="H124" s="13"/>
      <c r="K124" s="14"/>
    </row>
    <row r="125" spans="7:11" customFormat="1">
      <c r="G125" s="13"/>
      <c r="H125" s="13"/>
      <c r="K125" s="14"/>
    </row>
    <row r="126" spans="7:11" customFormat="1">
      <c r="G126" s="13"/>
      <c r="H126" s="13"/>
      <c r="K126" s="14"/>
    </row>
    <row r="127" spans="7:11" customFormat="1">
      <c r="G127" s="13"/>
      <c r="H127" s="13"/>
      <c r="K127" s="14"/>
    </row>
    <row r="128" spans="7:11" customFormat="1">
      <c r="G128" s="13"/>
      <c r="H128" s="13"/>
      <c r="K128" s="14"/>
    </row>
    <row r="129" spans="7:11" customFormat="1">
      <c r="G129" s="13"/>
      <c r="H129" s="13"/>
      <c r="K129" s="14"/>
    </row>
    <row r="130" spans="7:11" customFormat="1">
      <c r="G130" s="13"/>
      <c r="H130" s="13"/>
      <c r="K130" s="14"/>
    </row>
    <row r="131" spans="7:11" customFormat="1">
      <c r="G131" s="13"/>
      <c r="H131" s="13"/>
      <c r="K131" s="14"/>
    </row>
    <row r="132" spans="7:11" customFormat="1">
      <c r="G132" s="13"/>
      <c r="H132" s="13"/>
      <c r="K132" s="14"/>
    </row>
    <row r="133" spans="7:11" customFormat="1">
      <c r="G133" s="13"/>
      <c r="H133" s="13"/>
      <c r="K133" s="14"/>
    </row>
    <row r="134" spans="7:11" customFormat="1">
      <c r="G134" s="13"/>
      <c r="H134" s="13"/>
      <c r="K134" s="14"/>
    </row>
    <row r="135" spans="7:11" customFormat="1">
      <c r="G135" s="13"/>
      <c r="H135" s="13"/>
      <c r="K135" s="14"/>
    </row>
    <row r="136" spans="7:11" customFormat="1">
      <c r="G136" s="13"/>
      <c r="H136" s="13"/>
      <c r="K136" s="14"/>
    </row>
    <row r="137" spans="7:11" customFormat="1">
      <c r="G137" s="13"/>
      <c r="H137" s="13"/>
      <c r="K137" s="14"/>
    </row>
    <row r="138" spans="7:11" customFormat="1">
      <c r="G138" s="13"/>
      <c r="H138" s="13"/>
      <c r="K138" s="14"/>
    </row>
    <row r="139" spans="7:11" customFormat="1">
      <c r="G139" s="13"/>
      <c r="H139" s="13"/>
      <c r="K139" s="14"/>
    </row>
    <row r="140" spans="7:11" customFormat="1">
      <c r="G140" s="13"/>
      <c r="H140" s="13"/>
      <c r="K140" s="14"/>
    </row>
    <row r="141" spans="7:11" customFormat="1">
      <c r="G141" s="13"/>
      <c r="H141" s="13"/>
      <c r="K141" s="14"/>
    </row>
    <row r="142" spans="7:11" customFormat="1">
      <c r="G142" s="13"/>
      <c r="H142" s="13"/>
      <c r="K142" s="14"/>
    </row>
    <row r="143" spans="7:11" customFormat="1">
      <c r="G143" s="13"/>
      <c r="H143" s="13"/>
      <c r="K143" s="14"/>
    </row>
    <row r="144" spans="7:11" customFormat="1">
      <c r="G144" s="13"/>
      <c r="H144" s="13"/>
      <c r="K144" s="14"/>
    </row>
    <row r="145" spans="7:11" customFormat="1">
      <c r="G145" s="13"/>
      <c r="H145" s="13"/>
      <c r="K145" s="14"/>
    </row>
    <row r="146" spans="7:11" customFormat="1">
      <c r="G146" s="13"/>
      <c r="H146" s="13"/>
      <c r="K146" s="14"/>
    </row>
    <row r="147" spans="7:11" customFormat="1">
      <c r="G147" s="13"/>
      <c r="H147" s="13"/>
      <c r="K147" s="14"/>
    </row>
    <row r="148" spans="7:11" customFormat="1">
      <c r="G148" s="13"/>
      <c r="H148" s="13"/>
      <c r="K148" s="14"/>
    </row>
    <row r="149" spans="7:11" customFormat="1">
      <c r="G149" s="13"/>
      <c r="H149" s="13"/>
      <c r="K149" s="14"/>
    </row>
    <row r="150" spans="7:11" customFormat="1">
      <c r="G150" s="13"/>
      <c r="H150" s="13"/>
      <c r="K150" s="14"/>
    </row>
    <row r="151" spans="7:11" customFormat="1">
      <c r="G151" s="13"/>
      <c r="H151" s="13"/>
      <c r="K151" s="14"/>
    </row>
    <row r="152" spans="7:11" customFormat="1">
      <c r="G152" s="13"/>
      <c r="H152" s="13"/>
      <c r="K152" s="14"/>
    </row>
    <row r="153" spans="7:11" customFormat="1">
      <c r="G153" s="13"/>
      <c r="H153" s="13"/>
      <c r="K153" s="14"/>
    </row>
    <row r="154" spans="7:11" customFormat="1">
      <c r="G154" s="13"/>
      <c r="H154" s="13"/>
      <c r="K154" s="14"/>
    </row>
    <row r="155" spans="7:11" customFormat="1">
      <c r="G155" s="13"/>
      <c r="H155" s="13"/>
      <c r="K155" s="14"/>
    </row>
    <row r="156" spans="7:11" customFormat="1">
      <c r="G156" s="13"/>
      <c r="H156" s="13"/>
      <c r="K156" s="14"/>
    </row>
    <row r="157" spans="7:11" customFormat="1">
      <c r="G157" s="13"/>
      <c r="H157" s="13"/>
      <c r="K157" s="14"/>
    </row>
    <row r="158" spans="7:11" customFormat="1">
      <c r="G158" s="13"/>
      <c r="H158" s="13"/>
      <c r="K158" s="14"/>
    </row>
    <row r="159" spans="7:11" customFormat="1">
      <c r="G159" s="13"/>
      <c r="H159" s="13"/>
      <c r="K159" s="14"/>
    </row>
    <row r="160" spans="7:11" customFormat="1">
      <c r="G160" s="13"/>
      <c r="H160" s="13"/>
      <c r="K160" s="14"/>
    </row>
    <row r="161" spans="7:11" customFormat="1">
      <c r="G161" s="13"/>
      <c r="H161" s="13"/>
      <c r="K161" s="14"/>
    </row>
    <row r="162" spans="7:11" customFormat="1">
      <c r="G162" s="13"/>
      <c r="H162" s="13"/>
      <c r="K162" s="14"/>
    </row>
    <row r="163" spans="7:11" customFormat="1">
      <c r="G163" s="13"/>
      <c r="H163" s="13"/>
      <c r="K163" s="14"/>
    </row>
    <row r="164" spans="7:11" customFormat="1">
      <c r="G164" s="13"/>
      <c r="H164" s="13"/>
      <c r="K164" s="14"/>
    </row>
    <row r="165" spans="7:11" customFormat="1">
      <c r="G165" s="13"/>
      <c r="H165" s="13"/>
      <c r="K165" s="14"/>
    </row>
    <row r="166" spans="7:11" customFormat="1">
      <c r="G166" s="13"/>
      <c r="H166" s="13"/>
      <c r="K166" s="14"/>
    </row>
    <row r="167" spans="7:11" customFormat="1">
      <c r="G167" s="13"/>
      <c r="H167" s="13"/>
      <c r="K167" s="14"/>
    </row>
    <row r="168" spans="7:11" customFormat="1">
      <c r="G168" s="13"/>
      <c r="H168" s="13"/>
      <c r="K168" s="14"/>
    </row>
    <row r="169" spans="7:11" customFormat="1">
      <c r="G169" s="13"/>
      <c r="H169" s="13"/>
      <c r="K169" s="14"/>
    </row>
    <row r="170" spans="7:11" customFormat="1">
      <c r="G170" s="13"/>
      <c r="H170" s="13"/>
      <c r="K170" s="14"/>
    </row>
    <row r="171" spans="7:11" customFormat="1">
      <c r="G171" s="13"/>
      <c r="H171" s="13"/>
      <c r="K171" s="14"/>
    </row>
    <row r="172" spans="7:11" customFormat="1">
      <c r="G172" s="13"/>
      <c r="H172" s="13"/>
      <c r="K172" s="14"/>
    </row>
    <row r="173" spans="7:11" customFormat="1">
      <c r="G173" s="13"/>
      <c r="H173" s="13"/>
      <c r="K173" s="14"/>
    </row>
    <row r="174" spans="7:11" customFormat="1">
      <c r="G174" s="13"/>
      <c r="H174" s="13"/>
      <c r="K174" s="14"/>
    </row>
    <row r="175" spans="7:11" customFormat="1">
      <c r="G175" s="13"/>
      <c r="H175" s="13"/>
      <c r="K175" s="14"/>
    </row>
    <row r="176" spans="7:11" customFormat="1">
      <c r="G176" s="13"/>
      <c r="H176" s="13"/>
      <c r="K176" s="14"/>
    </row>
    <row r="177" spans="7:11" customFormat="1">
      <c r="G177" s="13"/>
      <c r="H177" s="13"/>
      <c r="K177" s="14"/>
    </row>
    <row r="178" spans="7:11" customFormat="1">
      <c r="G178" s="13"/>
      <c r="H178" s="13"/>
      <c r="K178" s="14"/>
    </row>
    <row r="179" spans="7:11" customFormat="1">
      <c r="G179" s="13"/>
      <c r="H179" s="13"/>
      <c r="K179" s="14"/>
    </row>
    <row r="180" spans="7:11" customFormat="1">
      <c r="G180" s="13"/>
      <c r="H180" s="13"/>
      <c r="K180" s="14"/>
    </row>
    <row r="181" spans="7:11" customFormat="1">
      <c r="G181" s="13"/>
      <c r="H181" s="13"/>
      <c r="K181" s="14"/>
    </row>
    <row r="182" spans="7:11" customFormat="1">
      <c r="G182" s="13"/>
      <c r="H182" s="13"/>
      <c r="K182" s="14"/>
    </row>
    <row r="183" spans="7:11" customFormat="1">
      <c r="G183" s="13"/>
      <c r="H183" s="13"/>
      <c r="K183" s="14"/>
    </row>
    <row r="184" spans="7:11" customFormat="1">
      <c r="G184" s="13"/>
      <c r="H184" s="13"/>
      <c r="K184" s="14"/>
    </row>
    <row r="185" spans="7:11" customFormat="1">
      <c r="G185" s="13"/>
      <c r="H185" s="13"/>
      <c r="K185" s="14"/>
    </row>
    <row r="186" spans="7:11" customFormat="1">
      <c r="G186" s="13"/>
      <c r="H186" s="13"/>
      <c r="K186" s="14"/>
    </row>
    <row r="187" spans="7:11" customFormat="1">
      <c r="G187" s="13"/>
      <c r="H187" s="13"/>
      <c r="K187" s="14"/>
    </row>
    <row r="188" spans="7:11" customFormat="1">
      <c r="G188" s="13"/>
      <c r="H188" s="13"/>
      <c r="K188" s="14"/>
    </row>
    <row r="189" spans="7:11" customFormat="1">
      <c r="G189" s="13"/>
      <c r="H189" s="13"/>
      <c r="K189" s="14"/>
    </row>
    <row r="190" spans="7:11" customFormat="1">
      <c r="G190" s="13"/>
      <c r="H190" s="13"/>
      <c r="K190" s="14"/>
    </row>
    <row r="191" spans="7:11" customFormat="1">
      <c r="G191" s="13"/>
      <c r="H191" s="13"/>
      <c r="K191" s="14"/>
    </row>
    <row r="192" spans="7:11" customFormat="1">
      <c r="G192" s="13"/>
      <c r="H192" s="13"/>
      <c r="K192" s="14"/>
    </row>
    <row r="193" spans="7:11" customFormat="1">
      <c r="G193" s="13"/>
      <c r="H193" s="13"/>
      <c r="K193" s="14"/>
    </row>
    <row r="194" spans="7:11" customFormat="1">
      <c r="K194" s="14"/>
    </row>
    <row r="195" spans="7:11" customFormat="1">
      <c r="K195" s="14"/>
    </row>
    <row r="196" spans="7:11" customFormat="1">
      <c r="K196" s="14"/>
    </row>
    <row r="197" spans="7:11" customFormat="1">
      <c r="K197" s="14"/>
    </row>
    <row r="198" spans="7:11" customFormat="1">
      <c r="K198" s="14"/>
    </row>
    <row r="199" spans="7:11" customFormat="1">
      <c r="K199" s="14"/>
    </row>
    <row r="200" spans="7:11" customFormat="1">
      <c r="K200" s="14"/>
    </row>
    <row r="201" spans="7:11" customFormat="1">
      <c r="K201" s="14"/>
    </row>
    <row r="202" spans="7:11" customFormat="1">
      <c r="K202" s="14"/>
    </row>
    <row r="203" spans="7:11" customFormat="1">
      <c r="K203" s="14"/>
    </row>
    <row r="204" spans="7:11" customFormat="1">
      <c r="K204" s="14"/>
    </row>
    <row r="205" spans="7:11" customFormat="1">
      <c r="K205" s="14"/>
    </row>
    <row r="206" spans="7:11" customFormat="1">
      <c r="K206" s="14"/>
    </row>
    <row r="207" spans="7:11" customFormat="1">
      <c r="K207" s="14"/>
    </row>
    <row r="208" spans="7:11" customFormat="1">
      <c r="K208" s="14"/>
    </row>
    <row r="209" spans="11:11" customFormat="1">
      <c r="K209" s="14"/>
    </row>
    <row r="210" spans="11:11" customFormat="1">
      <c r="K210" s="14"/>
    </row>
    <row r="211" spans="11:11" customFormat="1">
      <c r="K211" s="14"/>
    </row>
    <row r="212" spans="11:11" customFormat="1">
      <c r="K212" s="14"/>
    </row>
    <row r="213" spans="11:11" customFormat="1">
      <c r="K213" s="14"/>
    </row>
    <row r="214" spans="11:11" customFormat="1">
      <c r="K214" s="14"/>
    </row>
    <row r="215" spans="11:11" customFormat="1">
      <c r="K215" s="14"/>
    </row>
    <row r="216" spans="11:11" customFormat="1">
      <c r="K216" s="14"/>
    </row>
    <row r="217" spans="11:11" customFormat="1">
      <c r="K217" s="14"/>
    </row>
    <row r="218" spans="11:11" customFormat="1">
      <c r="K218" s="14"/>
    </row>
    <row r="219" spans="11:11" customFormat="1">
      <c r="K219" s="14"/>
    </row>
    <row r="220" spans="11:11" customFormat="1">
      <c r="K220" s="14"/>
    </row>
    <row r="221" spans="11:11" customFormat="1">
      <c r="K221" s="14"/>
    </row>
    <row r="222" spans="11:11" customFormat="1">
      <c r="K222" s="14"/>
    </row>
    <row r="223" spans="11:11" customFormat="1">
      <c r="K223" s="14"/>
    </row>
    <row r="224" spans="11:11" customFormat="1">
      <c r="K224" s="14"/>
    </row>
    <row r="225" spans="11:11" customFormat="1">
      <c r="K225" s="14"/>
    </row>
    <row r="226" spans="11:11" customFormat="1">
      <c r="K226" s="14"/>
    </row>
    <row r="227" spans="11:11" customFormat="1">
      <c r="K227" s="14"/>
    </row>
    <row r="228" spans="11:11" customFormat="1">
      <c r="K228" s="14"/>
    </row>
    <row r="229" spans="11:11" customFormat="1">
      <c r="K229" s="14"/>
    </row>
    <row r="230" spans="11:11" customFormat="1">
      <c r="K230" s="5"/>
    </row>
    <row r="231" spans="11:11" customFormat="1">
      <c r="K231" s="5"/>
    </row>
    <row r="232" spans="11:11" customFormat="1">
      <c r="K232" s="5"/>
    </row>
    <row r="233" spans="11:11" customFormat="1">
      <c r="K233" s="5"/>
    </row>
    <row r="234" spans="11:11" customFormat="1">
      <c r="K234" s="5"/>
    </row>
    <row r="235" spans="11:11" customFormat="1">
      <c r="K235" s="5"/>
    </row>
    <row r="236" spans="11:11" customFormat="1">
      <c r="K236" s="5"/>
    </row>
    <row r="237" spans="11:11" customFormat="1">
      <c r="K237" s="5"/>
    </row>
    <row r="238" spans="11:11" customFormat="1">
      <c r="K238" s="5"/>
    </row>
    <row r="239" spans="11:11" customFormat="1">
      <c r="K239" s="5"/>
    </row>
    <row r="240" spans="11:11" customFormat="1">
      <c r="K240" s="5"/>
    </row>
    <row r="241" spans="11:11" customFormat="1">
      <c r="K241" s="5"/>
    </row>
    <row r="242" spans="11:11" customFormat="1">
      <c r="K242" s="5"/>
    </row>
    <row r="243" spans="11:11" customFormat="1">
      <c r="K243" s="5"/>
    </row>
    <row r="244" spans="11:11" customFormat="1">
      <c r="K244" s="5"/>
    </row>
    <row r="245" spans="11:11" customFormat="1">
      <c r="K245" s="5"/>
    </row>
    <row r="246" spans="11:11" customFormat="1">
      <c r="K246" s="5"/>
    </row>
    <row r="247" spans="11:11" customFormat="1">
      <c r="K247" s="5"/>
    </row>
    <row r="248" spans="11:11" customFormat="1">
      <c r="K248" s="5"/>
    </row>
    <row r="249" spans="11:11" customFormat="1">
      <c r="K249" s="5"/>
    </row>
    <row r="250" spans="11:11" customFormat="1">
      <c r="K250" s="5"/>
    </row>
    <row r="251" spans="11:11" customFormat="1">
      <c r="K251" s="5"/>
    </row>
    <row r="252" spans="11:11" customFormat="1">
      <c r="K252" s="5"/>
    </row>
    <row r="253" spans="11:11" customFormat="1">
      <c r="K253" s="5"/>
    </row>
    <row r="254" spans="11:11" customFormat="1">
      <c r="K254" s="5"/>
    </row>
    <row r="255" spans="11:11" customFormat="1">
      <c r="K255" s="5"/>
    </row>
    <row r="256" spans="11:11" customFormat="1">
      <c r="K256" s="5"/>
    </row>
    <row r="257" spans="11:11" customFormat="1">
      <c r="K257" s="5"/>
    </row>
    <row r="258" spans="11:11" customFormat="1">
      <c r="K258" s="5"/>
    </row>
    <row r="259" spans="11:11" customFormat="1">
      <c r="K259" s="5"/>
    </row>
    <row r="260" spans="11:11" customFormat="1">
      <c r="K260" s="5"/>
    </row>
    <row r="261" spans="11:11" customFormat="1">
      <c r="K261" s="5"/>
    </row>
    <row r="262" spans="11:11" customFormat="1">
      <c r="K262" s="5"/>
    </row>
    <row r="263" spans="11:11" customFormat="1">
      <c r="K263" s="5"/>
    </row>
    <row r="264" spans="11:11" customFormat="1">
      <c r="K264" s="5"/>
    </row>
    <row r="265" spans="11:11" customFormat="1">
      <c r="K265" s="5"/>
    </row>
    <row r="266" spans="11:11" customFormat="1">
      <c r="K266" s="5"/>
    </row>
    <row r="267" spans="11:11" customFormat="1">
      <c r="K267" s="5"/>
    </row>
    <row r="268" spans="11:11" customFormat="1">
      <c r="K268" s="5"/>
    </row>
    <row r="269" spans="11:11" customFormat="1">
      <c r="K269" s="5"/>
    </row>
    <row r="270" spans="11:11" customFormat="1">
      <c r="K270" s="5"/>
    </row>
    <row r="271" spans="11:11" customFormat="1">
      <c r="K271" s="5"/>
    </row>
    <row r="272" spans="11:11" customFormat="1">
      <c r="K272" s="5"/>
    </row>
    <row r="273" spans="11:11" customFormat="1">
      <c r="K273" s="5"/>
    </row>
    <row r="274" spans="11:11" customFormat="1">
      <c r="K274" s="5"/>
    </row>
    <row r="275" spans="11:11" customFormat="1">
      <c r="K275" s="5"/>
    </row>
    <row r="276" spans="11:11" customFormat="1">
      <c r="K276" s="5"/>
    </row>
    <row r="277" spans="11:11" customFormat="1">
      <c r="K277" s="5"/>
    </row>
    <row r="278" spans="11:11" customFormat="1">
      <c r="K278" s="5"/>
    </row>
    <row r="279" spans="11:11" customFormat="1">
      <c r="K279" s="5"/>
    </row>
    <row r="280" spans="11:11" customFormat="1">
      <c r="K280" s="5"/>
    </row>
    <row r="281" spans="11:11" customFormat="1">
      <c r="K281" s="5"/>
    </row>
    <row r="282" spans="11:11" customFormat="1">
      <c r="K282" s="5"/>
    </row>
    <row r="283" spans="11:11" customFormat="1">
      <c r="K283" s="5"/>
    </row>
    <row r="284" spans="11:11" customFormat="1">
      <c r="K284" s="5"/>
    </row>
    <row r="285" spans="11:11" customFormat="1">
      <c r="K285" s="5"/>
    </row>
    <row r="286" spans="11:11" customFormat="1">
      <c r="K286" s="5"/>
    </row>
    <row r="287" spans="11:11" customFormat="1">
      <c r="K287" s="5"/>
    </row>
    <row r="288" spans="11:11" customFormat="1">
      <c r="K288" s="5"/>
    </row>
    <row r="289" spans="11:11" customFormat="1">
      <c r="K289" s="5"/>
    </row>
    <row r="290" spans="11:11" customFormat="1">
      <c r="K290" s="5"/>
    </row>
    <row r="291" spans="11:11" customFormat="1">
      <c r="K291" s="5"/>
    </row>
    <row r="292" spans="11:11" customFormat="1">
      <c r="K292" s="5"/>
    </row>
    <row r="293" spans="11:11" customFormat="1">
      <c r="K293" s="5"/>
    </row>
    <row r="294" spans="11:11" customFormat="1">
      <c r="K294" s="5"/>
    </row>
    <row r="295" spans="11:11" customFormat="1">
      <c r="K295" s="5"/>
    </row>
    <row r="296" spans="11:11" customFormat="1">
      <c r="K296" s="5"/>
    </row>
    <row r="297" spans="11:11" customFormat="1">
      <c r="K297" s="5"/>
    </row>
    <row r="298" spans="11:11" customFormat="1">
      <c r="K298" s="5"/>
    </row>
    <row r="299" spans="11:11" customFormat="1">
      <c r="K299" s="5"/>
    </row>
    <row r="300" spans="11:11" customFormat="1">
      <c r="K300" s="5"/>
    </row>
    <row r="301" spans="11:11" customFormat="1">
      <c r="K301" s="5"/>
    </row>
    <row r="302" spans="11:11" customFormat="1">
      <c r="K302" s="5"/>
    </row>
    <row r="303" spans="11:11" customFormat="1">
      <c r="K303" s="5"/>
    </row>
    <row r="304" spans="11:11" customFormat="1">
      <c r="K304" s="5"/>
    </row>
    <row r="305" spans="11:11" customFormat="1">
      <c r="K305" s="5"/>
    </row>
    <row r="306" spans="11:11" customFormat="1">
      <c r="K306" s="5"/>
    </row>
    <row r="307" spans="11:11" customFormat="1">
      <c r="K307" s="5"/>
    </row>
    <row r="308" spans="11:11" customFormat="1">
      <c r="K308" s="5"/>
    </row>
    <row r="309" spans="11:11" customFormat="1">
      <c r="K309" s="5"/>
    </row>
    <row r="310" spans="11:11" customFormat="1">
      <c r="K310" s="5"/>
    </row>
    <row r="311" spans="11:11" customFormat="1">
      <c r="K311" s="5"/>
    </row>
    <row r="312" spans="11:11" customFormat="1">
      <c r="K312" s="5"/>
    </row>
    <row r="313" spans="11:11" customFormat="1">
      <c r="K313" s="5"/>
    </row>
    <row r="314" spans="11:11" customFormat="1">
      <c r="K314" s="5"/>
    </row>
    <row r="315" spans="11:11" customFormat="1">
      <c r="K315" s="5"/>
    </row>
    <row r="316" spans="11:11" customFormat="1">
      <c r="K316" s="5"/>
    </row>
    <row r="317" spans="11:11" customFormat="1">
      <c r="K317" s="5"/>
    </row>
    <row r="318" spans="11:11" customFormat="1">
      <c r="K318" s="5"/>
    </row>
    <row r="319" spans="11:11" customFormat="1">
      <c r="K319" s="5"/>
    </row>
    <row r="320" spans="11:11" customFormat="1">
      <c r="K320" s="5"/>
    </row>
    <row r="321" spans="11:11" customFormat="1">
      <c r="K321" s="5"/>
    </row>
    <row r="322" spans="11:11" customFormat="1">
      <c r="K322" s="5"/>
    </row>
    <row r="323" spans="11:11" customFormat="1">
      <c r="K323" s="5"/>
    </row>
    <row r="324" spans="11:11" customFormat="1">
      <c r="K324" s="5"/>
    </row>
    <row r="325" spans="11:11" customFormat="1">
      <c r="K325" s="5"/>
    </row>
    <row r="326" spans="11:11" customFormat="1">
      <c r="K326" s="5"/>
    </row>
    <row r="327" spans="11:11" customFormat="1">
      <c r="K327" s="5"/>
    </row>
    <row r="328" spans="11:11" customFormat="1">
      <c r="K328" s="5"/>
    </row>
    <row r="329" spans="11:11" customFormat="1">
      <c r="K329" s="5"/>
    </row>
    <row r="330" spans="11:11" customFormat="1">
      <c r="K330" s="5"/>
    </row>
    <row r="331" spans="11:11" customFormat="1">
      <c r="K331" s="5"/>
    </row>
    <row r="332" spans="11:11" customFormat="1">
      <c r="K332" s="5"/>
    </row>
    <row r="333" spans="11:11" customFormat="1">
      <c r="K333" s="5"/>
    </row>
    <row r="334" spans="11:11" customFormat="1">
      <c r="K334" s="5"/>
    </row>
    <row r="335" spans="11:11" customFormat="1">
      <c r="K335" s="5"/>
    </row>
    <row r="336" spans="11:11" customFormat="1">
      <c r="K336" s="5"/>
    </row>
    <row r="337" spans="11:11" customFormat="1">
      <c r="K337" s="5"/>
    </row>
    <row r="338" spans="11:11" customFormat="1">
      <c r="K338" s="5"/>
    </row>
    <row r="339" spans="11:11" customFormat="1">
      <c r="K339" s="5"/>
    </row>
    <row r="340" spans="11:11" customFormat="1">
      <c r="K340" s="5"/>
    </row>
    <row r="341" spans="11:11" customFormat="1">
      <c r="K341" s="5"/>
    </row>
    <row r="342" spans="11:11" customFormat="1">
      <c r="K342" s="5"/>
    </row>
    <row r="343" spans="11:11" customFormat="1">
      <c r="K343" s="5"/>
    </row>
    <row r="344" spans="11:11" customFormat="1">
      <c r="K344" s="5"/>
    </row>
    <row r="345" spans="11:11" customFormat="1">
      <c r="K345" s="5"/>
    </row>
    <row r="346" spans="11:11" customFormat="1">
      <c r="K346" s="5"/>
    </row>
    <row r="347" spans="11:11" customFormat="1">
      <c r="K347" s="5"/>
    </row>
    <row r="348" spans="11:11" customFormat="1">
      <c r="K348" s="5"/>
    </row>
    <row r="349" spans="11:11" customFormat="1">
      <c r="K34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49"/>
  <sheetViews>
    <sheetView topLeftCell="B1" workbookViewId="0">
      <selection activeCell="R4" sqref="R4"/>
    </sheetView>
  </sheetViews>
  <sheetFormatPr defaultColWidth="9.1015625" defaultRowHeight="14.4"/>
  <cols>
    <col min="1" max="3" width="9.1015625" style="4"/>
    <col min="4" max="4" width="8.41796875" style="11" bestFit="1" customWidth="1"/>
    <col min="5" max="10" width="9.1015625" style="4"/>
    <col min="11" max="11" width="8.41796875" style="4" bestFit="1" customWidth="1"/>
    <col min="12" max="13" width="9.1015625" style="4"/>
    <col min="14" max="14" width="20.83984375" style="4" bestFit="1" customWidth="1"/>
    <col min="15" max="15" width="20.83984375" style="4" customWidth="1"/>
    <col min="16" max="16" width="13.26171875" style="4" customWidth="1"/>
    <col min="17" max="19" width="9.1015625" style="4"/>
    <col min="20" max="21" width="10.26171875" style="4" customWidth="1"/>
    <col min="22" max="16384" width="9.1015625" style="4"/>
  </cols>
  <sheetData>
    <row r="1" spans="1:22">
      <c r="A1" s="4" t="s">
        <v>0</v>
      </c>
      <c r="B1" s="4" t="s">
        <v>117</v>
      </c>
      <c r="C1" s="4" t="s">
        <v>116</v>
      </c>
      <c r="D1" s="11" t="s">
        <v>118</v>
      </c>
      <c r="E1" s="4" t="s">
        <v>120</v>
      </c>
      <c r="F1" s="4" t="s">
        <v>135</v>
      </c>
      <c r="G1" s="4" t="s">
        <v>121</v>
      </c>
      <c r="H1" s="4" t="s">
        <v>119</v>
      </c>
      <c r="I1" s="4" t="s">
        <v>99</v>
      </c>
      <c r="J1" s="4" t="s">
        <v>122</v>
      </c>
      <c r="K1" s="4" t="s">
        <v>123</v>
      </c>
      <c r="L1" s="4" t="s">
        <v>124</v>
      </c>
      <c r="M1" s="14" t="s">
        <v>126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144</v>
      </c>
      <c r="V1" s="4" t="s">
        <v>143</v>
      </c>
    </row>
    <row r="2" spans="1:22">
      <c r="A2" s="4">
        <v>1918</v>
      </c>
      <c r="B2" s="4">
        <v>75.784999999999997</v>
      </c>
      <c r="C2" s="4">
        <f>B2/D2*1000</f>
        <v>4984.5435411733752</v>
      </c>
      <c r="D2" s="11">
        <v>15.204000000000001</v>
      </c>
      <c r="E2" s="4">
        <v>2875</v>
      </c>
      <c r="F2" s="4">
        <f>E2/D2</f>
        <v>189.09497500657722</v>
      </c>
      <c r="G2" s="4">
        <v>6078</v>
      </c>
      <c r="H2" s="28">
        <v>18092</v>
      </c>
      <c r="I2" s="28">
        <f>H2/D2</f>
        <v>1189.950013154433</v>
      </c>
      <c r="J2" s="13">
        <f>E2/(D2*C2)</f>
        <v>3.7936267071320182E-2</v>
      </c>
      <c r="K2" s="13">
        <f>G2/(D2*C2)</f>
        <v>8.0200567394603156E-2</v>
      </c>
      <c r="L2" s="13">
        <f>H2/(D2*C2)</f>
        <v>0.23872798047106947</v>
      </c>
      <c r="M2" s="14">
        <f>1/L2</f>
        <v>4.1888680079593188</v>
      </c>
      <c r="N2" s="4">
        <f>J2/$J$4*100</f>
        <v>129.53132518751272</v>
      </c>
      <c r="O2" s="4">
        <f>100*E2/$E$4</f>
        <v>111.04673619157975</v>
      </c>
      <c r="P2" s="4">
        <f>G2/$G$4*100</f>
        <v>84.569361346876306</v>
      </c>
      <c r="Q2" s="4">
        <f>K2/$K$4*100</f>
        <v>98.646586304200909</v>
      </c>
      <c r="R2" s="4">
        <f>H2/$H$4*100</f>
        <v>76.997063454909139</v>
      </c>
      <c r="S2" s="4">
        <f>L2/$L$4*100</f>
        <v>89.813820801134355</v>
      </c>
      <c r="T2" s="4">
        <f>C2/$C$4*100</f>
        <v>100.0630200018809</v>
      </c>
      <c r="U2" s="4">
        <f>O2-T2</f>
        <v>10.983716189698853</v>
      </c>
      <c r="V2" s="4">
        <f>D2/$D$4*100</f>
        <v>85.675645215823295</v>
      </c>
    </row>
    <row r="3" spans="1:22">
      <c r="A3" s="4">
        <v>1919</v>
      </c>
      <c r="B3" s="4">
        <v>78.501999999999995</v>
      </c>
      <c r="C3" s="4">
        <f>B3/D3*1000</f>
        <v>5038.6392811296528</v>
      </c>
      <c r="D3" s="11">
        <v>15.58</v>
      </c>
      <c r="E3" s="4">
        <v>2832</v>
      </c>
      <c r="F3" s="4">
        <f t="shared" ref="F3:F12" si="0">E3/D3</f>
        <v>181.77150192554558</v>
      </c>
      <c r="G3" s="4">
        <v>6444</v>
      </c>
      <c r="H3" s="4">
        <v>21677</v>
      </c>
      <c r="I3" s="28">
        <f t="shared" ref="I3:I12" si="1">H3/D3</f>
        <v>1391.3350449293966</v>
      </c>
      <c r="J3" s="13">
        <f t="shared" ref="J3:J12" si="2">E3/(D3*C3)</f>
        <v>3.607551399964333E-2</v>
      </c>
      <c r="K3" s="13">
        <f t="shared" ref="K3:K11" si="3">G3/(D3*C3)</f>
        <v>8.2087080583934185E-2</v>
      </c>
      <c r="L3" s="13">
        <f t="shared" ref="L3:L12" si="4">H3/(D3*C3)</f>
        <v>0.27613309215051851</v>
      </c>
      <c r="M3" s="14">
        <f t="shared" ref="M3:M12" si="5">1/L3</f>
        <v>3.6214420814688371</v>
      </c>
      <c r="N3" s="4">
        <f t="shared" ref="N3:N12" si="6">J3/$J$4*100</f>
        <v>123.17788480372616</v>
      </c>
      <c r="O3" s="4">
        <f t="shared" ref="O3:O12" si="7">100*E3/$E$4</f>
        <v>109.38586326767091</v>
      </c>
      <c r="P3" s="4">
        <f t="shared" ref="P3:P12" si="8">G3/$G$4*100</f>
        <v>89.661889522749405</v>
      </c>
      <c r="Q3" s="4">
        <f t="shared" ref="Q3:Q12" si="9">K3/$K$4*100</f>
        <v>100.96699490218145</v>
      </c>
      <c r="R3" s="4">
        <f t="shared" ref="R3:R12" si="10">H3/$H$4*100</f>
        <v>92.25433034004341</v>
      </c>
      <c r="S3" s="4">
        <f t="shared" ref="S3:S12" si="11">L3/$L$4*100</f>
        <v>103.88630610761302</v>
      </c>
      <c r="T3" s="4">
        <f t="shared" ref="T3:T12" si="12">C3/$C$4*100</f>
        <v>101.14897362322037</v>
      </c>
      <c r="U3" s="4">
        <f t="shared" ref="U3:U12" si="13">O3-T3</f>
        <v>8.2368896444505424</v>
      </c>
      <c r="V3" s="4">
        <f t="shared" ref="V3:V12" si="14">D3/$D$4*100</f>
        <v>87.794432548179884</v>
      </c>
    </row>
    <row r="4" spans="1:22">
      <c r="A4" s="4">
        <v>1920</v>
      </c>
      <c r="B4" s="4">
        <v>88.4</v>
      </c>
      <c r="C4" s="4">
        <f t="shared" ref="C4:C12" si="15">B4/D4*1000</f>
        <v>4981.4042601149558</v>
      </c>
      <c r="D4" s="11">
        <v>17.745999999999999</v>
      </c>
      <c r="E4" s="4">
        <v>2589</v>
      </c>
      <c r="F4" s="4">
        <f t="shared" si="0"/>
        <v>145.89203200721289</v>
      </c>
      <c r="G4" s="4">
        <v>7187</v>
      </c>
      <c r="H4" s="4">
        <v>23497</v>
      </c>
      <c r="I4" s="28">
        <f t="shared" si="1"/>
        <v>1324.0730305420941</v>
      </c>
      <c r="J4" s="13">
        <f t="shared" si="2"/>
        <v>2.9287330316742081E-2</v>
      </c>
      <c r="K4" s="13">
        <f t="shared" si="3"/>
        <v>8.1300904977375563E-2</v>
      </c>
      <c r="L4" s="13">
        <f t="shared" si="4"/>
        <v>0.2658031674208145</v>
      </c>
      <c r="M4" s="14">
        <f t="shared" si="5"/>
        <v>3.7621824062646292</v>
      </c>
      <c r="N4" s="4">
        <f t="shared" si="6"/>
        <v>100</v>
      </c>
      <c r="O4" s="4">
        <f t="shared" si="7"/>
        <v>100</v>
      </c>
      <c r="P4" s="4">
        <f t="shared" si="8"/>
        <v>100</v>
      </c>
      <c r="Q4" s="4">
        <f t="shared" si="9"/>
        <v>100</v>
      </c>
      <c r="R4" s="4">
        <f t="shared" si="10"/>
        <v>100</v>
      </c>
      <c r="S4" s="4">
        <f t="shared" si="11"/>
        <v>100</v>
      </c>
      <c r="T4" s="4">
        <f t="shared" si="12"/>
        <v>100</v>
      </c>
      <c r="U4" s="4">
        <f t="shared" si="13"/>
        <v>0</v>
      </c>
      <c r="V4" s="4">
        <f t="shared" si="14"/>
        <v>100</v>
      </c>
    </row>
    <row r="5" spans="1:22">
      <c r="A5" s="4">
        <v>1921</v>
      </c>
      <c r="B5" s="14">
        <v>73.558999999999997</v>
      </c>
      <c r="C5" s="4">
        <f t="shared" si="15"/>
        <v>4863.7265273737103</v>
      </c>
      <c r="D5" s="11">
        <v>15.124000000000001</v>
      </c>
      <c r="E5" s="4">
        <v>3037</v>
      </c>
      <c r="F5" s="4">
        <f t="shared" si="0"/>
        <v>200.80666490346468</v>
      </c>
      <c r="G5" s="4">
        <v>6283</v>
      </c>
      <c r="H5" s="4">
        <v>21194</v>
      </c>
      <c r="I5" s="28">
        <f t="shared" si="1"/>
        <v>1401.3488495107115</v>
      </c>
      <c r="J5" s="13">
        <f t="shared" si="2"/>
        <v>4.1286586277681864E-2</v>
      </c>
      <c r="K5" s="13">
        <f t="shared" si="3"/>
        <v>8.541442923367637E-2</v>
      </c>
      <c r="L5" s="13">
        <f t="shared" si="4"/>
        <v>0.28812245952228821</v>
      </c>
      <c r="M5" s="14">
        <f t="shared" si="5"/>
        <v>3.4707464376710391</v>
      </c>
      <c r="N5" s="4">
        <f t="shared" si="6"/>
        <v>140.97080830232048</v>
      </c>
      <c r="O5" s="4">
        <f t="shared" si="7"/>
        <v>117.30397837002704</v>
      </c>
      <c r="P5" s="4">
        <f t="shared" si="8"/>
        <v>87.421733685821621</v>
      </c>
      <c r="Q5" s="4">
        <f t="shared" si="9"/>
        <v>105.05962911168764</v>
      </c>
      <c r="R5" s="4">
        <f t="shared" si="10"/>
        <v>90.198748776439544</v>
      </c>
      <c r="S5" s="4">
        <f t="shared" si="11"/>
        <v>108.39692480644455</v>
      </c>
      <c r="T5" s="4">
        <f t="shared" si="12"/>
        <v>97.637659451101641</v>
      </c>
      <c r="U5" s="4">
        <f t="shared" si="13"/>
        <v>19.666318918925398</v>
      </c>
      <c r="V5" s="4">
        <f t="shared" si="14"/>
        <v>85.22483940042828</v>
      </c>
    </row>
    <row r="6" spans="1:22">
      <c r="A6" s="4">
        <v>1922</v>
      </c>
      <c r="B6" s="14">
        <v>73.61</v>
      </c>
      <c r="C6" s="4">
        <f t="shared" si="15"/>
        <v>5149.3529206016083</v>
      </c>
      <c r="D6" s="11">
        <v>14.295</v>
      </c>
      <c r="E6" s="4">
        <v>3526</v>
      </c>
      <c r="F6" s="4">
        <f t="shared" si="0"/>
        <v>246.65967121371108</v>
      </c>
      <c r="G6" s="4">
        <v>6676</v>
      </c>
      <c r="H6" s="4">
        <v>21547</v>
      </c>
      <c r="I6" s="28">
        <f t="shared" si="1"/>
        <v>1507.3102483385799</v>
      </c>
      <c r="J6" s="13">
        <f t="shared" si="2"/>
        <v>4.7901100393968221E-2</v>
      </c>
      <c r="K6" s="13">
        <f t="shared" si="3"/>
        <v>9.0694199157723157E-2</v>
      </c>
      <c r="L6" s="13">
        <f t="shared" si="4"/>
        <v>0.29271838065480238</v>
      </c>
      <c r="M6" s="14">
        <f t="shared" si="5"/>
        <v>3.4162528426231025</v>
      </c>
      <c r="N6" s="4">
        <f t="shared" si="6"/>
        <v>163.55570779555003</v>
      </c>
      <c r="O6" s="4">
        <f t="shared" si="7"/>
        <v>136.19157976052529</v>
      </c>
      <c r="P6" s="4">
        <f t="shared" si="8"/>
        <v>92.889940169750943</v>
      </c>
      <c r="Q6" s="4">
        <f t="shared" si="9"/>
        <v>111.55373877198731</v>
      </c>
      <c r="R6" s="4">
        <f t="shared" si="10"/>
        <v>91.701068221475083</v>
      </c>
      <c r="S6" s="4">
        <f t="shared" si="11"/>
        <v>110.12599416897702</v>
      </c>
      <c r="T6" s="4">
        <f t="shared" si="12"/>
        <v>103.37151236311779</v>
      </c>
      <c r="U6" s="4">
        <f t="shared" si="13"/>
        <v>32.820067397407499</v>
      </c>
      <c r="V6" s="4">
        <f t="shared" si="14"/>
        <v>80.553364138397384</v>
      </c>
    </row>
    <row r="7" spans="1:22">
      <c r="A7" s="4">
        <v>1923</v>
      </c>
      <c r="B7" s="14">
        <v>85.673000000000002</v>
      </c>
      <c r="C7" s="4">
        <f t="shared" si="15"/>
        <v>5830.8718437351117</v>
      </c>
      <c r="D7" s="11">
        <v>14.693</v>
      </c>
      <c r="E7" s="4">
        <v>3787</v>
      </c>
      <c r="F7" s="4">
        <f t="shared" si="0"/>
        <v>257.74178180085755</v>
      </c>
      <c r="G7" s="4">
        <v>6874</v>
      </c>
      <c r="H7" s="4">
        <v>22716</v>
      </c>
      <c r="I7" s="28">
        <f t="shared" si="1"/>
        <v>1546.0423330837814</v>
      </c>
      <c r="J7" s="13">
        <f t="shared" si="2"/>
        <v>4.4202957757986765E-2</v>
      </c>
      <c r="K7" s="13">
        <f t="shared" si="3"/>
        <v>8.0235313342593345E-2</v>
      </c>
      <c r="L7" s="13">
        <f t="shared" si="4"/>
        <v>0.26514771281500588</v>
      </c>
      <c r="M7" s="14">
        <f t="shared" si="5"/>
        <v>3.7714826553970773</v>
      </c>
      <c r="N7" s="4">
        <f t="shared" si="6"/>
        <v>150.92860045600733</v>
      </c>
      <c r="O7" s="4">
        <f t="shared" si="7"/>
        <v>146.27269215913481</v>
      </c>
      <c r="P7" s="4">
        <f t="shared" si="8"/>
        <v>95.644914428829836</v>
      </c>
      <c r="Q7" s="4">
        <f t="shared" si="9"/>
        <v>98.689323771883281</v>
      </c>
      <c r="R7" s="4">
        <f t="shared" si="10"/>
        <v>96.676171426139518</v>
      </c>
      <c r="S7" s="4">
        <f t="shared" si="11"/>
        <v>99.753406021392166</v>
      </c>
      <c r="T7" s="4">
        <f t="shared" si="12"/>
        <v>117.05277346032045</v>
      </c>
      <c r="U7" s="4">
        <f t="shared" si="13"/>
        <v>29.219918698814354</v>
      </c>
      <c r="V7" s="4">
        <f t="shared" si="14"/>
        <v>82.796123069987601</v>
      </c>
    </row>
    <row r="8" spans="1:22">
      <c r="A8" s="4">
        <v>1924</v>
      </c>
      <c r="B8" s="14">
        <v>87.111999999999995</v>
      </c>
      <c r="C8" s="4">
        <f t="shared" si="15"/>
        <v>6003.5837353549268</v>
      </c>
      <c r="D8" s="11">
        <v>14.51</v>
      </c>
      <c r="E8" s="4">
        <v>4163</v>
      </c>
      <c r="F8" s="4">
        <f t="shared" si="0"/>
        <v>286.90558235699518</v>
      </c>
      <c r="G8" s="4">
        <v>7026</v>
      </c>
      <c r="H8" s="4">
        <v>23495</v>
      </c>
      <c r="I8" s="28">
        <f t="shared" si="1"/>
        <v>1619.2281185389386</v>
      </c>
      <c r="J8" s="13">
        <f t="shared" si="2"/>
        <v>4.7789053172926817E-2</v>
      </c>
      <c r="K8" s="13">
        <f t="shared" si="3"/>
        <v>8.0654789236844535E-2</v>
      </c>
      <c r="L8" s="13">
        <f t="shared" si="4"/>
        <v>0.26971025805859128</v>
      </c>
      <c r="M8" s="14">
        <f t="shared" si="5"/>
        <v>3.7076824856352411</v>
      </c>
      <c r="N8" s="4">
        <f t="shared" si="6"/>
        <v>163.17312863988917</v>
      </c>
      <c r="O8" s="4">
        <f t="shared" si="7"/>
        <v>160.79567400540751</v>
      </c>
      <c r="P8" s="4">
        <f t="shared" si="8"/>
        <v>97.759844163072216</v>
      </c>
      <c r="Q8" s="4">
        <f t="shared" si="9"/>
        <v>99.205278538153024</v>
      </c>
      <c r="R8" s="4">
        <f t="shared" si="10"/>
        <v>99.991488275098945</v>
      </c>
      <c r="S8" s="4">
        <f t="shared" si="11"/>
        <v>101.46991876571249</v>
      </c>
      <c r="T8" s="4">
        <f t="shared" si="12"/>
        <v>120.51990607195535</v>
      </c>
      <c r="U8" s="4">
        <f t="shared" si="13"/>
        <v>40.275767933452158</v>
      </c>
      <c r="V8" s="4">
        <f t="shared" si="14"/>
        <v>81.764904767271503</v>
      </c>
    </row>
    <row r="9" spans="1:22">
      <c r="A9" s="4">
        <v>1925</v>
      </c>
      <c r="B9" s="14">
        <v>90.838999999999999</v>
      </c>
      <c r="C9" s="4">
        <f t="shared" si="15"/>
        <v>6151.069880823401</v>
      </c>
      <c r="D9" s="11">
        <v>14.768000000000001</v>
      </c>
      <c r="E9" s="4">
        <v>4090</v>
      </c>
      <c r="F9" s="4">
        <f t="shared" si="0"/>
        <v>276.95016251354281</v>
      </c>
      <c r="G9" s="4">
        <v>7133</v>
      </c>
      <c r="H9" s="4">
        <v>25498</v>
      </c>
      <c r="I9" s="28">
        <f t="shared" si="1"/>
        <v>1726.5709642470206</v>
      </c>
      <c r="J9" s="13">
        <f t="shared" si="2"/>
        <v>4.5024714054536057E-2</v>
      </c>
      <c r="K9" s="13">
        <f t="shared" si="3"/>
        <v>7.8523541650612635E-2</v>
      </c>
      <c r="L9" s="13">
        <f t="shared" si="4"/>
        <v>0.28069441539426904</v>
      </c>
      <c r="M9" s="14">
        <f t="shared" si="5"/>
        <v>3.5625931445603571</v>
      </c>
      <c r="N9" s="4">
        <f t="shared" si="6"/>
        <v>153.73444273545721</v>
      </c>
      <c r="O9" s="4">
        <f t="shared" si="7"/>
        <v>157.97605252993435</v>
      </c>
      <c r="P9" s="4">
        <f t="shared" si="8"/>
        <v>99.248643383887583</v>
      </c>
      <c r="Q9" s="4">
        <f t="shared" si="9"/>
        <v>96.583846972508098</v>
      </c>
      <c r="R9" s="4">
        <f t="shared" si="10"/>
        <v>108.51598076350173</v>
      </c>
      <c r="S9" s="4">
        <f t="shared" si="11"/>
        <v>105.60235911330544</v>
      </c>
      <c r="T9" s="4">
        <f t="shared" si="12"/>
        <v>123.48064039037565</v>
      </c>
      <c r="U9" s="4">
        <f t="shared" si="13"/>
        <v>34.495412139558695</v>
      </c>
      <c r="V9" s="4">
        <f t="shared" si="14"/>
        <v>83.218753521920448</v>
      </c>
    </row>
    <row r="10" spans="1:22">
      <c r="A10" s="4">
        <v>1926</v>
      </c>
      <c r="B10" s="14">
        <v>97.192999999999998</v>
      </c>
      <c r="C10" s="4">
        <f t="shared" si="15"/>
        <v>6550.2763175630143</v>
      </c>
      <c r="D10" s="11">
        <v>14.837999999999999</v>
      </c>
      <c r="E10" s="4">
        <v>4167</v>
      </c>
      <c r="F10" s="4">
        <f t="shared" si="0"/>
        <v>280.83299636069552</v>
      </c>
      <c r="G10" s="4">
        <v>7157</v>
      </c>
      <c r="H10" s="4">
        <v>25921</v>
      </c>
      <c r="I10" s="28">
        <f t="shared" si="1"/>
        <v>1746.9335489958216</v>
      </c>
      <c r="J10" s="13">
        <f t="shared" si="2"/>
        <v>4.2873457965079791E-2</v>
      </c>
      <c r="K10" s="13">
        <f t="shared" si="3"/>
        <v>7.3636990318232801E-2</v>
      </c>
      <c r="L10" s="13">
        <f t="shared" si="4"/>
        <v>0.26669616124618029</v>
      </c>
      <c r="M10" s="14">
        <f t="shared" si="5"/>
        <v>3.7495852783457426</v>
      </c>
      <c r="N10" s="4">
        <f t="shared" si="6"/>
        <v>146.38909556249723</v>
      </c>
      <c r="O10" s="4">
        <f t="shared" si="7"/>
        <v>160.95017381228274</v>
      </c>
      <c r="P10" s="4">
        <f t="shared" si="8"/>
        <v>99.582579657715314</v>
      </c>
      <c r="Q10" s="4">
        <f t="shared" si="9"/>
        <v>90.573395632834007</v>
      </c>
      <c r="R10" s="4">
        <f t="shared" si="10"/>
        <v>110.31621058007406</v>
      </c>
      <c r="S10" s="4">
        <f t="shared" si="11"/>
        <v>100.33596056586941</v>
      </c>
      <c r="T10" s="4">
        <f t="shared" si="12"/>
        <v>131.49457413062584</v>
      </c>
      <c r="U10" s="4">
        <f t="shared" si="13"/>
        <v>29.455599681656906</v>
      </c>
      <c r="V10" s="4">
        <f t="shared" si="14"/>
        <v>83.613208610391069</v>
      </c>
    </row>
    <row r="11" spans="1:22">
      <c r="A11" s="4">
        <v>1927</v>
      </c>
      <c r="B11" s="14">
        <v>95.784999999999997</v>
      </c>
      <c r="C11" s="4">
        <f t="shared" si="15"/>
        <v>6613.6159635434642</v>
      </c>
      <c r="D11" s="11">
        <v>14.483000000000001</v>
      </c>
      <c r="E11" s="4">
        <v>4268</v>
      </c>
      <c r="F11" s="4">
        <f t="shared" si="0"/>
        <v>294.69032658979489</v>
      </c>
      <c r="G11" s="4">
        <v>7126</v>
      </c>
      <c r="H11" s="4">
        <v>25866</v>
      </c>
      <c r="I11" s="28">
        <f t="shared" si="1"/>
        <v>1785.9559483532416</v>
      </c>
      <c r="J11" s="13">
        <f t="shared" si="2"/>
        <v>4.4558124967374851E-2</v>
      </c>
      <c r="K11" s="13">
        <f t="shared" si="3"/>
        <v>7.4395782220598214E-2</v>
      </c>
      <c r="L11" s="13">
        <f t="shared" si="4"/>
        <v>0.27004228219449811</v>
      </c>
      <c r="M11" s="14">
        <f t="shared" si="5"/>
        <v>3.703123791850305</v>
      </c>
      <c r="N11" s="4">
        <f t="shared" si="6"/>
        <v>152.14129961822854</v>
      </c>
      <c r="O11" s="4">
        <f t="shared" si="7"/>
        <v>164.85129393588258</v>
      </c>
      <c r="P11" s="4">
        <f t="shared" si="8"/>
        <v>99.151245304021145</v>
      </c>
      <c r="Q11" s="4">
        <f t="shared" si="9"/>
        <v>91.506708616959543</v>
      </c>
      <c r="R11" s="4">
        <f t="shared" si="10"/>
        <v>110.08213814529515</v>
      </c>
      <c r="S11" s="4">
        <f t="shared" si="11"/>
        <v>101.59483230196888</v>
      </c>
      <c r="T11" s="4">
        <f t="shared" si="12"/>
        <v>132.76609602832841</v>
      </c>
      <c r="U11" s="4">
        <f t="shared" si="13"/>
        <v>32.085197907554175</v>
      </c>
      <c r="V11" s="4">
        <f t="shared" si="14"/>
        <v>81.612757804575693</v>
      </c>
    </row>
    <row r="12" spans="1:22">
      <c r="A12" s="4">
        <v>1928</v>
      </c>
      <c r="B12" s="14">
        <v>97.66</v>
      </c>
      <c r="C12" s="4">
        <f t="shared" si="15"/>
        <v>6692.708333333333</v>
      </c>
      <c r="D12" s="11">
        <v>14.592000000000001</v>
      </c>
      <c r="E12" s="4">
        <v>3970</v>
      </c>
      <c r="F12" s="4">
        <f t="shared" si="0"/>
        <v>272.06688596491227</v>
      </c>
      <c r="G12" s="4">
        <v>7135</v>
      </c>
      <c r="H12" s="4">
        <v>26181</v>
      </c>
      <c r="I12" s="28">
        <f t="shared" si="1"/>
        <v>1794.202302631579</v>
      </c>
      <c r="J12" s="13">
        <f t="shared" si="2"/>
        <v>4.0651238992422692E-2</v>
      </c>
      <c r="K12" s="13">
        <f>G12/(D12*C12)</f>
        <v>7.305959451157075E-2</v>
      </c>
      <c r="L12" s="13">
        <f t="shared" si="4"/>
        <v>0.26808314560720869</v>
      </c>
      <c r="M12" s="14">
        <f t="shared" si="5"/>
        <v>3.730186012757343</v>
      </c>
      <c r="N12" s="4">
        <f t="shared" si="6"/>
        <v>138.80144947586581</v>
      </c>
      <c r="O12" s="4">
        <f t="shared" si="7"/>
        <v>153.34105832367709</v>
      </c>
      <c r="P12" s="4">
        <f t="shared" si="8"/>
        <v>99.276471406706563</v>
      </c>
      <c r="Q12" s="4">
        <f t="shared" si="9"/>
        <v>89.86319959402887</v>
      </c>
      <c r="R12" s="4">
        <f t="shared" si="10"/>
        <v>111.4227348172107</v>
      </c>
      <c r="S12" s="4">
        <f t="shared" si="11"/>
        <v>100.85776938195194</v>
      </c>
      <c r="T12" s="4">
        <f t="shared" si="12"/>
        <v>134.35384851055804</v>
      </c>
      <c r="U12" s="4">
        <f t="shared" si="13"/>
        <v>18.987209813119051</v>
      </c>
      <c r="V12" s="4">
        <f t="shared" si="14"/>
        <v>82.226980728051402</v>
      </c>
    </row>
    <row r="13" spans="1:22">
      <c r="B13" s="14"/>
      <c r="C13" s="14"/>
      <c r="H13" s="13"/>
      <c r="I13" s="13"/>
      <c r="J13" s="13"/>
      <c r="M13" s="14"/>
    </row>
    <row r="14" spans="1:22">
      <c r="B14" s="14"/>
      <c r="C14" s="14"/>
      <c r="E14" s="4">
        <f>638.872/8.422</f>
        <v>75.857516029446671</v>
      </c>
      <c r="H14" s="13"/>
      <c r="I14" s="13"/>
      <c r="J14" s="13"/>
      <c r="M14" s="14"/>
    </row>
    <row r="15" spans="1:22">
      <c r="B15" s="14"/>
      <c r="C15" s="14"/>
      <c r="H15" s="13"/>
      <c r="I15" s="13"/>
      <c r="J15" s="13"/>
      <c r="M15" s="14"/>
    </row>
    <row r="16" spans="1:22">
      <c r="B16" s="14"/>
      <c r="C16" s="14"/>
      <c r="H16" s="13"/>
      <c r="I16" s="13"/>
      <c r="J16" s="13"/>
      <c r="M16" s="14"/>
    </row>
    <row r="17" spans="1:13">
      <c r="B17" s="14"/>
      <c r="C17" s="14"/>
      <c r="H17" s="13"/>
      <c r="I17" s="13"/>
      <c r="J17" s="13"/>
      <c r="M17" s="14"/>
    </row>
    <row r="18" spans="1:13">
      <c r="A18" s="4" t="s">
        <v>128</v>
      </c>
      <c r="H18" s="13"/>
      <c r="I18" s="13"/>
      <c r="J18" s="13"/>
      <c r="M18" s="14"/>
    </row>
    <row r="19" spans="1:13">
      <c r="A19" s="4" t="s">
        <v>127</v>
      </c>
      <c r="H19" s="13"/>
      <c r="I19" s="13"/>
      <c r="J19" s="13"/>
      <c r="M19" s="14"/>
    </row>
    <row r="20" spans="1:13">
      <c r="H20" s="13"/>
      <c r="I20" s="13"/>
      <c r="J20" s="13"/>
      <c r="M20" s="14"/>
    </row>
    <row r="21" spans="1:13">
      <c r="H21" s="13"/>
      <c r="I21" s="13"/>
      <c r="J21" s="13"/>
      <c r="M21" s="14"/>
    </row>
    <row r="22" spans="1:13">
      <c r="H22" s="13"/>
      <c r="I22" s="13"/>
      <c r="J22" s="13"/>
      <c r="M22" s="14"/>
    </row>
    <row r="23" spans="1:13">
      <c r="H23" s="13"/>
      <c r="I23" s="13"/>
      <c r="J23" s="13"/>
      <c r="M23" s="14"/>
    </row>
    <row r="24" spans="1:13">
      <c r="H24" s="13"/>
      <c r="I24" s="13"/>
      <c r="J24" s="13"/>
      <c r="M24" s="14"/>
    </row>
    <row r="25" spans="1:13">
      <c r="H25" s="13"/>
      <c r="I25" s="13"/>
      <c r="J25" s="13"/>
      <c r="M25" s="14"/>
    </row>
    <row r="26" spans="1:13">
      <c r="H26" s="13"/>
      <c r="I26" s="13"/>
      <c r="J26" s="13"/>
      <c r="M26" s="14"/>
    </row>
    <row r="27" spans="1:13">
      <c r="H27" s="13"/>
      <c r="I27" s="13"/>
      <c r="J27" s="13"/>
      <c r="M27" s="14"/>
    </row>
    <row r="28" spans="1:13">
      <c r="H28" s="13"/>
      <c r="I28" s="13"/>
      <c r="J28" s="13"/>
      <c r="M28" s="14"/>
    </row>
    <row r="29" spans="1:13">
      <c r="H29" s="13"/>
      <c r="I29" s="13"/>
      <c r="J29" s="13"/>
      <c r="M29" s="14"/>
    </row>
    <row r="30" spans="1:13">
      <c r="H30" s="13"/>
      <c r="I30" s="13"/>
      <c r="J30" s="13"/>
      <c r="M30" s="14"/>
    </row>
    <row r="31" spans="1:13">
      <c r="H31" s="13"/>
      <c r="I31" s="13"/>
      <c r="J31" s="13"/>
      <c r="M31" s="14"/>
    </row>
    <row r="32" spans="1:13">
      <c r="H32" s="13"/>
      <c r="I32" s="13"/>
      <c r="J32" s="13"/>
      <c r="M32" s="14"/>
    </row>
    <row r="33" spans="8:13" s="4" customFormat="1">
      <c r="H33" s="13"/>
      <c r="I33" s="13"/>
      <c r="J33" s="13"/>
      <c r="M33" s="14"/>
    </row>
    <row r="34" spans="8:13" s="4" customFormat="1">
      <c r="H34" s="13"/>
      <c r="I34" s="13"/>
      <c r="J34" s="13"/>
      <c r="M34" s="14"/>
    </row>
    <row r="35" spans="8:13" s="4" customFormat="1">
      <c r="H35" s="13"/>
      <c r="I35" s="13"/>
      <c r="J35" s="13"/>
      <c r="M35" s="14"/>
    </row>
    <row r="36" spans="8:13" s="4" customFormat="1">
      <c r="H36" s="13"/>
      <c r="I36" s="13"/>
      <c r="J36" s="13"/>
      <c r="M36" s="14"/>
    </row>
    <row r="37" spans="8:13" s="4" customFormat="1">
      <c r="H37" s="13"/>
      <c r="I37" s="13"/>
      <c r="J37" s="13"/>
      <c r="M37" s="14"/>
    </row>
    <row r="38" spans="8:13" s="4" customFormat="1">
      <c r="H38" s="13"/>
      <c r="I38" s="13"/>
      <c r="J38" s="13"/>
      <c r="M38" s="14"/>
    </row>
    <row r="39" spans="8:13" s="4" customFormat="1">
      <c r="H39" s="13"/>
      <c r="I39" s="13"/>
      <c r="J39" s="13"/>
      <c r="M39" s="14"/>
    </row>
    <row r="40" spans="8:13" s="4" customFormat="1">
      <c r="H40" s="13"/>
      <c r="I40" s="13"/>
      <c r="J40" s="13"/>
      <c r="M40" s="14"/>
    </row>
    <row r="41" spans="8:13" s="4" customFormat="1">
      <c r="H41" s="13"/>
      <c r="I41" s="13"/>
      <c r="J41" s="13"/>
      <c r="M41" s="14"/>
    </row>
    <row r="42" spans="8:13" s="4" customFormat="1">
      <c r="H42" s="13"/>
      <c r="I42" s="13"/>
      <c r="J42" s="13"/>
      <c r="M42" s="14"/>
    </row>
    <row r="43" spans="8:13" s="4" customFormat="1">
      <c r="H43" s="13"/>
      <c r="I43" s="13"/>
      <c r="J43" s="13"/>
      <c r="M43" s="14"/>
    </row>
    <row r="44" spans="8:13" s="4" customFormat="1">
      <c r="H44" s="13"/>
      <c r="I44" s="13"/>
      <c r="J44" s="13"/>
      <c r="M44" s="14"/>
    </row>
    <row r="45" spans="8:13" s="4" customFormat="1">
      <c r="H45" s="13"/>
      <c r="I45" s="13"/>
      <c r="J45" s="13"/>
      <c r="M45" s="14"/>
    </row>
    <row r="46" spans="8:13" s="4" customFormat="1">
      <c r="H46" s="13"/>
      <c r="I46" s="13"/>
      <c r="J46" s="13"/>
      <c r="M46" s="14"/>
    </row>
    <row r="47" spans="8:13" s="4" customFormat="1">
      <c r="H47" s="13"/>
      <c r="I47" s="13"/>
      <c r="J47" s="13"/>
      <c r="M47" s="14"/>
    </row>
    <row r="48" spans="8:13" s="4" customFormat="1">
      <c r="H48" s="13"/>
      <c r="I48" s="13"/>
      <c r="J48" s="13"/>
      <c r="M48" s="14"/>
    </row>
    <row r="49" spans="8:13" s="4" customFormat="1">
      <c r="H49" s="13"/>
      <c r="I49" s="13"/>
      <c r="J49" s="13"/>
      <c r="M49" s="14"/>
    </row>
    <row r="50" spans="8:13" s="4" customFormat="1">
      <c r="H50" s="13"/>
      <c r="I50" s="13"/>
      <c r="J50" s="13"/>
      <c r="M50" s="14"/>
    </row>
    <row r="51" spans="8:13" s="4" customFormat="1">
      <c r="H51" s="13"/>
      <c r="I51" s="13"/>
      <c r="J51" s="13"/>
      <c r="M51" s="14"/>
    </row>
    <row r="52" spans="8:13" s="4" customFormat="1">
      <c r="H52" s="13"/>
      <c r="I52" s="13"/>
      <c r="J52" s="13"/>
      <c r="M52" s="14"/>
    </row>
    <row r="53" spans="8:13" s="4" customFormat="1">
      <c r="H53" s="13"/>
      <c r="I53" s="13"/>
      <c r="J53" s="13"/>
      <c r="M53" s="14"/>
    </row>
    <row r="54" spans="8:13" s="4" customFormat="1">
      <c r="H54" s="13"/>
      <c r="I54" s="13"/>
      <c r="J54" s="13"/>
      <c r="M54" s="14"/>
    </row>
    <row r="55" spans="8:13" s="4" customFormat="1">
      <c r="H55" s="13"/>
      <c r="I55" s="13"/>
      <c r="J55" s="13"/>
      <c r="M55" s="14"/>
    </row>
    <row r="56" spans="8:13" s="4" customFormat="1">
      <c r="H56" s="13"/>
      <c r="I56" s="13"/>
      <c r="J56" s="13"/>
      <c r="M56" s="14"/>
    </row>
    <row r="57" spans="8:13" s="4" customFormat="1">
      <c r="H57" s="13"/>
      <c r="I57" s="13"/>
      <c r="J57" s="13"/>
      <c r="M57" s="14"/>
    </row>
    <row r="58" spans="8:13" s="4" customFormat="1">
      <c r="H58" s="13"/>
      <c r="I58" s="13"/>
      <c r="J58" s="13"/>
      <c r="M58" s="14"/>
    </row>
    <row r="59" spans="8:13" s="4" customFormat="1">
      <c r="H59" s="13"/>
      <c r="I59" s="13"/>
      <c r="J59" s="13"/>
      <c r="M59" s="14"/>
    </row>
    <row r="60" spans="8:13" s="4" customFormat="1">
      <c r="H60" s="13"/>
      <c r="I60" s="13"/>
      <c r="J60" s="13"/>
      <c r="M60" s="14"/>
    </row>
    <row r="61" spans="8:13" s="4" customFormat="1">
      <c r="H61" s="13"/>
      <c r="I61" s="13"/>
      <c r="J61" s="13"/>
      <c r="M61" s="14"/>
    </row>
    <row r="62" spans="8:13" s="4" customFormat="1">
      <c r="H62" s="13"/>
      <c r="I62" s="13"/>
      <c r="J62" s="13"/>
      <c r="M62" s="14"/>
    </row>
    <row r="63" spans="8:13" s="4" customFormat="1">
      <c r="H63" s="13"/>
      <c r="I63" s="13"/>
      <c r="J63" s="13"/>
      <c r="M63" s="14"/>
    </row>
    <row r="64" spans="8:13" s="4" customFormat="1">
      <c r="H64" s="13"/>
      <c r="I64" s="13"/>
      <c r="J64" s="13"/>
      <c r="M64" s="14"/>
    </row>
    <row r="65" spans="8:13" s="4" customFormat="1">
      <c r="H65" s="13"/>
      <c r="I65" s="13"/>
      <c r="J65" s="13"/>
      <c r="M65" s="14"/>
    </row>
    <row r="66" spans="8:13" s="4" customFormat="1">
      <c r="H66" s="13"/>
      <c r="I66" s="13"/>
      <c r="J66" s="13"/>
      <c r="M66" s="14"/>
    </row>
    <row r="67" spans="8:13" s="4" customFormat="1">
      <c r="H67" s="13"/>
      <c r="I67" s="13"/>
      <c r="J67" s="13"/>
      <c r="M67" s="14"/>
    </row>
    <row r="68" spans="8:13" s="4" customFormat="1">
      <c r="H68" s="13"/>
      <c r="I68" s="13"/>
      <c r="J68" s="13"/>
      <c r="M68" s="14"/>
    </row>
    <row r="69" spans="8:13" s="4" customFormat="1">
      <c r="H69" s="13"/>
      <c r="I69" s="13"/>
      <c r="J69" s="13"/>
      <c r="M69" s="14"/>
    </row>
    <row r="70" spans="8:13" s="4" customFormat="1">
      <c r="H70" s="13"/>
      <c r="I70" s="13"/>
      <c r="J70" s="13"/>
      <c r="M70" s="14"/>
    </row>
    <row r="71" spans="8:13" s="4" customFormat="1">
      <c r="H71" s="13"/>
      <c r="I71" s="13"/>
      <c r="J71" s="13"/>
      <c r="M71" s="14"/>
    </row>
    <row r="72" spans="8:13" s="4" customFormat="1">
      <c r="H72" s="13"/>
      <c r="I72" s="13"/>
      <c r="J72" s="13"/>
      <c r="M72" s="14"/>
    </row>
    <row r="73" spans="8:13" s="4" customFormat="1">
      <c r="H73" s="13"/>
      <c r="I73" s="13"/>
      <c r="J73" s="13"/>
      <c r="M73" s="14"/>
    </row>
    <row r="74" spans="8:13" s="4" customFormat="1">
      <c r="H74" s="13"/>
      <c r="I74" s="13"/>
      <c r="J74" s="13"/>
      <c r="M74" s="14"/>
    </row>
    <row r="75" spans="8:13" s="4" customFormat="1">
      <c r="H75" s="13"/>
      <c r="I75" s="13"/>
      <c r="J75" s="13"/>
      <c r="M75" s="14"/>
    </row>
    <row r="76" spans="8:13" s="4" customFormat="1">
      <c r="H76" s="13"/>
      <c r="I76" s="13"/>
      <c r="J76" s="13"/>
      <c r="M76" s="14"/>
    </row>
    <row r="77" spans="8:13" s="4" customFormat="1">
      <c r="H77" s="13"/>
      <c r="I77" s="13"/>
      <c r="J77" s="13"/>
      <c r="M77" s="14"/>
    </row>
    <row r="78" spans="8:13" s="4" customFormat="1">
      <c r="H78" s="13"/>
      <c r="I78" s="13"/>
      <c r="J78" s="13"/>
      <c r="M78" s="14"/>
    </row>
    <row r="79" spans="8:13" s="4" customFormat="1">
      <c r="H79" s="13"/>
      <c r="I79" s="13"/>
      <c r="J79" s="13"/>
      <c r="M79" s="14"/>
    </row>
    <row r="80" spans="8:13" s="4" customFormat="1">
      <c r="H80" s="13"/>
      <c r="I80" s="13"/>
      <c r="J80" s="13"/>
      <c r="M80" s="14"/>
    </row>
    <row r="81" spans="8:13" s="4" customFormat="1">
      <c r="H81" s="13"/>
      <c r="I81" s="13"/>
      <c r="J81" s="13"/>
      <c r="M81" s="14"/>
    </row>
    <row r="82" spans="8:13" s="4" customFormat="1">
      <c r="H82" s="13"/>
      <c r="I82" s="13"/>
      <c r="J82" s="13"/>
      <c r="M82" s="14"/>
    </row>
    <row r="83" spans="8:13" s="4" customFormat="1">
      <c r="H83" s="13"/>
      <c r="I83" s="13"/>
      <c r="J83" s="13"/>
      <c r="M83" s="14"/>
    </row>
    <row r="84" spans="8:13" s="4" customFormat="1">
      <c r="H84" s="13"/>
      <c r="I84" s="13"/>
      <c r="J84" s="13"/>
      <c r="M84" s="14"/>
    </row>
    <row r="85" spans="8:13" s="4" customFormat="1">
      <c r="H85" s="13"/>
      <c r="I85" s="13"/>
      <c r="J85" s="13"/>
      <c r="M85" s="14"/>
    </row>
    <row r="86" spans="8:13" s="4" customFormat="1">
      <c r="H86" s="13"/>
      <c r="I86" s="13"/>
      <c r="J86" s="13"/>
      <c r="M86" s="14"/>
    </row>
    <row r="87" spans="8:13" s="4" customFormat="1">
      <c r="H87" s="13"/>
      <c r="I87" s="13"/>
      <c r="J87" s="13"/>
      <c r="M87" s="14"/>
    </row>
    <row r="88" spans="8:13" s="4" customFormat="1">
      <c r="H88" s="13"/>
      <c r="I88" s="13"/>
      <c r="J88" s="13"/>
      <c r="M88" s="14"/>
    </row>
    <row r="89" spans="8:13" s="4" customFormat="1">
      <c r="H89" s="13"/>
      <c r="I89" s="13"/>
      <c r="J89" s="13"/>
      <c r="M89" s="14"/>
    </row>
    <row r="90" spans="8:13" s="4" customFormat="1">
      <c r="H90" s="13"/>
      <c r="I90" s="13"/>
      <c r="J90" s="13"/>
      <c r="M90" s="14"/>
    </row>
    <row r="91" spans="8:13" s="4" customFormat="1">
      <c r="H91" s="13"/>
      <c r="I91" s="13"/>
      <c r="J91" s="13"/>
      <c r="M91" s="14"/>
    </row>
    <row r="92" spans="8:13" s="4" customFormat="1">
      <c r="H92" s="13"/>
      <c r="I92" s="13"/>
      <c r="J92" s="13"/>
      <c r="M92" s="14"/>
    </row>
    <row r="93" spans="8:13" s="4" customFormat="1">
      <c r="H93" s="13"/>
      <c r="I93" s="13"/>
      <c r="J93" s="13"/>
      <c r="M93" s="14"/>
    </row>
    <row r="94" spans="8:13" s="4" customFormat="1">
      <c r="H94" s="13"/>
      <c r="I94" s="13"/>
      <c r="J94" s="13"/>
      <c r="M94" s="14"/>
    </row>
    <row r="95" spans="8:13" s="4" customFormat="1">
      <c r="H95" s="13"/>
      <c r="I95" s="13"/>
      <c r="J95" s="13"/>
      <c r="M95" s="14"/>
    </row>
    <row r="96" spans="8:13" s="4" customFormat="1">
      <c r="H96" s="13"/>
      <c r="I96" s="13"/>
      <c r="J96" s="13"/>
      <c r="M96" s="14"/>
    </row>
    <row r="97" spans="8:13" s="4" customFormat="1">
      <c r="H97" s="13"/>
      <c r="I97" s="13"/>
      <c r="J97" s="13"/>
      <c r="M97" s="14"/>
    </row>
    <row r="98" spans="8:13" s="4" customFormat="1">
      <c r="H98" s="13"/>
      <c r="I98" s="13"/>
      <c r="J98" s="13"/>
      <c r="M98" s="14"/>
    </row>
    <row r="99" spans="8:13" s="4" customFormat="1">
      <c r="H99" s="13"/>
      <c r="I99" s="13"/>
      <c r="J99" s="13"/>
      <c r="M99" s="14"/>
    </row>
    <row r="100" spans="8:13" s="4" customFormat="1">
      <c r="H100" s="13"/>
      <c r="I100" s="13"/>
      <c r="J100" s="13"/>
      <c r="M100" s="14"/>
    </row>
    <row r="101" spans="8:13" s="4" customFormat="1">
      <c r="H101" s="13"/>
      <c r="I101" s="13"/>
      <c r="J101" s="13"/>
      <c r="M101" s="14"/>
    </row>
    <row r="102" spans="8:13" s="4" customFormat="1">
      <c r="H102" s="13"/>
      <c r="I102" s="13"/>
      <c r="J102" s="13"/>
      <c r="M102" s="14"/>
    </row>
    <row r="103" spans="8:13" s="4" customFormat="1">
      <c r="H103" s="13"/>
      <c r="I103" s="13"/>
      <c r="J103" s="13"/>
      <c r="M103" s="14"/>
    </row>
    <row r="104" spans="8:13" s="4" customFormat="1">
      <c r="H104" s="13"/>
      <c r="I104" s="13"/>
      <c r="J104" s="13"/>
      <c r="M104" s="14"/>
    </row>
    <row r="105" spans="8:13" s="4" customFormat="1">
      <c r="H105" s="13"/>
      <c r="I105" s="13"/>
      <c r="J105" s="13"/>
      <c r="M105" s="14"/>
    </row>
    <row r="106" spans="8:13" s="4" customFormat="1">
      <c r="H106" s="13"/>
      <c r="I106" s="13"/>
      <c r="J106" s="13"/>
      <c r="M106" s="14"/>
    </row>
    <row r="107" spans="8:13" s="4" customFormat="1">
      <c r="H107" s="13"/>
      <c r="I107" s="13"/>
      <c r="J107" s="13"/>
      <c r="M107" s="14"/>
    </row>
    <row r="108" spans="8:13" s="4" customFormat="1">
      <c r="H108" s="13"/>
      <c r="I108" s="13"/>
      <c r="J108" s="13"/>
      <c r="M108" s="14"/>
    </row>
    <row r="109" spans="8:13" s="4" customFormat="1">
      <c r="H109" s="13"/>
      <c r="I109" s="13"/>
      <c r="J109" s="13"/>
      <c r="M109" s="14"/>
    </row>
    <row r="110" spans="8:13" s="4" customFormat="1">
      <c r="H110" s="13"/>
      <c r="I110" s="13"/>
      <c r="J110" s="13"/>
      <c r="M110" s="14"/>
    </row>
    <row r="111" spans="8:13" s="4" customFormat="1">
      <c r="H111" s="13"/>
      <c r="I111" s="13"/>
      <c r="J111" s="13"/>
      <c r="M111" s="14"/>
    </row>
    <row r="112" spans="8:13" s="4" customFormat="1">
      <c r="H112" s="13"/>
      <c r="I112" s="13"/>
      <c r="J112" s="13"/>
      <c r="M112" s="14"/>
    </row>
    <row r="113" spans="8:13" s="4" customFormat="1">
      <c r="H113" s="13"/>
      <c r="I113" s="13"/>
      <c r="J113" s="13"/>
      <c r="M113" s="14"/>
    </row>
    <row r="114" spans="8:13" s="4" customFormat="1">
      <c r="H114" s="13"/>
      <c r="I114" s="13"/>
      <c r="J114" s="13"/>
      <c r="M114" s="14"/>
    </row>
    <row r="115" spans="8:13" s="4" customFormat="1">
      <c r="H115" s="13"/>
      <c r="I115" s="13"/>
      <c r="J115" s="13"/>
      <c r="M115" s="14"/>
    </row>
    <row r="116" spans="8:13" s="4" customFormat="1">
      <c r="H116" s="13"/>
      <c r="I116" s="13"/>
      <c r="J116" s="13"/>
      <c r="M116" s="14"/>
    </row>
    <row r="117" spans="8:13" s="4" customFormat="1">
      <c r="H117" s="13"/>
      <c r="I117" s="13"/>
      <c r="J117" s="13"/>
      <c r="M117" s="14"/>
    </row>
    <row r="118" spans="8:13" s="4" customFormat="1">
      <c r="H118" s="13"/>
      <c r="I118" s="13"/>
      <c r="J118" s="13"/>
      <c r="M118" s="14"/>
    </row>
    <row r="119" spans="8:13" s="4" customFormat="1">
      <c r="H119" s="13"/>
      <c r="I119" s="13"/>
      <c r="J119" s="13"/>
      <c r="M119" s="14"/>
    </row>
    <row r="120" spans="8:13" s="4" customFormat="1">
      <c r="H120" s="13"/>
      <c r="I120" s="13"/>
      <c r="J120" s="13"/>
      <c r="M120" s="14"/>
    </row>
    <row r="121" spans="8:13" s="4" customFormat="1">
      <c r="H121" s="13"/>
      <c r="I121" s="13"/>
      <c r="J121" s="13"/>
      <c r="M121" s="14"/>
    </row>
    <row r="122" spans="8:13" s="4" customFormat="1">
      <c r="H122" s="13"/>
      <c r="I122" s="13"/>
      <c r="J122" s="13"/>
      <c r="M122" s="14"/>
    </row>
    <row r="123" spans="8:13" s="4" customFormat="1">
      <c r="H123" s="13"/>
      <c r="I123" s="13"/>
      <c r="J123" s="13"/>
      <c r="M123" s="14"/>
    </row>
    <row r="124" spans="8:13" s="4" customFormat="1">
      <c r="H124" s="13"/>
      <c r="I124" s="13"/>
      <c r="J124" s="13"/>
      <c r="M124" s="14"/>
    </row>
    <row r="125" spans="8:13" s="4" customFormat="1">
      <c r="H125" s="13"/>
      <c r="I125" s="13"/>
      <c r="J125" s="13"/>
      <c r="M125" s="14"/>
    </row>
    <row r="126" spans="8:13" s="4" customFormat="1">
      <c r="H126" s="13"/>
      <c r="I126" s="13"/>
      <c r="J126" s="13"/>
      <c r="M126" s="14"/>
    </row>
    <row r="127" spans="8:13" s="4" customFormat="1">
      <c r="H127" s="13"/>
      <c r="I127" s="13"/>
      <c r="J127" s="13"/>
      <c r="M127" s="14"/>
    </row>
    <row r="128" spans="8:13" s="4" customFormat="1">
      <c r="H128" s="13"/>
      <c r="I128" s="13"/>
      <c r="J128" s="13"/>
      <c r="M128" s="14"/>
    </row>
    <row r="129" spans="8:13" s="4" customFormat="1">
      <c r="H129" s="13"/>
      <c r="I129" s="13"/>
      <c r="J129" s="13"/>
      <c r="M129" s="14"/>
    </row>
    <row r="130" spans="8:13" s="4" customFormat="1">
      <c r="H130" s="13"/>
      <c r="I130" s="13"/>
      <c r="J130" s="13"/>
      <c r="M130" s="14"/>
    </row>
    <row r="131" spans="8:13" s="4" customFormat="1">
      <c r="H131" s="13"/>
      <c r="I131" s="13"/>
      <c r="J131" s="13"/>
      <c r="M131" s="14"/>
    </row>
    <row r="132" spans="8:13" s="4" customFormat="1">
      <c r="H132" s="13"/>
      <c r="I132" s="13"/>
      <c r="J132" s="13"/>
      <c r="M132" s="14"/>
    </row>
    <row r="133" spans="8:13" s="4" customFormat="1">
      <c r="H133" s="13"/>
      <c r="I133" s="13"/>
      <c r="J133" s="13"/>
      <c r="M133" s="14"/>
    </row>
    <row r="134" spans="8:13" s="4" customFormat="1">
      <c r="H134" s="13"/>
      <c r="I134" s="13"/>
      <c r="J134" s="13"/>
      <c r="M134" s="14"/>
    </row>
    <row r="135" spans="8:13" s="4" customFormat="1">
      <c r="H135" s="13"/>
      <c r="I135" s="13"/>
      <c r="J135" s="13"/>
      <c r="M135" s="14"/>
    </row>
    <row r="136" spans="8:13" s="4" customFormat="1">
      <c r="H136" s="13"/>
      <c r="I136" s="13"/>
      <c r="J136" s="13"/>
      <c r="M136" s="14"/>
    </row>
    <row r="137" spans="8:13" s="4" customFormat="1">
      <c r="H137" s="13"/>
      <c r="I137" s="13"/>
      <c r="J137" s="13"/>
      <c r="M137" s="14"/>
    </row>
    <row r="138" spans="8:13" s="4" customFormat="1">
      <c r="H138" s="13"/>
      <c r="I138" s="13"/>
      <c r="J138" s="13"/>
      <c r="M138" s="14"/>
    </row>
    <row r="139" spans="8:13" s="4" customFormat="1">
      <c r="H139" s="13"/>
      <c r="I139" s="13"/>
      <c r="J139" s="13"/>
      <c r="M139" s="14"/>
    </row>
    <row r="140" spans="8:13" s="4" customFormat="1">
      <c r="H140" s="13"/>
      <c r="I140" s="13"/>
      <c r="J140" s="13"/>
      <c r="M140" s="14"/>
    </row>
    <row r="141" spans="8:13" s="4" customFormat="1">
      <c r="H141" s="13"/>
      <c r="I141" s="13"/>
      <c r="J141" s="13"/>
      <c r="M141" s="14"/>
    </row>
    <row r="142" spans="8:13" s="4" customFormat="1">
      <c r="H142" s="13"/>
      <c r="I142" s="13"/>
      <c r="J142" s="13"/>
      <c r="M142" s="14"/>
    </row>
    <row r="143" spans="8:13" s="4" customFormat="1">
      <c r="H143" s="13"/>
      <c r="I143" s="13"/>
      <c r="J143" s="13"/>
      <c r="M143" s="14"/>
    </row>
    <row r="144" spans="8:13" s="4" customFormat="1">
      <c r="H144" s="13"/>
      <c r="I144" s="13"/>
      <c r="J144" s="13"/>
      <c r="M144" s="14"/>
    </row>
    <row r="145" spans="8:13" s="4" customFormat="1">
      <c r="H145" s="13"/>
      <c r="I145" s="13"/>
      <c r="J145" s="13"/>
      <c r="M145" s="14"/>
    </row>
    <row r="146" spans="8:13" s="4" customFormat="1">
      <c r="H146" s="13"/>
      <c r="I146" s="13"/>
      <c r="J146" s="13"/>
      <c r="M146" s="14"/>
    </row>
    <row r="147" spans="8:13" s="4" customFormat="1">
      <c r="H147" s="13"/>
      <c r="I147" s="13"/>
      <c r="J147" s="13"/>
      <c r="M147" s="14"/>
    </row>
    <row r="148" spans="8:13" s="4" customFormat="1">
      <c r="H148" s="13"/>
      <c r="I148" s="13"/>
      <c r="J148" s="13"/>
      <c r="M148" s="14"/>
    </row>
    <row r="149" spans="8:13" s="4" customFormat="1">
      <c r="H149" s="13"/>
      <c r="I149" s="13"/>
      <c r="J149" s="13"/>
      <c r="M149" s="14"/>
    </row>
    <row r="150" spans="8:13" s="4" customFormat="1">
      <c r="H150" s="13"/>
      <c r="I150" s="13"/>
      <c r="J150" s="13"/>
      <c r="M150" s="14"/>
    </row>
    <row r="151" spans="8:13" s="4" customFormat="1">
      <c r="H151" s="13"/>
      <c r="I151" s="13"/>
      <c r="J151" s="13"/>
      <c r="M151" s="14"/>
    </row>
    <row r="152" spans="8:13" s="4" customFormat="1">
      <c r="H152" s="13"/>
      <c r="I152" s="13"/>
      <c r="J152" s="13"/>
      <c r="M152" s="14"/>
    </row>
    <row r="153" spans="8:13" s="4" customFormat="1">
      <c r="H153" s="13"/>
      <c r="I153" s="13"/>
      <c r="J153" s="13"/>
      <c r="M153" s="14"/>
    </row>
    <row r="154" spans="8:13" s="4" customFormat="1">
      <c r="H154" s="13"/>
      <c r="I154" s="13"/>
      <c r="J154" s="13"/>
      <c r="M154" s="14"/>
    </row>
    <row r="155" spans="8:13" s="4" customFormat="1">
      <c r="H155" s="13"/>
      <c r="I155" s="13"/>
      <c r="J155" s="13"/>
      <c r="M155" s="14"/>
    </row>
    <row r="156" spans="8:13" s="4" customFormat="1">
      <c r="H156" s="13"/>
      <c r="I156" s="13"/>
      <c r="J156" s="13"/>
      <c r="M156" s="14"/>
    </row>
    <row r="157" spans="8:13" s="4" customFormat="1">
      <c r="H157" s="13"/>
      <c r="I157" s="13"/>
      <c r="J157" s="13"/>
      <c r="M157" s="14"/>
    </row>
    <row r="158" spans="8:13" s="4" customFormat="1">
      <c r="H158" s="13"/>
      <c r="I158" s="13"/>
      <c r="J158" s="13"/>
      <c r="M158" s="14"/>
    </row>
    <row r="159" spans="8:13" s="4" customFormat="1">
      <c r="H159" s="13"/>
      <c r="I159" s="13"/>
      <c r="J159" s="13"/>
      <c r="M159" s="14"/>
    </row>
    <row r="160" spans="8:13" s="4" customFormat="1">
      <c r="H160" s="13"/>
      <c r="I160" s="13"/>
      <c r="J160" s="13"/>
      <c r="M160" s="14"/>
    </row>
    <row r="161" spans="8:13" s="4" customFormat="1">
      <c r="H161" s="13"/>
      <c r="I161" s="13"/>
      <c r="J161" s="13"/>
      <c r="M161" s="14"/>
    </row>
    <row r="162" spans="8:13" s="4" customFormat="1">
      <c r="H162" s="13"/>
      <c r="I162" s="13"/>
      <c r="J162" s="13"/>
      <c r="M162" s="14"/>
    </row>
    <row r="163" spans="8:13" s="4" customFormat="1">
      <c r="H163" s="13"/>
      <c r="I163" s="13"/>
      <c r="J163" s="13"/>
      <c r="M163" s="14"/>
    </row>
    <row r="164" spans="8:13" s="4" customFormat="1">
      <c r="H164" s="13"/>
      <c r="I164" s="13"/>
      <c r="J164" s="13"/>
      <c r="M164" s="14"/>
    </row>
    <row r="165" spans="8:13" s="4" customFormat="1">
      <c r="H165" s="13"/>
      <c r="I165" s="13"/>
      <c r="J165" s="13"/>
      <c r="M165" s="14"/>
    </row>
    <row r="166" spans="8:13" s="4" customFormat="1">
      <c r="H166" s="13"/>
      <c r="I166" s="13"/>
      <c r="J166" s="13"/>
      <c r="M166" s="14"/>
    </row>
    <row r="167" spans="8:13" s="4" customFormat="1">
      <c r="H167" s="13"/>
      <c r="I167" s="13"/>
      <c r="J167" s="13"/>
      <c r="M167" s="14"/>
    </row>
    <row r="168" spans="8:13" s="4" customFormat="1">
      <c r="H168" s="13"/>
      <c r="I168" s="13"/>
      <c r="J168" s="13"/>
      <c r="M168" s="14"/>
    </row>
    <row r="169" spans="8:13" s="4" customFormat="1">
      <c r="H169" s="13"/>
      <c r="I169" s="13"/>
      <c r="J169" s="13"/>
      <c r="M169" s="14"/>
    </row>
    <row r="170" spans="8:13" s="4" customFormat="1">
      <c r="H170" s="13"/>
      <c r="I170" s="13"/>
      <c r="J170" s="13"/>
      <c r="M170" s="14"/>
    </row>
    <row r="171" spans="8:13" s="4" customFormat="1">
      <c r="H171" s="13"/>
      <c r="I171" s="13"/>
      <c r="J171" s="13"/>
      <c r="M171" s="14"/>
    </row>
    <row r="172" spans="8:13" s="4" customFormat="1">
      <c r="H172" s="13"/>
      <c r="I172" s="13"/>
      <c r="J172" s="13"/>
      <c r="M172" s="14"/>
    </row>
    <row r="173" spans="8:13" s="4" customFormat="1">
      <c r="H173" s="13"/>
      <c r="I173" s="13"/>
      <c r="J173" s="13"/>
      <c r="M173" s="14"/>
    </row>
    <row r="174" spans="8:13" s="4" customFormat="1">
      <c r="H174" s="13"/>
      <c r="I174" s="13"/>
      <c r="J174" s="13"/>
      <c r="M174" s="14"/>
    </row>
    <row r="175" spans="8:13" s="4" customFormat="1">
      <c r="H175" s="13"/>
      <c r="I175" s="13"/>
      <c r="J175" s="13"/>
      <c r="M175" s="14"/>
    </row>
    <row r="176" spans="8:13" s="4" customFormat="1">
      <c r="H176" s="13"/>
      <c r="I176" s="13"/>
      <c r="J176" s="13"/>
      <c r="M176" s="14"/>
    </row>
    <row r="177" spans="8:13" s="4" customFormat="1">
      <c r="H177" s="13"/>
      <c r="I177" s="13"/>
      <c r="J177" s="13"/>
      <c r="M177" s="14"/>
    </row>
    <row r="178" spans="8:13" s="4" customFormat="1">
      <c r="H178" s="13"/>
      <c r="I178" s="13"/>
      <c r="J178" s="13"/>
      <c r="M178" s="14"/>
    </row>
    <row r="179" spans="8:13" s="4" customFormat="1">
      <c r="H179" s="13"/>
      <c r="I179" s="13"/>
      <c r="J179" s="13"/>
      <c r="M179" s="14"/>
    </row>
    <row r="180" spans="8:13" s="4" customFormat="1">
      <c r="H180" s="13"/>
      <c r="I180" s="13"/>
      <c r="J180" s="13"/>
      <c r="M180" s="14"/>
    </row>
    <row r="181" spans="8:13" s="4" customFormat="1">
      <c r="H181" s="13"/>
      <c r="I181" s="13"/>
      <c r="J181" s="13"/>
      <c r="M181" s="14"/>
    </row>
    <row r="182" spans="8:13" s="4" customFormat="1">
      <c r="H182" s="13"/>
      <c r="I182" s="13"/>
      <c r="J182" s="13"/>
      <c r="M182" s="14"/>
    </row>
    <row r="183" spans="8:13" s="4" customFormat="1">
      <c r="H183" s="13"/>
      <c r="I183" s="13"/>
      <c r="J183" s="13"/>
      <c r="M183" s="14"/>
    </row>
    <row r="184" spans="8:13" s="4" customFormat="1">
      <c r="H184" s="13"/>
      <c r="I184" s="13"/>
      <c r="J184" s="13"/>
      <c r="M184" s="14"/>
    </row>
    <row r="185" spans="8:13" s="4" customFormat="1">
      <c r="H185" s="13"/>
      <c r="I185" s="13"/>
      <c r="J185" s="13"/>
      <c r="M185" s="14"/>
    </row>
    <row r="186" spans="8:13" s="4" customFormat="1">
      <c r="H186" s="13"/>
      <c r="I186" s="13"/>
      <c r="J186" s="13"/>
      <c r="M186" s="14"/>
    </row>
    <row r="187" spans="8:13" s="4" customFormat="1">
      <c r="H187" s="13"/>
      <c r="I187" s="13"/>
      <c r="J187" s="13"/>
      <c r="M187" s="14"/>
    </row>
    <row r="188" spans="8:13" s="4" customFormat="1">
      <c r="H188" s="13"/>
      <c r="I188" s="13"/>
      <c r="J188" s="13"/>
      <c r="M188" s="14"/>
    </row>
    <row r="189" spans="8:13" s="4" customFormat="1">
      <c r="H189" s="13"/>
      <c r="I189" s="13"/>
      <c r="J189" s="13"/>
      <c r="M189" s="14"/>
    </row>
    <row r="190" spans="8:13" s="4" customFormat="1">
      <c r="H190" s="13"/>
      <c r="I190" s="13"/>
      <c r="J190" s="13"/>
      <c r="M190" s="14"/>
    </row>
    <row r="191" spans="8:13" s="4" customFormat="1">
      <c r="H191" s="13"/>
      <c r="I191" s="13"/>
      <c r="J191" s="13"/>
      <c r="M191" s="14"/>
    </row>
    <row r="192" spans="8:13" s="4" customFormat="1">
      <c r="H192" s="13"/>
      <c r="I192" s="13"/>
      <c r="J192" s="13"/>
      <c r="M192" s="14"/>
    </row>
    <row r="193" spans="8:13" s="4" customFormat="1">
      <c r="H193" s="13"/>
      <c r="I193" s="13"/>
      <c r="J193" s="13"/>
      <c r="M193" s="14"/>
    </row>
    <row r="194" spans="8:13" s="4" customFormat="1">
      <c r="M194" s="14"/>
    </row>
    <row r="195" spans="8:13" s="4" customFormat="1">
      <c r="M195" s="14"/>
    </row>
    <row r="196" spans="8:13" s="4" customFormat="1">
      <c r="M196" s="14"/>
    </row>
    <row r="197" spans="8:13" s="4" customFormat="1">
      <c r="M197" s="14"/>
    </row>
    <row r="198" spans="8:13" s="4" customFormat="1">
      <c r="M198" s="14"/>
    </row>
    <row r="199" spans="8:13" s="4" customFormat="1">
      <c r="M199" s="14"/>
    </row>
    <row r="200" spans="8:13" s="4" customFormat="1">
      <c r="M200" s="14"/>
    </row>
    <row r="201" spans="8:13" s="4" customFormat="1">
      <c r="M201" s="14"/>
    </row>
    <row r="202" spans="8:13" s="4" customFormat="1">
      <c r="M202" s="14"/>
    </row>
    <row r="203" spans="8:13" s="4" customFormat="1">
      <c r="M203" s="14"/>
    </row>
    <row r="204" spans="8:13" s="4" customFormat="1">
      <c r="M204" s="14"/>
    </row>
    <row r="205" spans="8:13" s="4" customFormat="1">
      <c r="M205" s="14"/>
    </row>
    <row r="206" spans="8:13" s="4" customFormat="1">
      <c r="M206" s="14"/>
    </row>
    <row r="207" spans="8:13" s="4" customFormat="1">
      <c r="M207" s="14"/>
    </row>
    <row r="208" spans="8:13" s="4" customFormat="1">
      <c r="M208" s="14"/>
    </row>
    <row r="209" spans="13:13" s="4" customFormat="1">
      <c r="M209" s="14"/>
    </row>
    <row r="210" spans="13:13" s="4" customFormat="1">
      <c r="M210" s="14"/>
    </row>
    <row r="211" spans="13:13" s="4" customFormat="1">
      <c r="M211" s="14"/>
    </row>
    <row r="212" spans="13:13" s="4" customFormat="1">
      <c r="M212" s="14"/>
    </row>
    <row r="213" spans="13:13" s="4" customFormat="1">
      <c r="M213" s="14"/>
    </row>
    <row r="214" spans="13:13" s="4" customFormat="1">
      <c r="M214" s="14"/>
    </row>
    <row r="215" spans="13:13" s="4" customFormat="1">
      <c r="M215" s="14"/>
    </row>
    <row r="216" spans="13:13" s="4" customFormat="1">
      <c r="M216" s="14"/>
    </row>
    <row r="217" spans="13:13" s="4" customFormat="1">
      <c r="M217" s="14"/>
    </row>
    <row r="218" spans="13:13" s="4" customFormat="1">
      <c r="M218" s="14"/>
    </row>
    <row r="219" spans="13:13" s="4" customFormat="1">
      <c r="M219" s="14"/>
    </row>
    <row r="220" spans="13:13" s="4" customFormat="1">
      <c r="M220" s="14"/>
    </row>
    <row r="221" spans="13:13" s="4" customFormat="1">
      <c r="M221" s="14"/>
    </row>
    <row r="222" spans="13:13" s="4" customFormat="1">
      <c r="M222" s="14"/>
    </row>
    <row r="223" spans="13:13" s="4" customFormat="1">
      <c r="M223" s="14"/>
    </row>
    <row r="224" spans="13:13" s="4" customFormat="1">
      <c r="M224" s="14"/>
    </row>
    <row r="225" spans="13:13" s="4" customFormat="1">
      <c r="M225" s="14"/>
    </row>
    <row r="226" spans="13:13" s="4" customFormat="1">
      <c r="M226" s="14"/>
    </row>
    <row r="227" spans="13:13" s="4" customFormat="1">
      <c r="M227" s="14"/>
    </row>
    <row r="228" spans="13:13" s="4" customFormat="1">
      <c r="M228" s="14"/>
    </row>
    <row r="229" spans="13:13" s="4" customFormat="1">
      <c r="M229" s="14"/>
    </row>
    <row r="230" spans="13:13" s="4" customFormat="1">
      <c r="M230" s="5"/>
    </row>
    <row r="231" spans="13:13" s="4" customFormat="1">
      <c r="M231" s="5"/>
    </row>
    <row r="232" spans="13:13" s="4" customFormat="1">
      <c r="M232" s="5"/>
    </row>
    <row r="233" spans="13:13" s="4" customFormat="1">
      <c r="M233" s="5"/>
    </row>
    <row r="234" spans="13:13" s="4" customFormat="1">
      <c r="M234" s="5"/>
    </row>
    <row r="235" spans="13:13" s="4" customFormat="1">
      <c r="M235" s="5"/>
    </row>
    <row r="236" spans="13:13" s="4" customFormat="1">
      <c r="M236" s="5"/>
    </row>
    <row r="237" spans="13:13" s="4" customFormat="1">
      <c r="M237" s="5"/>
    </row>
    <row r="238" spans="13:13" s="4" customFormat="1">
      <c r="M238" s="5"/>
    </row>
    <row r="239" spans="13:13" s="4" customFormat="1">
      <c r="M239" s="5"/>
    </row>
    <row r="240" spans="13:13" s="4" customFormat="1">
      <c r="M240" s="5"/>
    </row>
    <row r="241" spans="13:13" s="4" customFormat="1">
      <c r="M241" s="5"/>
    </row>
    <row r="242" spans="13:13" s="4" customFormat="1">
      <c r="M242" s="5"/>
    </row>
    <row r="243" spans="13:13" s="4" customFormat="1">
      <c r="M243" s="5"/>
    </row>
    <row r="244" spans="13:13" s="4" customFormat="1">
      <c r="M244" s="5"/>
    </row>
    <row r="245" spans="13:13" s="4" customFormat="1">
      <c r="M245" s="5"/>
    </row>
    <row r="246" spans="13:13" s="4" customFormat="1">
      <c r="M246" s="5"/>
    </row>
    <row r="247" spans="13:13" s="4" customFormat="1">
      <c r="M247" s="5"/>
    </row>
    <row r="248" spans="13:13" s="4" customFormat="1">
      <c r="M248" s="5"/>
    </row>
    <row r="249" spans="13:13" s="4" customFormat="1">
      <c r="M249" s="5"/>
    </row>
    <row r="250" spans="13:13" s="4" customFormat="1">
      <c r="M250" s="5"/>
    </row>
    <row r="251" spans="13:13" s="4" customFormat="1">
      <c r="M251" s="5"/>
    </row>
    <row r="252" spans="13:13" s="4" customFormat="1">
      <c r="M252" s="5"/>
    </row>
    <row r="253" spans="13:13" s="4" customFormat="1">
      <c r="M253" s="5"/>
    </row>
    <row r="254" spans="13:13" s="4" customFormat="1">
      <c r="M254" s="5"/>
    </row>
    <row r="255" spans="13:13" s="4" customFormat="1">
      <c r="M255" s="5"/>
    </row>
    <row r="256" spans="13:13" s="4" customFormat="1">
      <c r="M256" s="5"/>
    </row>
    <row r="257" spans="13:13" s="4" customFormat="1">
      <c r="M257" s="5"/>
    </row>
    <row r="258" spans="13:13" s="4" customFormat="1">
      <c r="M258" s="5"/>
    </row>
    <row r="259" spans="13:13" s="4" customFormat="1">
      <c r="M259" s="5"/>
    </row>
    <row r="260" spans="13:13" s="4" customFormat="1">
      <c r="M260" s="5"/>
    </row>
    <row r="261" spans="13:13" s="4" customFormat="1">
      <c r="M261" s="5"/>
    </row>
    <row r="262" spans="13:13" s="4" customFormat="1">
      <c r="M262" s="5"/>
    </row>
    <row r="263" spans="13:13" s="4" customFormat="1">
      <c r="M263" s="5"/>
    </row>
    <row r="264" spans="13:13" s="4" customFormat="1">
      <c r="M264" s="5"/>
    </row>
    <row r="265" spans="13:13" s="4" customFormat="1">
      <c r="M265" s="5"/>
    </row>
    <row r="266" spans="13:13" s="4" customFormat="1">
      <c r="M266" s="5"/>
    </row>
    <row r="267" spans="13:13" s="4" customFormat="1">
      <c r="M267" s="5"/>
    </row>
    <row r="268" spans="13:13" s="4" customFormat="1">
      <c r="M268" s="5"/>
    </row>
    <row r="269" spans="13:13" s="4" customFormat="1">
      <c r="M269" s="5"/>
    </row>
    <row r="270" spans="13:13" s="4" customFormat="1">
      <c r="M270" s="5"/>
    </row>
    <row r="271" spans="13:13" s="4" customFormat="1">
      <c r="M271" s="5"/>
    </row>
    <row r="272" spans="13:13" s="4" customFormat="1">
      <c r="M272" s="5"/>
    </row>
    <row r="273" spans="13:13" s="4" customFormat="1">
      <c r="M273" s="5"/>
    </row>
    <row r="274" spans="13:13" s="4" customFormat="1">
      <c r="M274" s="5"/>
    </row>
    <row r="275" spans="13:13" s="4" customFormat="1">
      <c r="M275" s="5"/>
    </row>
    <row r="276" spans="13:13" s="4" customFormat="1">
      <c r="M276" s="5"/>
    </row>
    <row r="277" spans="13:13" s="4" customFormat="1">
      <c r="M277" s="5"/>
    </row>
    <row r="278" spans="13:13" s="4" customFormat="1">
      <c r="M278" s="5"/>
    </row>
    <row r="279" spans="13:13" s="4" customFormat="1">
      <c r="M279" s="5"/>
    </row>
    <row r="280" spans="13:13" s="4" customFormat="1">
      <c r="M280" s="5"/>
    </row>
    <row r="281" spans="13:13" s="4" customFormat="1">
      <c r="M281" s="5"/>
    </row>
    <row r="282" spans="13:13" s="4" customFormat="1">
      <c r="M282" s="5"/>
    </row>
    <row r="283" spans="13:13" s="4" customFormat="1">
      <c r="M283" s="5"/>
    </row>
    <row r="284" spans="13:13" s="4" customFormat="1">
      <c r="M284" s="5"/>
    </row>
    <row r="285" spans="13:13" s="4" customFormat="1">
      <c r="M285" s="5"/>
    </row>
    <row r="286" spans="13:13" s="4" customFormat="1">
      <c r="M286" s="5"/>
    </row>
    <row r="287" spans="13:13" s="4" customFormat="1">
      <c r="M287" s="5"/>
    </row>
    <row r="288" spans="13:13" s="4" customFormat="1">
      <c r="M288" s="5"/>
    </row>
    <row r="289" spans="13:13" s="4" customFormat="1">
      <c r="M289" s="5"/>
    </row>
    <row r="290" spans="13:13" s="4" customFormat="1">
      <c r="M290" s="5"/>
    </row>
    <row r="291" spans="13:13" s="4" customFormat="1">
      <c r="M291" s="5"/>
    </row>
    <row r="292" spans="13:13" s="4" customFormat="1">
      <c r="M292" s="5"/>
    </row>
    <row r="293" spans="13:13" s="4" customFormat="1">
      <c r="M293" s="5"/>
    </row>
    <row r="294" spans="13:13" s="4" customFormat="1">
      <c r="M294" s="5"/>
    </row>
    <row r="295" spans="13:13" s="4" customFormat="1">
      <c r="M295" s="5"/>
    </row>
    <row r="296" spans="13:13" s="4" customFormat="1">
      <c r="M296" s="5"/>
    </row>
    <row r="297" spans="13:13" s="4" customFormat="1">
      <c r="M297" s="5"/>
    </row>
    <row r="298" spans="13:13" s="4" customFormat="1">
      <c r="M298" s="5"/>
    </row>
    <row r="299" spans="13:13" s="4" customFormat="1">
      <c r="M299" s="5"/>
    </row>
    <row r="300" spans="13:13" s="4" customFormat="1">
      <c r="M300" s="5"/>
    </row>
    <row r="301" spans="13:13" s="4" customFormat="1">
      <c r="M301" s="5"/>
    </row>
    <row r="302" spans="13:13" s="4" customFormat="1">
      <c r="M302" s="5"/>
    </row>
    <row r="303" spans="13:13" s="4" customFormat="1">
      <c r="M303" s="5"/>
    </row>
    <row r="304" spans="13:13" s="4" customFormat="1">
      <c r="M304" s="5"/>
    </row>
    <row r="305" spans="13:13" s="4" customFormat="1">
      <c r="M305" s="5"/>
    </row>
    <row r="306" spans="13:13" s="4" customFormat="1">
      <c r="M306" s="5"/>
    </row>
    <row r="307" spans="13:13" s="4" customFormat="1">
      <c r="M307" s="5"/>
    </row>
    <row r="308" spans="13:13" s="4" customFormat="1">
      <c r="M308" s="5"/>
    </row>
    <row r="309" spans="13:13" s="4" customFormat="1">
      <c r="M309" s="5"/>
    </row>
    <row r="310" spans="13:13" s="4" customFormat="1">
      <c r="M310" s="5"/>
    </row>
    <row r="311" spans="13:13" s="4" customFormat="1">
      <c r="M311" s="5"/>
    </row>
    <row r="312" spans="13:13" s="4" customFormat="1">
      <c r="M312" s="5"/>
    </row>
    <row r="313" spans="13:13" s="4" customFormat="1">
      <c r="M313" s="5"/>
    </row>
    <row r="314" spans="13:13" s="4" customFormat="1">
      <c r="M314" s="5"/>
    </row>
    <row r="315" spans="13:13" s="4" customFormat="1">
      <c r="M315" s="5"/>
    </row>
    <row r="316" spans="13:13" s="4" customFormat="1">
      <c r="M316" s="5"/>
    </row>
    <row r="317" spans="13:13" s="4" customFormat="1">
      <c r="M317" s="5"/>
    </row>
    <row r="318" spans="13:13" s="4" customFormat="1">
      <c r="M318" s="5"/>
    </row>
    <row r="319" spans="13:13" s="4" customFormat="1">
      <c r="M319" s="5"/>
    </row>
    <row r="320" spans="13:13" s="4" customFormat="1">
      <c r="M320" s="5"/>
    </row>
    <row r="321" spans="13:13" s="4" customFormat="1">
      <c r="M321" s="5"/>
    </row>
    <row r="322" spans="13:13" s="4" customFormat="1">
      <c r="M322" s="5"/>
    </row>
    <row r="323" spans="13:13" s="4" customFormat="1">
      <c r="M323" s="5"/>
    </row>
    <row r="324" spans="13:13" s="4" customFormat="1">
      <c r="M324" s="5"/>
    </row>
    <row r="325" spans="13:13" s="4" customFormat="1">
      <c r="M325" s="5"/>
    </row>
    <row r="326" spans="13:13" s="4" customFormat="1">
      <c r="M326" s="5"/>
    </row>
    <row r="327" spans="13:13" s="4" customFormat="1">
      <c r="M327" s="5"/>
    </row>
    <row r="328" spans="13:13" s="4" customFormat="1">
      <c r="M328" s="5"/>
    </row>
    <row r="329" spans="13:13" s="4" customFormat="1">
      <c r="M329" s="5"/>
    </row>
    <row r="330" spans="13:13" s="4" customFormat="1">
      <c r="M330" s="5"/>
    </row>
    <row r="331" spans="13:13" s="4" customFormat="1">
      <c r="M331" s="5"/>
    </row>
    <row r="332" spans="13:13" s="4" customFormat="1">
      <c r="M332" s="5"/>
    </row>
    <row r="333" spans="13:13" s="4" customFormat="1">
      <c r="M333" s="5"/>
    </row>
    <row r="334" spans="13:13" s="4" customFormat="1">
      <c r="M334" s="5"/>
    </row>
    <row r="335" spans="13:13" s="4" customFormat="1">
      <c r="M335" s="5"/>
    </row>
    <row r="336" spans="13:13" s="4" customFormat="1">
      <c r="M336" s="5"/>
    </row>
    <row r="337" spans="13:13" s="4" customFormat="1">
      <c r="M337" s="5"/>
    </row>
    <row r="338" spans="13:13" s="4" customFormat="1">
      <c r="M338" s="5"/>
    </row>
    <row r="339" spans="13:13" s="4" customFormat="1">
      <c r="M339" s="5"/>
    </row>
    <row r="340" spans="13:13" s="4" customFormat="1">
      <c r="M340" s="5"/>
    </row>
    <row r="341" spans="13:13" s="4" customFormat="1">
      <c r="M341" s="5"/>
    </row>
    <row r="342" spans="13:13" s="4" customFormat="1">
      <c r="M342" s="5"/>
    </row>
    <row r="343" spans="13:13" s="4" customFormat="1">
      <c r="M343" s="5"/>
    </row>
    <row r="344" spans="13:13" s="4" customFormat="1">
      <c r="M344" s="5"/>
    </row>
    <row r="345" spans="13:13" s="4" customFormat="1">
      <c r="M345" s="5"/>
    </row>
    <row r="346" spans="13:13" s="4" customFormat="1">
      <c r="M346" s="5"/>
    </row>
    <row r="347" spans="13:13" s="4" customFormat="1">
      <c r="M347" s="5"/>
    </row>
    <row r="348" spans="13:13" s="4" customFormat="1">
      <c r="M348" s="5"/>
    </row>
    <row r="349" spans="13:13" s="4" customFormat="1">
      <c r="M34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Annual Macro</vt:lpstr>
      <vt:lpstr>m14076b</vt:lpstr>
      <vt:lpstr>Sheet3</vt:lpstr>
      <vt:lpstr>Muliplier Charts</vt:lpstr>
      <vt:lpstr>Quant Theory Gold</vt:lpstr>
      <vt:lpstr>Sheet1</vt:lpstr>
      <vt:lpstr>Quant Theory Base</vt:lpstr>
      <vt:lpstr>Romer Estimates</vt:lpstr>
      <vt:lpstr>Romer Quant Gold</vt:lpstr>
      <vt:lpstr>Sheet2</vt:lpstr>
      <vt:lpstr>Sheet4</vt:lpstr>
      <vt:lpstr>Quant Theory M1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James Caton</cp:lastModifiedBy>
  <dcterms:created xsi:type="dcterms:W3CDTF">2012-04-05T20:16:17Z</dcterms:created>
  <dcterms:modified xsi:type="dcterms:W3CDTF">2022-05-03T02:31:14Z</dcterms:modified>
</cp:coreProperties>
</file>