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ov\Documents\GitHub\p2abc_iot_toolkit\Doc\benchmarks\"/>
    </mc:Choice>
  </mc:AlternateContent>
  <bookViews>
    <workbookView xWindow="0" yWindow="0" windowWidth="21600" windowHeight="9510" activeTab="4"/>
  </bookViews>
  <sheets>
    <sheet name="Laptop" sheetId="1" r:id="rId1"/>
    <sheet name="RPi3" sheetId="2" r:id="rId2"/>
    <sheet name="Omega2" sheetId="3" r:id="rId3"/>
    <sheet name="Net" sheetId="5" r:id="rId4"/>
    <sheet name="Resultados" sheetId="4" r:id="rId5"/>
    <sheet name="Hoja1" sheetId="6" r:id="rId6"/>
    <sheet name="Hoja2" sheetId="7" r:id="rId7"/>
    <sheet name="Hoja3" sheetId="8" r:id="rId8"/>
    <sheet name="Hoja4" sheetId="9" r:id="rId9"/>
  </sheets>
  <calcPr calcId="171027"/>
</workbook>
</file>

<file path=xl/calcChain.xml><?xml version="1.0" encoding="utf-8"?>
<calcChain xmlns="http://schemas.openxmlformats.org/spreadsheetml/2006/main">
  <c r="C7" i="9" l="1"/>
  <c r="B7" i="9"/>
  <c r="C6" i="9"/>
  <c r="B6" i="9"/>
  <c r="C5" i="9"/>
  <c r="B5" i="9"/>
  <c r="D7" i="8"/>
  <c r="C7" i="8"/>
  <c r="B7" i="8"/>
  <c r="D6" i="8"/>
  <c r="C6" i="8"/>
  <c r="B6" i="8"/>
  <c r="D5" i="8"/>
  <c r="C5" i="8"/>
  <c r="B5" i="8"/>
  <c r="B7" i="7" l="1"/>
  <c r="B6" i="7"/>
  <c r="B5" i="7"/>
  <c r="F5" i="6"/>
  <c r="E5" i="6"/>
  <c r="D5" i="6"/>
  <c r="C5" i="6"/>
  <c r="B5" i="6"/>
  <c r="I10" i="4" l="1"/>
  <c r="J10" i="4"/>
  <c r="L10" i="4"/>
  <c r="M10" i="4"/>
  <c r="N10" i="4"/>
  <c r="G10" i="4"/>
  <c r="B52" i="5"/>
  <c r="B76" i="5"/>
  <c r="B96" i="5"/>
  <c r="B115" i="5"/>
  <c r="F50" i="5"/>
  <c r="B21" i="5"/>
  <c r="C14" i="5"/>
  <c r="A14" i="5"/>
  <c r="A3" i="5"/>
  <c r="C6" i="5" s="1"/>
  <c r="E6" i="5" s="1"/>
  <c r="B22" i="5" s="1"/>
  <c r="B116" i="5" l="1"/>
  <c r="G50" i="5"/>
  <c r="B53" i="5"/>
  <c r="B77" i="5"/>
  <c r="B97" i="5"/>
  <c r="C5" i="5"/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<sst xmlns="http://schemas.openxmlformats.org/spreadsheetml/2006/main" count="148" uniqueCount="53">
  <si>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</si>
  <si>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</si>
  <si>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</si>
  <si>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</si>
  <si>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</si>
  <si>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</si>
  <si>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</si>
  <si>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</si>
  <si>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</si>
  <si>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</si>
  <si>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</si>
  <si>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</si>
  <si>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</si>
  <si>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</si>
  <si>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</si>
  <si>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</si>
  <si>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</si>
  <si>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</si>
  <si>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</si>
  <si>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</si>
  <si>
    <t>seconds</t>
  </si>
  <si>
    <t>bytes</t>
  </si>
  <si>
    <t>APDU Commands</t>
  </si>
  <si>
    <t>APDU Response</t>
  </si>
  <si>
    <t>2bytes for length</t>
  </si>
  <si>
    <t>Init IoT smartcard</t>
  </si>
  <si>
    <t>First issuance protocol step for the user</t>
  </si>
  <si>
    <t>Second issuance protocol step (first step for the user)</t>
  </si>
  <si>
    <t>Third issuance protocol step (second step for the user)</t>
  </si>
  <si>
    <t>Create presentation UI return</t>
  </si>
  <si>
    <t>Create presentation token</t>
  </si>
  <si>
    <t>/initIoTsmartcard/</t>
  </si>
  <si>
    <t>/issuanceProtocolStep/</t>
  </si>
  <si>
    <t>/issuanceProtocolStepUi/</t>
  </si>
  <si>
    <t>/createPresentationToken/</t>
  </si>
  <si>
    <t>/createPresentationTokenUi/</t>
  </si>
  <si>
    <t>ms</t>
  </si>
  <si>
    <t>Retardo red O2-RPi3</t>
  </si>
  <si>
    <t>ms per byte</t>
  </si>
  <si>
    <t>Bps</t>
  </si>
  <si>
    <t>spB</t>
  </si>
  <si>
    <t>Laptop (ms)</t>
  </si>
  <si>
    <t>RPi3 (ms)</t>
  </si>
  <si>
    <t>Omega2 (ms)</t>
  </si>
  <si>
    <t>Laptop (s)</t>
  </si>
  <si>
    <t>RPi3 (s)</t>
  </si>
  <si>
    <t>Omega2 (s)</t>
  </si>
  <si>
    <t>Suma</t>
  </si>
  <si>
    <t>Promedio</t>
  </si>
  <si>
    <t>Total</t>
  </si>
  <si>
    <t>Recuento</t>
  </si>
  <si>
    <t xml:space="preserve"> </t>
  </si>
  <si>
    <t xml:space="preserve">issuanceProtocolStep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</si>
</sst>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&quot;[$€-407];[Red]&quot;-&quot;#,##0.00&quot; &quot;[$€-407]"/>
    <numFmt numFmtId="165" formatCode="0.000"/>
    <numFmt numFmtId="166" formatCode="#,##0.0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Font="1" applyBorder="1" applyAlignment="1">
      <alignment horizontal="center" vertical="center"/>
    </xf>
    <xf numFmtId="2" fontId="0" fillId="0" borderId="8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6" xfId="0" applyFont="1" applyBorder="1"/>
    <xf numFmtId="2" fontId="3" fillId="0" borderId="16" xfId="0" applyNumberFormat="1" applyFont="1" applyBorder="1"/>
    <xf numFmtId="0" fontId="3" fillId="0" borderId="1" xfId="0" applyFont="1" applyBorder="1" applyAlignment="1">
      <alignment horizontal="right" vertical="center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3" fillId="0" borderId="16" xfId="0" applyNumberFormat="1" applyFont="1" applyBorder="1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Proving times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Resultados!$M$2:$N$2</c:f>
              <c:numCache>
                <c:formatCode>0.00</c:formatCode>
                <c:ptCount val="2"/>
                <c:pt idx="0">
                  <c:v>209.7799436</c:v>
                </c:pt>
                <c:pt idx="1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Resultados!$M$3:$N$3</c:f>
              <c:numCache>
                <c:formatCode>0.00</c:formatCode>
                <c:ptCount val="2"/>
                <c:pt idx="0">
                  <c:v>1993.1077575999998</c:v>
                </c:pt>
                <c:pt idx="1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Resultados!$M$4:$N$4</c:f>
              <c:numCache>
                <c:formatCode>0.00</c:formatCode>
                <c:ptCount val="2"/>
                <c:pt idx="0">
                  <c:v>14836.328543199999</c:v>
                </c:pt>
                <c:pt idx="1">
                  <c:v>18003.754793599997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Resultados!$I$4</c15:sqref>
                  <c15:dLbl>
                    <c:idx val="-1"/>
                    <c:layout>
                      <c:manualLayout>
                        <c:x val="2.0833132054811792E-3"/>
                        <c:y val="-2.905569007263928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CEA-4451-984E-3DEB767BA6D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User REST Service execution times (ms)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0.00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0.00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0.00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User Service Setup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688-83EA-52A87B46A15B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688-83EA-52A87B46A15B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688-83EA-52A87B4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43632"/>
        <c:axId val="422941336"/>
      </c:barChart>
      <c:catAx>
        <c:axId val="4229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1336"/>
        <c:crosses val="autoZero"/>
        <c:auto val="1"/>
        <c:lblAlgn val="ctr"/>
        <c:lblOffset val="100"/>
        <c:noMultiLvlLbl val="0"/>
      </c:catAx>
      <c:valAx>
        <c:axId val="422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createSmartcard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Hoja2!$A$2:$A$4</c:f>
              <c:strCache>
                <c:ptCount val="3"/>
                <c:pt idx="0">
                  <c:v>Laptop (s)</c:v>
                </c:pt>
                <c:pt idx="1">
                  <c:v>RPi3 (s)</c:v>
                </c:pt>
                <c:pt idx="2">
                  <c:v>Omega2 (s)</c:v>
                </c:pt>
              </c:strCache>
            </c:strRef>
          </c:cat>
          <c:val>
            <c:numRef>
              <c:f>Hoja2!$B$2:$B$4</c:f>
              <c:numCache>
                <c:formatCode>0.000</c:formatCode>
                <c:ptCount val="3"/>
                <c:pt idx="0">
                  <c:v>0.131738517</c:v>
                </c:pt>
                <c:pt idx="1">
                  <c:v>2.1548351682</c:v>
                </c:pt>
                <c:pt idx="2">
                  <c:v>19.1910657026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5-4B28-9958-E693024C8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27265280"/>
        <c:axId val="527257080"/>
      </c:barChart>
      <c:catAx>
        <c:axId val="5272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57080"/>
        <c:crosses val="autoZero"/>
        <c:auto val="1"/>
        <c:lblAlgn val="ctr"/>
        <c:lblOffset val="100"/>
        <c:noMultiLvlLbl val="0"/>
      </c:catAx>
      <c:valAx>
        <c:axId val="5272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65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565785</xdr:colOff>
      <xdr:row>11</xdr:row>
      <xdr:rowOff>53339</xdr:rowOff>
    </xdr:from>
    <xdr:to>
      <xdr:col>17</xdr:col>
      <xdr:colOff>89535</xdr:colOff>
      <xdr:row>32</xdr:row>
      <xdr:rowOff>129539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33</xdr:row>
      <xdr:rowOff>152399</xdr:rowOff>
    </xdr:from>
    <xdr:to>
      <xdr:col>15</xdr:col>
      <xdr:colOff>371474</xdr:colOff>
      <xdr:row>53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39549-6C32-4E8B-8EBE-8019EED4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5</xdr:col>
      <xdr:colOff>609600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6A7E5-4049-441D-A1E3-D311CAFF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F5" totalsRowShown="0" headerRowDxfId="9" headerRowBorderDxfId="10" tableBorderDxfId="11">
  <autoFilter ref="A1:F5"/>
  <tableColumns count="6">
    <tableColumn id="1" name=" "/>
    <tableColumn id="2" name="storeCredentialSpecification"/>
    <tableColumn id="3" name="storeSystemParameters"/>
    <tableColumn id="4" name="storeRevocationAuthorityParameters"/>
    <tableColumn id="5" name="storeInspectorPublicKey"/>
    <tableColumn id="6" name="storeIssuerParamet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7" totalsRowShown="0" headerRowBorderDxfId="13" tableBorderDxfId="14">
  <autoFilter ref="A1:B7"/>
  <tableColumns count="2">
    <tableColumn id="1" name=" " dataDxfId="12"/>
    <tableColumn id="2" name="createSmartcar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D7" totalsRowShown="0" headerRowDxfId="3" dataDxfId="4">
  <autoFilter ref="A1:D7"/>
  <tableColumns count="4">
    <tableColumn id="1" name=" " dataDxfId="8"/>
    <tableColumn id="2" name="issuanceProtocolStep" dataDxfId="7"/>
    <tableColumn id="3" name="issuanceProtocolStepUi" dataDxfId="6"/>
    <tableColumn id="4" name="issuanceProtocolStep " dataDxfId="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C7" totalsRowShown="0">
  <autoFilter ref="A1:C7"/>
  <tableColumns count="3">
    <tableColumn id="1" name=" " dataDxfId="2"/>
    <tableColumn id="2" name="createPresentationToken" dataDxfId="1"/>
    <tableColumn id="3" name="createPresentationTokenUi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1" sqref="B1:N1"/>
    </sheetView>
  </sheetViews>
  <sheetFormatPr baseColWidth="10" defaultRowHeight="13.8" x14ac:dyDescent="0.45"/>
  <cols>
    <col min="1" max="1" width="8.140625" customWidth="1"/>
    <col min="2" max="2" width="22.6171875" customWidth="1"/>
    <col min="3" max="3" width="19.6171875" customWidth="1"/>
    <col min="4" max="4" width="29.140625" customWidth="1"/>
    <col min="5" max="5" width="19.85546875" customWidth="1"/>
    <col min="6" max="6" width="18.6171875" customWidth="1"/>
    <col min="7" max="7" width="14.140625" customWidth="1"/>
    <col min="8" max="8" width="19.76171875" customWidth="1"/>
    <col min="9" max="9" width="18" customWidth="1"/>
    <col min="10" max="10" width="19.47265625" customWidth="1"/>
    <col min="11" max="11" width="20.37890625" customWidth="1"/>
    <col min="12" max="12" width="18" customWidth="1"/>
    <col min="13" max="13" width="20.234375" customWidth="1"/>
    <col min="14" max="14" width="21.85546875" customWidth="1"/>
  </cols>
  <sheetData>
    <row r="1" spans="1:14" ht="20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45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45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45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45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45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45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45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3.8" x14ac:dyDescent="0.45"/>
  <cols>
    <col min="1" max="1" width="8.140625" customWidth="1"/>
    <col min="2" max="2" width="22.6171875" customWidth="1"/>
    <col min="3" max="3" width="19.6171875" customWidth="1"/>
    <col min="4" max="4" width="29.140625" customWidth="1"/>
    <col min="5" max="5" width="19.85546875" customWidth="1"/>
    <col min="6" max="6" width="18.6171875" customWidth="1"/>
    <col min="7" max="7" width="14.140625" customWidth="1"/>
    <col min="8" max="8" width="19.76171875" customWidth="1"/>
    <col min="9" max="9" width="18" customWidth="1"/>
    <col min="10" max="10" width="19.47265625" customWidth="1"/>
    <col min="11" max="11" width="20.37890625" customWidth="1"/>
    <col min="12" max="12" width="18" customWidth="1"/>
    <col min="13" max="13" width="20.234375" customWidth="1"/>
    <col min="14" max="14" width="21.8554687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45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45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45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45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45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45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45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3.8" x14ac:dyDescent="0.45"/>
  <cols>
    <col min="1" max="1" width="8.140625" customWidth="1"/>
    <col min="2" max="2" width="22.6171875" customWidth="1"/>
    <col min="3" max="3" width="19.6171875" customWidth="1"/>
    <col min="4" max="4" width="29.140625" customWidth="1"/>
    <col min="5" max="5" width="19.85546875" customWidth="1"/>
    <col min="6" max="6" width="18.6171875" customWidth="1"/>
    <col min="7" max="7" width="14.140625" customWidth="1"/>
    <col min="8" max="8" width="19.76171875" customWidth="1"/>
    <col min="9" max="9" width="18" customWidth="1"/>
    <col min="10" max="10" width="19.47265625" customWidth="1"/>
    <col min="11" max="11" width="20.37890625" customWidth="1"/>
    <col min="12" max="12" width="18" customWidth="1"/>
    <col min="13" max="13" width="20.234375" customWidth="1"/>
    <col min="14" max="14" width="21.8554687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45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45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45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45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45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45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45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E6" sqref="E6:F6"/>
    </sheetView>
  </sheetViews>
  <sheetFormatPr baseColWidth="10" defaultRowHeight="13.8" x14ac:dyDescent="0.45"/>
  <cols>
    <col min="2" max="2" width="24.140625" customWidth="1"/>
  </cols>
  <sheetData>
    <row r="1" spans="1:14" x14ac:dyDescent="0.45">
      <c r="A1" s="6">
        <v>8.8680000000000003</v>
      </c>
      <c r="B1" s="6">
        <v>7.6950000000000003</v>
      </c>
      <c r="C1" s="6">
        <v>8.49</v>
      </c>
      <c r="D1" s="6">
        <v>8.7690000000000001</v>
      </c>
      <c r="E1" s="6">
        <v>7.9950000000000001</v>
      </c>
      <c r="F1" s="6">
        <v>7.9080000000000004</v>
      </c>
      <c r="G1" s="6">
        <v>9.2629999999999999</v>
      </c>
      <c r="H1" s="6">
        <v>9.3680000000000003</v>
      </c>
      <c r="I1" s="6">
        <v>8.2439999999999998</v>
      </c>
    </row>
    <row r="3" spans="1:14" x14ac:dyDescent="0.45">
      <c r="A3" s="7">
        <f>AVERAGE(A1:I1)</f>
        <v>8.5111111111111111</v>
      </c>
      <c r="B3" s="5" t="s">
        <v>20</v>
      </c>
    </row>
    <row r="5" spans="1:14" x14ac:dyDescent="0.45">
      <c r="A5" s="4"/>
      <c r="C5">
        <f>A7/A3</f>
        <v>71201.044386422975</v>
      </c>
      <c r="D5" t="s">
        <v>39</v>
      </c>
    </row>
    <row r="6" spans="1:14" x14ac:dyDescent="0.45">
      <c r="A6" s="4"/>
      <c r="C6">
        <f>A3/A7</f>
        <v>1.4044737807114045E-5</v>
      </c>
      <c r="D6" t="s">
        <v>40</v>
      </c>
      <c r="E6">
        <f>1000*C6</f>
        <v>1.4044737807114046E-2</v>
      </c>
      <c r="F6" t="s">
        <v>38</v>
      </c>
    </row>
    <row r="7" spans="1:14" x14ac:dyDescent="0.45">
      <c r="A7" s="4">
        <v>606000</v>
      </c>
      <c r="B7" t="s">
        <v>21</v>
      </c>
      <c r="M7" t="s">
        <v>22</v>
      </c>
      <c r="N7" t="s">
        <v>23</v>
      </c>
    </row>
    <row r="8" spans="1:14" x14ac:dyDescent="0.45">
      <c r="A8" s="4"/>
      <c r="L8">
        <v>1</v>
      </c>
      <c r="M8">
        <v>5</v>
      </c>
      <c r="N8">
        <v>2</v>
      </c>
    </row>
    <row r="9" spans="1:14" x14ac:dyDescent="0.45">
      <c r="A9" s="4"/>
      <c r="L9">
        <v>2</v>
      </c>
      <c r="M9">
        <v>5</v>
      </c>
      <c r="N9">
        <v>3</v>
      </c>
    </row>
    <row r="10" spans="1:14" x14ac:dyDescent="0.45">
      <c r="L10">
        <v>3</v>
      </c>
      <c r="M10">
        <v>5</v>
      </c>
      <c r="N10">
        <v>3</v>
      </c>
    </row>
    <row r="11" spans="1:14" x14ac:dyDescent="0.45">
      <c r="L11">
        <v>4</v>
      </c>
      <c r="M11">
        <v>83</v>
      </c>
      <c r="N11">
        <v>2</v>
      </c>
    </row>
    <row r="12" spans="1:14" x14ac:dyDescent="0.45">
      <c r="L12">
        <v>5</v>
      </c>
      <c r="M12">
        <v>6</v>
      </c>
      <c r="N12">
        <v>2</v>
      </c>
    </row>
    <row r="13" spans="1:14" x14ac:dyDescent="0.45">
      <c r="L13">
        <v>6</v>
      </c>
      <c r="M13">
        <v>13</v>
      </c>
      <c r="N13">
        <v>86</v>
      </c>
    </row>
    <row r="14" spans="1:14" x14ac:dyDescent="0.45">
      <c r="A14">
        <f>103*2</f>
        <v>206</v>
      </c>
      <c r="B14">
        <v>4355</v>
      </c>
      <c r="C14">
        <f>103*2</f>
        <v>206</v>
      </c>
      <c r="D14">
        <v>1272</v>
      </c>
      <c r="L14">
        <v>7</v>
      </c>
      <c r="M14">
        <v>5</v>
      </c>
      <c r="N14">
        <v>3</v>
      </c>
    </row>
    <row r="15" spans="1:14" x14ac:dyDescent="0.45">
      <c r="L15">
        <v>8</v>
      </c>
      <c r="M15">
        <v>13</v>
      </c>
      <c r="N15">
        <v>2</v>
      </c>
    </row>
    <row r="16" spans="1:14" x14ac:dyDescent="0.45">
      <c r="L16">
        <v>9</v>
      </c>
      <c r="M16">
        <v>5</v>
      </c>
      <c r="N16">
        <v>3</v>
      </c>
    </row>
    <row r="17" spans="2:14" x14ac:dyDescent="0.45">
      <c r="L17">
        <v>10</v>
      </c>
      <c r="M17">
        <v>83</v>
      </c>
      <c r="N17">
        <v>2</v>
      </c>
    </row>
    <row r="18" spans="2:14" x14ac:dyDescent="0.45">
      <c r="C18" t="s">
        <v>24</v>
      </c>
      <c r="L18">
        <v>11</v>
      </c>
      <c r="M18">
        <v>7</v>
      </c>
      <c r="N18">
        <v>2</v>
      </c>
    </row>
    <row r="19" spans="2:14" x14ac:dyDescent="0.45">
      <c r="D19" t="s">
        <v>22</v>
      </c>
      <c r="E19" t="s">
        <v>23</v>
      </c>
      <c r="L19">
        <v>12</v>
      </c>
      <c r="M19">
        <v>40</v>
      </c>
      <c r="N19">
        <v>2</v>
      </c>
    </row>
    <row r="20" spans="2:14" x14ac:dyDescent="0.45">
      <c r="B20" t="s">
        <v>31</v>
      </c>
      <c r="C20">
        <v>1</v>
      </c>
      <c r="D20">
        <v>7</v>
      </c>
      <c r="E20">
        <v>4</v>
      </c>
      <c r="H20" t="s">
        <v>25</v>
      </c>
      <c r="L20">
        <v>13</v>
      </c>
      <c r="M20">
        <v>7</v>
      </c>
      <c r="N20">
        <v>2</v>
      </c>
    </row>
    <row r="21" spans="2:14" x14ac:dyDescent="0.45">
      <c r="B21">
        <f>SUM(D20:E49)</f>
        <v>1109</v>
      </c>
      <c r="C21">
        <v>2</v>
      </c>
      <c r="D21">
        <v>7</v>
      </c>
      <c r="E21">
        <v>5</v>
      </c>
      <c r="H21" t="s">
        <v>31</v>
      </c>
      <c r="L21">
        <v>14</v>
      </c>
      <c r="M21">
        <v>83</v>
      </c>
      <c r="N21">
        <v>2</v>
      </c>
    </row>
    <row r="22" spans="2:14" x14ac:dyDescent="0.45">
      <c r="B22">
        <f>B21*E6</f>
        <v>15.575614228089476</v>
      </c>
      <c r="C22">
        <v>3</v>
      </c>
      <c r="D22">
        <v>7</v>
      </c>
      <c r="E22">
        <v>5</v>
      </c>
      <c r="H22">
        <v>30</v>
      </c>
      <c r="L22">
        <v>15</v>
      </c>
      <c r="M22">
        <v>7</v>
      </c>
      <c r="N22">
        <v>2</v>
      </c>
    </row>
    <row r="23" spans="2:14" x14ac:dyDescent="0.45">
      <c r="B23" t="s">
        <v>36</v>
      </c>
      <c r="C23">
        <v>4</v>
      </c>
      <c r="D23">
        <v>85</v>
      </c>
      <c r="E23">
        <v>4</v>
      </c>
      <c r="H23" t="s">
        <v>26</v>
      </c>
      <c r="L23">
        <v>16</v>
      </c>
      <c r="M23">
        <v>83</v>
      </c>
      <c r="N23">
        <v>2</v>
      </c>
    </row>
    <row r="24" spans="2:14" x14ac:dyDescent="0.45">
      <c r="C24">
        <v>5</v>
      </c>
      <c r="D24">
        <v>8</v>
      </c>
      <c r="E24">
        <v>4</v>
      </c>
      <c r="H24" t="s">
        <v>32</v>
      </c>
      <c r="L24">
        <v>17</v>
      </c>
      <c r="M24">
        <v>7</v>
      </c>
      <c r="N24">
        <v>2</v>
      </c>
    </row>
    <row r="25" spans="2:14" x14ac:dyDescent="0.45">
      <c r="C25">
        <v>6</v>
      </c>
      <c r="D25">
        <v>15</v>
      </c>
      <c r="E25">
        <v>88</v>
      </c>
      <c r="H25">
        <v>1</v>
      </c>
      <c r="L25">
        <v>18</v>
      </c>
      <c r="M25">
        <v>14</v>
      </c>
      <c r="N25">
        <v>2</v>
      </c>
    </row>
    <row r="26" spans="2:14" x14ac:dyDescent="0.45">
      <c r="C26">
        <v>7</v>
      </c>
      <c r="D26">
        <v>7</v>
      </c>
      <c r="E26">
        <v>5</v>
      </c>
      <c r="H26" t="s">
        <v>27</v>
      </c>
      <c r="L26">
        <v>19</v>
      </c>
      <c r="M26">
        <v>37</v>
      </c>
      <c r="N26">
        <v>2</v>
      </c>
    </row>
    <row r="27" spans="2:14" x14ac:dyDescent="0.45">
      <c r="C27">
        <v>8</v>
      </c>
      <c r="D27">
        <v>15</v>
      </c>
      <c r="E27">
        <v>4</v>
      </c>
      <c r="H27" t="s">
        <v>33</v>
      </c>
      <c r="L27">
        <v>20</v>
      </c>
      <c r="M27">
        <v>19</v>
      </c>
      <c r="N27">
        <v>2</v>
      </c>
    </row>
    <row r="28" spans="2:14" x14ac:dyDescent="0.45">
      <c r="C28">
        <v>9</v>
      </c>
      <c r="D28">
        <v>7</v>
      </c>
      <c r="E28">
        <v>5</v>
      </c>
      <c r="H28">
        <v>24</v>
      </c>
      <c r="L28">
        <v>21</v>
      </c>
      <c r="M28">
        <v>7</v>
      </c>
      <c r="N28">
        <v>18</v>
      </c>
    </row>
    <row r="29" spans="2:14" x14ac:dyDescent="0.45">
      <c r="C29">
        <v>10</v>
      </c>
      <c r="D29">
        <v>85</v>
      </c>
      <c r="E29">
        <v>4</v>
      </c>
      <c r="H29" t="s">
        <v>28</v>
      </c>
      <c r="L29">
        <v>22</v>
      </c>
      <c r="M29">
        <v>5</v>
      </c>
      <c r="N29">
        <v>3</v>
      </c>
    </row>
    <row r="30" spans="2:14" x14ac:dyDescent="0.45">
      <c r="C30">
        <v>11</v>
      </c>
      <c r="D30">
        <v>9</v>
      </c>
      <c r="E30">
        <v>4</v>
      </c>
      <c r="H30" t="s">
        <v>32</v>
      </c>
      <c r="L30">
        <v>23</v>
      </c>
      <c r="M30">
        <v>83</v>
      </c>
      <c r="N30">
        <v>2</v>
      </c>
    </row>
    <row r="31" spans="2:14" x14ac:dyDescent="0.45">
      <c r="C31">
        <v>12</v>
      </c>
      <c r="D31">
        <v>42</v>
      </c>
      <c r="E31">
        <v>4</v>
      </c>
      <c r="H31">
        <v>20</v>
      </c>
      <c r="L31">
        <v>24</v>
      </c>
      <c r="M31">
        <v>7</v>
      </c>
      <c r="N31">
        <v>2</v>
      </c>
    </row>
    <row r="32" spans="2:14" x14ac:dyDescent="0.45">
      <c r="C32">
        <v>13</v>
      </c>
      <c r="D32">
        <v>9</v>
      </c>
      <c r="E32">
        <v>4</v>
      </c>
      <c r="H32" t="s">
        <v>29</v>
      </c>
      <c r="L32">
        <v>25</v>
      </c>
      <c r="M32">
        <v>83</v>
      </c>
      <c r="N32">
        <v>2</v>
      </c>
    </row>
    <row r="33" spans="3:14" x14ac:dyDescent="0.45">
      <c r="C33">
        <v>14</v>
      </c>
      <c r="D33">
        <v>85</v>
      </c>
      <c r="E33">
        <v>4</v>
      </c>
      <c r="H33" t="s">
        <v>34</v>
      </c>
      <c r="L33">
        <v>26</v>
      </c>
      <c r="M33">
        <v>7</v>
      </c>
      <c r="N33">
        <v>2</v>
      </c>
    </row>
    <row r="34" spans="3:14" x14ac:dyDescent="0.45">
      <c r="C34">
        <v>15</v>
      </c>
      <c r="D34">
        <v>9</v>
      </c>
      <c r="E34">
        <v>4</v>
      </c>
      <c r="H34">
        <v>20</v>
      </c>
      <c r="L34">
        <v>27</v>
      </c>
      <c r="M34">
        <v>83</v>
      </c>
      <c r="N34">
        <v>2</v>
      </c>
    </row>
    <row r="35" spans="3:14" x14ac:dyDescent="0.45">
      <c r="C35">
        <v>16</v>
      </c>
      <c r="D35">
        <v>85</v>
      </c>
      <c r="E35">
        <v>4</v>
      </c>
      <c r="H35" t="s">
        <v>30</v>
      </c>
      <c r="L35">
        <v>28</v>
      </c>
      <c r="M35">
        <v>7</v>
      </c>
      <c r="N35">
        <v>2</v>
      </c>
    </row>
    <row r="36" spans="3:14" x14ac:dyDescent="0.45">
      <c r="C36">
        <v>17</v>
      </c>
      <c r="D36">
        <v>9</v>
      </c>
      <c r="E36">
        <v>4</v>
      </c>
      <c r="H36" t="s">
        <v>35</v>
      </c>
      <c r="L36">
        <v>29</v>
      </c>
      <c r="M36">
        <v>11</v>
      </c>
      <c r="N36">
        <v>2</v>
      </c>
    </row>
    <row r="37" spans="3:14" x14ac:dyDescent="0.45">
      <c r="C37">
        <v>18</v>
      </c>
      <c r="D37">
        <v>16</v>
      </c>
      <c r="E37">
        <v>4</v>
      </c>
      <c r="H37">
        <v>8</v>
      </c>
      <c r="L37">
        <v>30</v>
      </c>
      <c r="M37">
        <v>4</v>
      </c>
      <c r="N37">
        <v>2</v>
      </c>
    </row>
    <row r="38" spans="3:14" x14ac:dyDescent="0.45">
      <c r="C38">
        <v>19</v>
      </c>
      <c r="D38">
        <v>39</v>
      </c>
      <c r="E38">
        <v>4</v>
      </c>
      <c r="L38">
        <v>31</v>
      </c>
      <c r="M38">
        <v>14</v>
      </c>
      <c r="N38">
        <v>15</v>
      </c>
    </row>
    <row r="39" spans="3:14" x14ac:dyDescent="0.45">
      <c r="C39">
        <v>20</v>
      </c>
      <c r="D39">
        <v>21</v>
      </c>
      <c r="E39">
        <v>4</v>
      </c>
      <c r="L39">
        <v>32</v>
      </c>
      <c r="M39">
        <v>49</v>
      </c>
      <c r="N39">
        <v>86</v>
      </c>
    </row>
    <row r="40" spans="3:14" x14ac:dyDescent="0.45">
      <c r="C40">
        <v>21</v>
      </c>
      <c r="D40">
        <v>9</v>
      </c>
      <c r="E40">
        <v>20</v>
      </c>
      <c r="L40">
        <v>33</v>
      </c>
      <c r="M40">
        <v>54</v>
      </c>
      <c r="N40">
        <v>2</v>
      </c>
    </row>
    <row r="41" spans="3:14" x14ac:dyDescent="0.45">
      <c r="C41">
        <v>22</v>
      </c>
      <c r="D41">
        <v>7</v>
      </c>
      <c r="E41">
        <v>5</v>
      </c>
      <c r="L41">
        <v>34</v>
      </c>
      <c r="M41">
        <v>61</v>
      </c>
      <c r="N41">
        <v>2</v>
      </c>
    </row>
    <row r="42" spans="3:14" x14ac:dyDescent="0.45">
      <c r="C42">
        <v>23</v>
      </c>
      <c r="D42">
        <v>85</v>
      </c>
      <c r="E42">
        <v>4</v>
      </c>
      <c r="L42">
        <v>35</v>
      </c>
      <c r="M42">
        <v>11</v>
      </c>
      <c r="N42">
        <v>2</v>
      </c>
    </row>
    <row r="43" spans="3:14" x14ac:dyDescent="0.45">
      <c r="C43">
        <v>24</v>
      </c>
      <c r="D43">
        <v>9</v>
      </c>
      <c r="E43">
        <v>4</v>
      </c>
      <c r="L43">
        <v>36</v>
      </c>
      <c r="M43">
        <v>8</v>
      </c>
      <c r="N43">
        <v>2</v>
      </c>
    </row>
    <row r="44" spans="3:14" x14ac:dyDescent="0.45">
      <c r="C44">
        <v>25</v>
      </c>
      <c r="D44">
        <v>85</v>
      </c>
      <c r="E44">
        <v>4</v>
      </c>
      <c r="L44">
        <v>37</v>
      </c>
      <c r="M44">
        <v>57</v>
      </c>
      <c r="N44">
        <v>2</v>
      </c>
    </row>
    <row r="45" spans="3:14" x14ac:dyDescent="0.45">
      <c r="C45">
        <v>26</v>
      </c>
      <c r="D45">
        <v>9</v>
      </c>
      <c r="E45">
        <v>4</v>
      </c>
      <c r="L45">
        <v>38</v>
      </c>
      <c r="M45">
        <v>15</v>
      </c>
      <c r="N45">
        <v>86</v>
      </c>
    </row>
    <row r="46" spans="3:14" x14ac:dyDescent="0.45">
      <c r="C46">
        <v>27</v>
      </c>
      <c r="D46">
        <v>85</v>
      </c>
      <c r="E46">
        <v>4</v>
      </c>
      <c r="L46">
        <v>39</v>
      </c>
      <c r="M46">
        <v>15</v>
      </c>
      <c r="N46">
        <v>35</v>
      </c>
    </row>
    <row r="47" spans="3:14" x14ac:dyDescent="0.45">
      <c r="C47">
        <v>28</v>
      </c>
      <c r="D47">
        <v>9</v>
      </c>
      <c r="E47">
        <v>4</v>
      </c>
      <c r="L47">
        <v>40</v>
      </c>
      <c r="M47">
        <v>15</v>
      </c>
      <c r="N47">
        <v>86</v>
      </c>
    </row>
    <row r="48" spans="3:14" x14ac:dyDescent="0.45">
      <c r="C48">
        <v>29</v>
      </c>
      <c r="D48">
        <v>13</v>
      </c>
      <c r="E48">
        <v>4</v>
      </c>
      <c r="L48">
        <v>41</v>
      </c>
      <c r="M48">
        <v>11</v>
      </c>
      <c r="N48">
        <v>9</v>
      </c>
    </row>
    <row r="49" spans="2:14" x14ac:dyDescent="0.45">
      <c r="C49">
        <v>30</v>
      </c>
      <c r="D49">
        <v>6</v>
      </c>
      <c r="E49">
        <v>4</v>
      </c>
      <c r="L49">
        <v>42</v>
      </c>
      <c r="M49">
        <v>15</v>
      </c>
      <c r="N49">
        <v>86</v>
      </c>
    </row>
    <row r="50" spans="2:14" x14ac:dyDescent="0.45">
      <c r="B50" t="s">
        <v>32</v>
      </c>
      <c r="C50">
        <v>31</v>
      </c>
      <c r="D50">
        <v>16</v>
      </c>
      <c r="E50">
        <v>17</v>
      </c>
      <c r="F50">
        <f>SUM(D50:E50)</f>
        <v>33</v>
      </c>
      <c r="G50">
        <f>F50*E6</f>
        <v>0.46347634763476353</v>
      </c>
      <c r="H50" t="s">
        <v>36</v>
      </c>
      <c r="L50">
        <v>43</v>
      </c>
      <c r="M50">
        <v>15</v>
      </c>
      <c r="N50">
        <v>86</v>
      </c>
    </row>
    <row r="51" spans="2:14" x14ac:dyDescent="0.45">
      <c r="B51" t="s">
        <v>33</v>
      </c>
      <c r="C51">
        <v>32</v>
      </c>
      <c r="D51">
        <v>51</v>
      </c>
      <c r="E51">
        <v>88</v>
      </c>
      <c r="L51">
        <v>44</v>
      </c>
      <c r="M51">
        <v>15</v>
      </c>
      <c r="N51">
        <v>86</v>
      </c>
    </row>
    <row r="52" spans="2:14" x14ac:dyDescent="0.45">
      <c r="B52">
        <f>SUM(D51:E74)</f>
        <v>1623</v>
      </c>
      <c r="C52">
        <v>33</v>
      </c>
      <c r="D52">
        <v>56</v>
      </c>
      <c r="E52">
        <v>4</v>
      </c>
      <c r="L52">
        <v>45</v>
      </c>
      <c r="M52">
        <v>15</v>
      </c>
      <c r="N52">
        <v>2</v>
      </c>
    </row>
    <row r="53" spans="2:14" x14ac:dyDescent="0.45">
      <c r="B53">
        <f>B52*E6</f>
        <v>22.794609460946095</v>
      </c>
      <c r="C53">
        <v>34</v>
      </c>
      <c r="D53">
        <v>63</v>
      </c>
      <c r="E53">
        <v>4</v>
      </c>
      <c r="L53">
        <v>46</v>
      </c>
      <c r="M53">
        <v>14</v>
      </c>
      <c r="N53">
        <v>86</v>
      </c>
    </row>
    <row r="54" spans="2:14" x14ac:dyDescent="0.45">
      <c r="B54" t="s">
        <v>36</v>
      </c>
      <c r="C54">
        <v>35</v>
      </c>
      <c r="D54">
        <v>13</v>
      </c>
      <c r="E54">
        <v>4</v>
      </c>
      <c r="L54">
        <v>47</v>
      </c>
      <c r="M54">
        <v>10</v>
      </c>
      <c r="N54">
        <v>2</v>
      </c>
    </row>
    <row r="55" spans="2:14" x14ac:dyDescent="0.45">
      <c r="C55">
        <v>36</v>
      </c>
      <c r="D55">
        <v>10</v>
      </c>
      <c r="E55">
        <v>4</v>
      </c>
      <c r="L55">
        <v>48</v>
      </c>
      <c r="M55">
        <v>11</v>
      </c>
      <c r="N55">
        <v>9</v>
      </c>
    </row>
    <row r="56" spans="2:14" x14ac:dyDescent="0.45">
      <c r="C56">
        <v>37</v>
      </c>
      <c r="D56">
        <v>59</v>
      </c>
      <c r="E56">
        <v>4</v>
      </c>
      <c r="L56">
        <v>49</v>
      </c>
      <c r="M56">
        <v>14</v>
      </c>
      <c r="N56">
        <v>86</v>
      </c>
    </row>
    <row r="57" spans="2:14" x14ac:dyDescent="0.45">
      <c r="C57">
        <v>38</v>
      </c>
      <c r="D57">
        <v>17</v>
      </c>
      <c r="E57">
        <v>88</v>
      </c>
      <c r="L57">
        <v>50</v>
      </c>
      <c r="M57">
        <v>49</v>
      </c>
      <c r="N57">
        <v>86</v>
      </c>
    </row>
    <row r="58" spans="2:14" x14ac:dyDescent="0.45">
      <c r="C58">
        <v>39</v>
      </c>
      <c r="D58">
        <v>17</v>
      </c>
      <c r="E58">
        <v>37</v>
      </c>
      <c r="L58">
        <v>51</v>
      </c>
      <c r="M58">
        <v>44</v>
      </c>
      <c r="N58">
        <v>2</v>
      </c>
    </row>
    <row r="59" spans="2:14" x14ac:dyDescent="0.45">
      <c r="C59">
        <v>40</v>
      </c>
      <c r="D59">
        <v>17</v>
      </c>
      <c r="E59">
        <v>88</v>
      </c>
      <c r="L59">
        <v>52</v>
      </c>
      <c r="M59">
        <v>13</v>
      </c>
      <c r="N59">
        <v>35</v>
      </c>
    </row>
    <row r="60" spans="2:14" x14ac:dyDescent="0.45">
      <c r="C60">
        <v>41</v>
      </c>
      <c r="D60">
        <v>13</v>
      </c>
      <c r="E60">
        <v>11</v>
      </c>
      <c r="L60">
        <v>53</v>
      </c>
      <c r="M60">
        <v>11</v>
      </c>
      <c r="N60">
        <v>9</v>
      </c>
    </row>
    <row r="61" spans="2:14" x14ac:dyDescent="0.45">
      <c r="C61">
        <v>42</v>
      </c>
      <c r="D61">
        <v>17</v>
      </c>
      <c r="E61">
        <v>88</v>
      </c>
      <c r="L61">
        <v>54</v>
      </c>
      <c r="M61">
        <v>14</v>
      </c>
      <c r="N61">
        <v>86</v>
      </c>
    </row>
    <row r="62" spans="2:14" x14ac:dyDescent="0.45">
      <c r="C62">
        <v>43</v>
      </c>
      <c r="D62">
        <v>17</v>
      </c>
      <c r="E62">
        <v>88</v>
      </c>
      <c r="L62">
        <v>55</v>
      </c>
      <c r="M62">
        <v>11</v>
      </c>
      <c r="N62">
        <v>7</v>
      </c>
    </row>
    <row r="63" spans="2:14" x14ac:dyDescent="0.45">
      <c r="C63">
        <v>44</v>
      </c>
      <c r="D63">
        <v>17</v>
      </c>
      <c r="E63">
        <v>88</v>
      </c>
      <c r="L63">
        <v>56</v>
      </c>
      <c r="M63">
        <v>83</v>
      </c>
      <c r="N63">
        <v>2</v>
      </c>
    </row>
    <row r="64" spans="2:14" x14ac:dyDescent="0.45">
      <c r="C64">
        <v>45</v>
      </c>
      <c r="D64">
        <v>17</v>
      </c>
      <c r="E64">
        <v>4</v>
      </c>
      <c r="L64">
        <v>57</v>
      </c>
      <c r="M64">
        <v>59</v>
      </c>
      <c r="N64">
        <v>2</v>
      </c>
    </row>
    <row r="65" spans="2:14" x14ac:dyDescent="0.45">
      <c r="C65">
        <v>46</v>
      </c>
      <c r="D65">
        <v>16</v>
      </c>
      <c r="E65">
        <v>88</v>
      </c>
      <c r="L65">
        <v>58</v>
      </c>
      <c r="M65">
        <v>83</v>
      </c>
      <c r="N65">
        <v>2</v>
      </c>
    </row>
    <row r="66" spans="2:14" x14ac:dyDescent="0.45">
      <c r="C66">
        <v>47</v>
      </c>
      <c r="D66">
        <v>12</v>
      </c>
      <c r="E66">
        <v>4</v>
      </c>
      <c r="L66">
        <v>59</v>
      </c>
      <c r="M66">
        <v>59</v>
      </c>
      <c r="N66">
        <v>2</v>
      </c>
    </row>
    <row r="67" spans="2:14" x14ac:dyDescent="0.45">
      <c r="C67">
        <v>48</v>
      </c>
      <c r="D67">
        <v>13</v>
      </c>
      <c r="E67">
        <v>11</v>
      </c>
      <c r="L67">
        <v>60</v>
      </c>
      <c r="M67">
        <v>83</v>
      </c>
      <c r="N67">
        <v>2</v>
      </c>
    </row>
    <row r="68" spans="2:14" x14ac:dyDescent="0.45">
      <c r="C68">
        <v>49</v>
      </c>
      <c r="D68">
        <v>16</v>
      </c>
      <c r="E68">
        <v>88</v>
      </c>
      <c r="L68">
        <v>61</v>
      </c>
      <c r="M68">
        <v>59</v>
      </c>
      <c r="N68">
        <v>2</v>
      </c>
    </row>
    <row r="69" spans="2:14" x14ac:dyDescent="0.45">
      <c r="C69">
        <v>50</v>
      </c>
      <c r="D69">
        <v>51</v>
      </c>
      <c r="E69">
        <v>88</v>
      </c>
      <c r="L69">
        <v>62</v>
      </c>
      <c r="M69">
        <v>83</v>
      </c>
      <c r="N69">
        <v>2</v>
      </c>
    </row>
    <row r="70" spans="2:14" x14ac:dyDescent="0.45">
      <c r="C70">
        <v>51</v>
      </c>
      <c r="D70">
        <v>46</v>
      </c>
      <c r="E70">
        <v>4</v>
      </c>
      <c r="L70">
        <v>63</v>
      </c>
      <c r="M70">
        <v>59</v>
      </c>
      <c r="N70">
        <v>2</v>
      </c>
    </row>
    <row r="71" spans="2:14" x14ac:dyDescent="0.45">
      <c r="C71">
        <v>52</v>
      </c>
      <c r="D71">
        <v>15</v>
      </c>
      <c r="E71">
        <v>37</v>
      </c>
      <c r="L71">
        <v>64</v>
      </c>
      <c r="M71">
        <v>83</v>
      </c>
      <c r="N71">
        <v>2</v>
      </c>
    </row>
    <row r="72" spans="2:14" x14ac:dyDescent="0.45">
      <c r="C72">
        <v>53</v>
      </c>
      <c r="D72">
        <v>13</v>
      </c>
      <c r="E72">
        <v>11</v>
      </c>
      <c r="L72">
        <v>65</v>
      </c>
      <c r="M72">
        <v>59</v>
      </c>
      <c r="N72">
        <v>2</v>
      </c>
    </row>
    <row r="73" spans="2:14" x14ac:dyDescent="0.45">
      <c r="C73">
        <v>54</v>
      </c>
      <c r="D73">
        <v>16</v>
      </c>
      <c r="E73">
        <v>88</v>
      </c>
      <c r="L73">
        <v>66</v>
      </c>
      <c r="M73">
        <v>83</v>
      </c>
      <c r="N73">
        <v>2</v>
      </c>
    </row>
    <row r="74" spans="2:14" x14ac:dyDescent="0.45">
      <c r="C74">
        <v>55</v>
      </c>
      <c r="D74">
        <v>13</v>
      </c>
      <c r="E74">
        <v>9</v>
      </c>
      <c r="L74">
        <v>67</v>
      </c>
      <c r="M74">
        <v>59</v>
      </c>
      <c r="N74">
        <v>2</v>
      </c>
    </row>
    <row r="75" spans="2:14" x14ac:dyDescent="0.45">
      <c r="B75" t="s">
        <v>32</v>
      </c>
      <c r="C75">
        <v>56</v>
      </c>
      <c r="D75">
        <v>85</v>
      </c>
      <c r="E75">
        <v>4</v>
      </c>
      <c r="L75">
        <v>68</v>
      </c>
      <c r="M75">
        <v>83</v>
      </c>
      <c r="N75">
        <v>2</v>
      </c>
    </row>
    <row r="76" spans="2:14" x14ac:dyDescent="0.45">
      <c r="B76">
        <f>SUM(D75:E94)</f>
        <v>1541</v>
      </c>
      <c r="C76">
        <v>57</v>
      </c>
      <c r="D76">
        <v>61</v>
      </c>
      <c r="E76">
        <v>4</v>
      </c>
      <c r="L76">
        <v>69</v>
      </c>
      <c r="M76">
        <v>59</v>
      </c>
      <c r="N76">
        <v>2</v>
      </c>
    </row>
    <row r="77" spans="2:14" x14ac:dyDescent="0.45">
      <c r="B77">
        <f>B76*E6</f>
        <v>21.642940960762743</v>
      </c>
      <c r="C77">
        <v>58</v>
      </c>
      <c r="D77">
        <v>85</v>
      </c>
      <c r="E77">
        <v>4</v>
      </c>
      <c r="L77">
        <v>70</v>
      </c>
      <c r="M77">
        <v>83</v>
      </c>
      <c r="N77">
        <v>2</v>
      </c>
    </row>
    <row r="78" spans="2:14" x14ac:dyDescent="0.45">
      <c r="B78" t="s">
        <v>36</v>
      </c>
      <c r="C78">
        <v>59</v>
      </c>
      <c r="D78">
        <v>61</v>
      </c>
      <c r="E78">
        <v>4</v>
      </c>
      <c r="L78">
        <v>71</v>
      </c>
      <c r="M78">
        <v>59</v>
      </c>
      <c r="N78">
        <v>2</v>
      </c>
    </row>
    <row r="79" spans="2:14" x14ac:dyDescent="0.45">
      <c r="C79">
        <v>60</v>
      </c>
      <c r="D79">
        <v>85</v>
      </c>
      <c r="E79">
        <v>4</v>
      </c>
      <c r="L79">
        <v>72</v>
      </c>
      <c r="M79">
        <v>83</v>
      </c>
      <c r="N79">
        <v>2</v>
      </c>
    </row>
    <row r="80" spans="2:14" x14ac:dyDescent="0.45">
      <c r="C80">
        <v>61</v>
      </c>
      <c r="D80">
        <v>61</v>
      </c>
      <c r="E80">
        <v>4</v>
      </c>
      <c r="L80">
        <v>73</v>
      </c>
      <c r="M80">
        <v>59</v>
      </c>
      <c r="N80">
        <v>2</v>
      </c>
    </row>
    <row r="81" spans="2:14" x14ac:dyDescent="0.45">
      <c r="C81">
        <v>62</v>
      </c>
      <c r="D81">
        <v>85</v>
      </c>
      <c r="E81">
        <v>4</v>
      </c>
      <c r="L81">
        <v>74</v>
      </c>
      <c r="M81">
        <v>83</v>
      </c>
      <c r="N81">
        <v>2</v>
      </c>
    </row>
    <row r="82" spans="2:14" x14ac:dyDescent="0.45">
      <c r="C82">
        <v>63</v>
      </c>
      <c r="D82">
        <v>61</v>
      </c>
      <c r="E82">
        <v>4</v>
      </c>
      <c r="L82">
        <v>75</v>
      </c>
      <c r="M82">
        <v>60</v>
      </c>
      <c r="N82">
        <v>2</v>
      </c>
    </row>
    <row r="83" spans="2:14" x14ac:dyDescent="0.45">
      <c r="C83">
        <v>64</v>
      </c>
      <c r="D83">
        <v>85</v>
      </c>
      <c r="E83">
        <v>4</v>
      </c>
      <c r="L83">
        <v>76</v>
      </c>
      <c r="M83">
        <v>83</v>
      </c>
      <c r="N83">
        <v>2</v>
      </c>
    </row>
    <row r="84" spans="2:14" x14ac:dyDescent="0.45">
      <c r="C84">
        <v>65</v>
      </c>
      <c r="D84">
        <v>61</v>
      </c>
      <c r="E84">
        <v>4</v>
      </c>
      <c r="L84">
        <v>77</v>
      </c>
      <c r="M84">
        <v>59</v>
      </c>
      <c r="N84">
        <v>2</v>
      </c>
    </row>
    <row r="85" spans="2:14" x14ac:dyDescent="0.45">
      <c r="C85">
        <v>66</v>
      </c>
      <c r="D85">
        <v>85</v>
      </c>
      <c r="E85">
        <v>4</v>
      </c>
      <c r="L85">
        <v>78</v>
      </c>
      <c r="M85">
        <v>83</v>
      </c>
      <c r="N85">
        <v>2</v>
      </c>
    </row>
    <row r="86" spans="2:14" x14ac:dyDescent="0.45">
      <c r="C86">
        <v>67</v>
      </c>
      <c r="D86">
        <v>61</v>
      </c>
      <c r="E86">
        <v>4</v>
      </c>
      <c r="L86">
        <v>79</v>
      </c>
      <c r="M86">
        <v>59</v>
      </c>
      <c r="N86">
        <v>2</v>
      </c>
    </row>
    <row r="87" spans="2:14" x14ac:dyDescent="0.45">
      <c r="C87">
        <v>68</v>
      </c>
      <c r="D87">
        <v>85</v>
      </c>
      <c r="E87">
        <v>4</v>
      </c>
      <c r="L87">
        <v>80</v>
      </c>
      <c r="M87">
        <v>83</v>
      </c>
      <c r="N87">
        <v>2</v>
      </c>
    </row>
    <row r="88" spans="2:14" x14ac:dyDescent="0.45">
      <c r="C88">
        <v>69</v>
      </c>
      <c r="D88">
        <v>61</v>
      </c>
      <c r="E88">
        <v>4</v>
      </c>
      <c r="L88">
        <v>81</v>
      </c>
      <c r="M88">
        <v>59</v>
      </c>
      <c r="N88">
        <v>2</v>
      </c>
    </row>
    <row r="89" spans="2:14" x14ac:dyDescent="0.45">
      <c r="C89">
        <v>70</v>
      </c>
      <c r="D89">
        <v>85</v>
      </c>
      <c r="E89">
        <v>4</v>
      </c>
      <c r="L89">
        <v>82</v>
      </c>
      <c r="M89">
        <v>83</v>
      </c>
      <c r="N89">
        <v>2</v>
      </c>
    </row>
    <row r="90" spans="2:14" x14ac:dyDescent="0.45">
      <c r="C90">
        <v>71</v>
      </c>
      <c r="D90">
        <v>61</v>
      </c>
      <c r="E90">
        <v>4</v>
      </c>
      <c r="L90">
        <v>83</v>
      </c>
      <c r="M90">
        <v>59</v>
      </c>
      <c r="N90">
        <v>2</v>
      </c>
    </row>
    <row r="91" spans="2:14" x14ac:dyDescent="0.45">
      <c r="C91">
        <v>72</v>
      </c>
      <c r="D91">
        <v>85</v>
      </c>
      <c r="E91">
        <v>4</v>
      </c>
      <c r="L91">
        <v>84</v>
      </c>
      <c r="M91">
        <v>83</v>
      </c>
      <c r="N91">
        <v>2</v>
      </c>
    </row>
    <row r="92" spans="2:14" x14ac:dyDescent="0.45">
      <c r="C92">
        <v>73</v>
      </c>
      <c r="D92">
        <v>61</v>
      </c>
      <c r="E92">
        <v>4</v>
      </c>
      <c r="L92">
        <v>85</v>
      </c>
      <c r="M92">
        <v>59</v>
      </c>
      <c r="N92">
        <v>2</v>
      </c>
    </row>
    <row r="93" spans="2:14" x14ac:dyDescent="0.45">
      <c r="C93">
        <v>74</v>
      </c>
      <c r="D93">
        <v>85</v>
      </c>
      <c r="E93">
        <v>4</v>
      </c>
      <c r="L93">
        <v>86</v>
      </c>
      <c r="M93">
        <v>83</v>
      </c>
      <c r="N93">
        <v>2</v>
      </c>
    </row>
    <row r="94" spans="2:14" x14ac:dyDescent="0.45">
      <c r="C94">
        <v>75</v>
      </c>
      <c r="D94">
        <v>62</v>
      </c>
      <c r="E94">
        <v>4</v>
      </c>
      <c r="L94">
        <v>87</v>
      </c>
      <c r="M94">
        <v>59</v>
      </c>
      <c r="N94">
        <v>2</v>
      </c>
    </row>
    <row r="95" spans="2:14" x14ac:dyDescent="0.45">
      <c r="B95" t="s">
        <v>34</v>
      </c>
      <c r="C95">
        <v>76</v>
      </c>
      <c r="D95">
        <v>85</v>
      </c>
      <c r="E95">
        <v>4</v>
      </c>
      <c r="L95">
        <v>88</v>
      </c>
      <c r="M95">
        <v>83</v>
      </c>
      <c r="N95">
        <v>2</v>
      </c>
    </row>
    <row r="96" spans="2:14" x14ac:dyDescent="0.45">
      <c r="B96">
        <f>SUM(D95:E113)</f>
        <v>1475</v>
      </c>
      <c r="C96">
        <v>77</v>
      </c>
      <c r="D96">
        <v>61</v>
      </c>
      <c r="E96">
        <v>4</v>
      </c>
      <c r="L96">
        <v>89</v>
      </c>
      <c r="M96">
        <v>59</v>
      </c>
      <c r="N96">
        <v>2</v>
      </c>
    </row>
    <row r="97" spans="2:14" x14ac:dyDescent="0.45">
      <c r="B97">
        <f>B96*E6</f>
        <v>20.715988265493216</v>
      </c>
      <c r="C97">
        <v>78</v>
      </c>
      <c r="D97">
        <v>85</v>
      </c>
      <c r="E97">
        <v>4</v>
      </c>
      <c r="L97">
        <v>90</v>
      </c>
      <c r="M97">
        <v>83</v>
      </c>
      <c r="N97">
        <v>2</v>
      </c>
    </row>
    <row r="98" spans="2:14" x14ac:dyDescent="0.45">
      <c r="B98" t="s">
        <v>36</v>
      </c>
      <c r="C98">
        <v>79</v>
      </c>
      <c r="D98">
        <v>61</v>
      </c>
      <c r="E98">
        <v>4</v>
      </c>
      <c r="L98">
        <v>91</v>
      </c>
      <c r="M98">
        <v>59</v>
      </c>
      <c r="N98">
        <v>2</v>
      </c>
    </row>
    <row r="99" spans="2:14" x14ac:dyDescent="0.45">
      <c r="C99">
        <v>80</v>
      </c>
      <c r="D99">
        <v>85</v>
      </c>
      <c r="E99">
        <v>4</v>
      </c>
      <c r="L99">
        <v>92</v>
      </c>
      <c r="M99">
        <v>83</v>
      </c>
      <c r="N99">
        <v>2</v>
      </c>
    </row>
    <row r="100" spans="2:14" x14ac:dyDescent="0.45">
      <c r="C100">
        <v>81</v>
      </c>
      <c r="D100">
        <v>61</v>
      </c>
      <c r="E100">
        <v>4</v>
      </c>
      <c r="L100">
        <v>93</v>
      </c>
      <c r="M100">
        <v>59</v>
      </c>
      <c r="N100">
        <v>2</v>
      </c>
    </row>
    <row r="101" spans="2:14" x14ac:dyDescent="0.45">
      <c r="C101">
        <v>82</v>
      </c>
      <c r="D101">
        <v>85</v>
      </c>
      <c r="E101">
        <v>4</v>
      </c>
      <c r="L101">
        <v>94</v>
      </c>
      <c r="M101">
        <v>83</v>
      </c>
      <c r="N101">
        <v>2</v>
      </c>
    </row>
    <row r="102" spans="2:14" x14ac:dyDescent="0.45">
      <c r="C102">
        <v>83</v>
      </c>
      <c r="D102">
        <v>61</v>
      </c>
      <c r="E102">
        <v>4</v>
      </c>
      <c r="L102">
        <v>95</v>
      </c>
      <c r="M102">
        <v>60</v>
      </c>
      <c r="N102">
        <v>2</v>
      </c>
    </row>
    <row r="103" spans="2:14" x14ac:dyDescent="0.45">
      <c r="C103">
        <v>84</v>
      </c>
      <c r="D103">
        <v>85</v>
      </c>
      <c r="E103">
        <v>4</v>
      </c>
      <c r="L103">
        <v>96</v>
      </c>
      <c r="M103">
        <v>11</v>
      </c>
      <c r="N103">
        <v>9</v>
      </c>
    </row>
    <row r="104" spans="2:14" x14ac:dyDescent="0.45">
      <c r="C104">
        <v>85</v>
      </c>
      <c r="D104">
        <v>61</v>
      </c>
      <c r="E104">
        <v>4</v>
      </c>
      <c r="L104">
        <v>97</v>
      </c>
      <c r="M104">
        <v>10</v>
      </c>
      <c r="N104">
        <v>2</v>
      </c>
    </row>
    <row r="105" spans="2:14" x14ac:dyDescent="0.45">
      <c r="C105">
        <v>86</v>
      </c>
      <c r="D105">
        <v>85</v>
      </c>
      <c r="E105">
        <v>4</v>
      </c>
      <c r="L105">
        <v>98</v>
      </c>
      <c r="M105">
        <v>11</v>
      </c>
      <c r="N105">
        <v>9</v>
      </c>
    </row>
    <row r="106" spans="2:14" x14ac:dyDescent="0.45">
      <c r="C106">
        <v>87</v>
      </c>
      <c r="D106">
        <v>61</v>
      </c>
      <c r="E106">
        <v>4</v>
      </c>
      <c r="L106">
        <v>99</v>
      </c>
      <c r="M106">
        <v>14</v>
      </c>
      <c r="N106">
        <v>86</v>
      </c>
    </row>
    <row r="107" spans="2:14" x14ac:dyDescent="0.45">
      <c r="C107">
        <v>88</v>
      </c>
      <c r="D107">
        <v>85</v>
      </c>
      <c r="E107">
        <v>4</v>
      </c>
      <c r="L107">
        <v>100</v>
      </c>
      <c r="M107">
        <v>44</v>
      </c>
      <c r="N107">
        <v>2</v>
      </c>
    </row>
    <row r="108" spans="2:14" x14ac:dyDescent="0.45">
      <c r="C108">
        <v>89</v>
      </c>
      <c r="D108">
        <v>61</v>
      </c>
      <c r="E108">
        <v>4</v>
      </c>
      <c r="L108">
        <v>101</v>
      </c>
      <c r="M108">
        <v>13</v>
      </c>
      <c r="N108">
        <v>35</v>
      </c>
    </row>
    <row r="109" spans="2:14" x14ac:dyDescent="0.45">
      <c r="C109">
        <v>90</v>
      </c>
      <c r="D109">
        <v>85</v>
      </c>
      <c r="E109">
        <v>4</v>
      </c>
      <c r="L109">
        <v>102</v>
      </c>
      <c r="M109">
        <v>11</v>
      </c>
      <c r="N109">
        <v>9</v>
      </c>
    </row>
    <row r="110" spans="2:14" x14ac:dyDescent="0.45">
      <c r="C110">
        <v>91</v>
      </c>
      <c r="D110">
        <v>61</v>
      </c>
      <c r="E110">
        <v>4</v>
      </c>
      <c r="L110">
        <v>103</v>
      </c>
      <c r="M110">
        <v>14</v>
      </c>
      <c r="N110">
        <v>86</v>
      </c>
    </row>
    <row r="111" spans="2:14" x14ac:dyDescent="0.45">
      <c r="C111">
        <v>92</v>
      </c>
      <c r="D111">
        <v>85</v>
      </c>
      <c r="E111">
        <v>4</v>
      </c>
    </row>
    <row r="112" spans="2:14" x14ac:dyDescent="0.45">
      <c r="C112">
        <v>93</v>
      </c>
      <c r="D112">
        <v>61</v>
      </c>
      <c r="E112">
        <v>4</v>
      </c>
    </row>
    <row r="113" spans="2:5" x14ac:dyDescent="0.45">
      <c r="C113">
        <v>94</v>
      </c>
      <c r="D113">
        <v>85</v>
      </c>
      <c r="E113">
        <v>4</v>
      </c>
    </row>
    <row r="114" spans="2:5" x14ac:dyDescent="0.45">
      <c r="B114" t="s">
        <v>35</v>
      </c>
      <c r="C114">
        <v>95</v>
      </c>
      <c r="D114">
        <v>62</v>
      </c>
      <c r="E114">
        <v>4</v>
      </c>
    </row>
    <row r="115" spans="2:5" x14ac:dyDescent="0.45">
      <c r="B115">
        <f>SUM(D114:E122)</f>
        <v>464</v>
      </c>
      <c r="C115">
        <v>96</v>
      </c>
      <c r="D115">
        <v>13</v>
      </c>
      <c r="E115">
        <v>11</v>
      </c>
    </row>
    <row r="116" spans="2:5" x14ac:dyDescent="0.45">
      <c r="B116">
        <f>B115*E6</f>
        <v>6.5167583425009168</v>
      </c>
      <c r="C116">
        <v>97</v>
      </c>
      <c r="D116">
        <v>12</v>
      </c>
      <c r="E116">
        <v>4</v>
      </c>
    </row>
    <row r="117" spans="2:5" x14ac:dyDescent="0.45">
      <c r="B117" t="s">
        <v>36</v>
      </c>
      <c r="C117">
        <v>98</v>
      </c>
      <c r="D117">
        <v>13</v>
      </c>
      <c r="E117">
        <v>11</v>
      </c>
    </row>
    <row r="118" spans="2:5" x14ac:dyDescent="0.45">
      <c r="C118">
        <v>99</v>
      </c>
      <c r="D118">
        <v>16</v>
      </c>
      <c r="E118">
        <v>88</v>
      </c>
    </row>
    <row r="119" spans="2:5" x14ac:dyDescent="0.45">
      <c r="C119">
        <v>100</v>
      </c>
      <c r="D119">
        <v>46</v>
      </c>
      <c r="E119">
        <v>4</v>
      </c>
    </row>
    <row r="120" spans="2:5" x14ac:dyDescent="0.45">
      <c r="C120">
        <v>101</v>
      </c>
      <c r="D120">
        <v>15</v>
      </c>
      <c r="E120">
        <v>37</v>
      </c>
    </row>
    <row r="121" spans="2:5" x14ac:dyDescent="0.45">
      <c r="C121">
        <v>102</v>
      </c>
      <c r="D121">
        <v>13</v>
      </c>
      <c r="E121">
        <v>11</v>
      </c>
    </row>
    <row r="122" spans="2:5" x14ac:dyDescent="0.45">
      <c r="C122">
        <v>103</v>
      </c>
      <c r="D122">
        <v>16</v>
      </c>
      <c r="E12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M1" sqref="M1:N7"/>
    </sheetView>
  </sheetViews>
  <sheetFormatPr baseColWidth="10" defaultRowHeight="13.8" x14ac:dyDescent="0.45"/>
  <cols>
    <col min="1" max="6" width="10.6640625" style="10"/>
    <col min="7" max="7" width="12.47265625" style="10" customWidth="1"/>
    <col min="8" max="16384" width="10.6640625" style="10"/>
  </cols>
  <sheetData>
    <row r="1" spans="1:14" x14ac:dyDescent="0.45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7</v>
      </c>
      <c r="L1" s="11" t="s">
        <v>8</v>
      </c>
      <c r="M1" s="11" t="s">
        <v>10</v>
      </c>
      <c r="N1" s="11" t="s">
        <v>11</v>
      </c>
    </row>
    <row r="2" spans="1:14" x14ac:dyDescent="0.45">
      <c r="A2" s="10" t="s">
        <v>14</v>
      </c>
      <c r="B2" s="12">
        <v>139.22744940000001</v>
      </c>
      <c r="C2" s="12">
        <v>222.07548019999999</v>
      </c>
      <c r="D2" s="12">
        <v>5.0480727999999999</v>
      </c>
      <c r="E2" s="12">
        <v>5.6186369999999997</v>
      </c>
      <c r="F2" s="12">
        <v>5.7513183999999997</v>
      </c>
      <c r="G2" s="12">
        <v>131.738517</v>
      </c>
      <c r="H2" s="12">
        <v>1.7811400000000002E-2</v>
      </c>
      <c r="I2" s="12">
        <v>298.78947260000001</v>
      </c>
      <c r="J2" s="12">
        <v>377.83841339999998</v>
      </c>
      <c r="K2" s="12">
        <v>1.518E-3</v>
      </c>
      <c r="L2" s="12">
        <v>916.31667099999993</v>
      </c>
      <c r="M2" s="12">
        <v>209.7799436</v>
      </c>
      <c r="N2" s="12">
        <v>301.66026819999996</v>
      </c>
    </row>
    <row r="3" spans="1:14" x14ac:dyDescent="0.45">
      <c r="A3" s="10" t="s">
        <v>15</v>
      </c>
      <c r="B3" s="12">
        <v>1395.1235994000001</v>
      </c>
      <c r="C3" s="12">
        <v>2278.8520548000001</v>
      </c>
      <c r="D3" s="12">
        <v>35.380456799999997</v>
      </c>
      <c r="E3" s="12">
        <v>33.761543399999994</v>
      </c>
      <c r="F3" s="12">
        <v>56.101316799999992</v>
      </c>
      <c r="G3" s="12">
        <v>2154.8351681999998</v>
      </c>
      <c r="H3" s="12">
        <v>0.12953000000000001</v>
      </c>
      <c r="I3" s="12">
        <v>2327.1840154000001</v>
      </c>
      <c r="J3" s="12">
        <v>6905.9254949999995</v>
      </c>
      <c r="K3" s="12">
        <v>1.45726E-2</v>
      </c>
      <c r="L3" s="12">
        <v>2150.8993295999999</v>
      </c>
      <c r="M3" s="12">
        <v>1993.1077575999998</v>
      </c>
      <c r="N3" s="12">
        <v>12505.7997404</v>
      </c>
    </row>
    <row r="4" spans="1:14" x14ac:dyDescent="0.45">
      <c r="A4" s="10" t="s">
        <v>16</v>
      </c>
      <c r="B4" s="12">
        <v>1412.2921615999999</v>
      </c>
      <c r="C4" s="12">
        <v>2244.5370149999999</v>
      </c>
      <c r="D4" s="12">
        <v>38.613114399999994</v>
      </c>
      <c r="E4" s="12">
        <v>33.585100799999992</v>
      </c>
      <c r="F4" s="12">
        <v>44.773204999999997</v>
      </c>
      <c r="G4" s="12">
        <v>19191.065702599997</v>
      </c>
      <c r="H4" s="12">
        <v>0.11161360000000001</v>
      </c>
      <c r="I4" s="12">
        <v>2818.6435031999995</v>
      </c>
      <c r="J4" s="12">
        <v>19307.442511999998</v>
      </c>
      <c r="K4" s="12">
        <v>1.1812399999999999E-2</v>
      </c>
      <c r="L4" s="12">
        <v>14354.2365376</v>
      </c>
      <c r="M4" s="12">
        <v>14836.328543199999</v>
      </c>
      <c r="N4" s="12">
        <v>18003.754793599997</v>
      </c>
    </row>
    <row r="5" spans="1:14" x14ac:dyDescent="0.45">
      <c r="A5" s="10" t="s">
        <v>17</v>
      </c>
      <c r="B5" s="12">
        <f>B3/B2</f>
        <v>10.020463675893497</v>
      </c>
      <c r="C5" s="12">
        <f t="shared" ref="C5:N5" si="0">C3/C2</f>
        <v>10.261610389168936</v>
      </c>
      <c r="D5" s="12">
        <f t="shared" si="0"/>
        <v>7.0087057381581337</v>
      </c>
      <c r="E5" s="12">
        <f t="shared" si="0"/>
        <v>6.0088493704078045</v>
      </c>
      <c r="F5" s="12">
        <f t="shared" si="0"/>
        <v>9.7545141649608542</v>
      </c>
      <c r="G5" s="12">
        <f t="shared" si="0"/>
        <v>16.35691077500136</v>
      </c>
      <c r="H5" s="12">
        <f t="shared" si="0"/>
        <v>7.2723087460839686</v>
      </c>
      <c r="I5" s="12">
        <f t="shared" si="0"/>
        <v>7.7887082002901868</v>
      </c>
      <c r="J5" s="12">
        <f t="shared" si="0"/>
        <v>18.277457373528129</v>
      </c>
      <c r="K5" s="12">
        <f t="shared" si="0"/>
        <v>9.5998682476943351</v>
      </c>
      <c r="L5" s="12">
        <f t="shared" si="0"/>
        <v>2.3473318751831376</v>
      </c>
      <c r="M5" s="12">
        <f t="shared" si="0"/>
        <v>9.5009452447960321</v>
      </c>
      <c r="N5" s="12">
        <f t="shared" si="0"/>
        <v>41.456569057044952</v>
      </c>
    </row>
    <row r="6" spans="1:14" x14ac:dyDescent="0.45">
      <c r="A6" s="10" t="s">
        <v>18</v>
      </c>
      <c r="B6" s="12">
        <f>B4/B3</f>
        <v>1.0123061227029515</v>
      </c>
      <c r="C6" s="12">
        <f t="shared" ref="C6:N6" si="1">C4/C3</f>
        <v>0.98494196245529775</v>
      </c>
      <c r="D6" s="12">
        <f t="shared" si="1"/>
        <v>1.0913684528798959</v>
      </c>
      <c r="E6" s="12">
        <f t="shared" si="1"/>
        <v>0.99477385859083678</v>
      </c>
      <c r="F6" s="12">
        <f t="shared" si="1"/>
        <v>0.79807761303741809</v>
      </c>
      <c r="G6" s="12">
        <f t="shared" si="1"/>
        <v>8.9060481218296097</v>
      </c>
      <c r="H6" s="12">
        <f t="shared" si="1"/>
        <v>0.86168146375357058</v>
      </c>
      <c r="I6" s="12">
        <f t="shared" si="1"/>
        <v>1.2111820485822331</v>
      </c>
      <c r="J6" s="12">
        <f t="shared" si="1"/>
        <v>2.7957791502353877</v>
      </c>
      <c r="K6" s="12">
        <f t="shared" si="1"/>
        <v>0.81058973690350378</v>
      </c>
      <c r="L6" s="12">
        <f t="shared" si="1"/>
        <v>6.6735975691942029</v>
      </c>
      <c r="M6" s="12">
        <f t="shared" si="1"/>
        <v>7.4438165656758875</v>
      </c>
      <c r="N6" s="12">
        <f t="shared" si="1"/>
        <v>1.4396324239415772</v>
      </c>
    </row>
    <row r="7" spans="1:14" x14ac:dyDescent="0.45">
      <c r="A7" s="10" t="s">
        <v>19</v>
      </c>
      <c r="B7" s="12">
        <f>B4/B2</f>
        <v>10.143776731429512</v>
      </c>
      <c r="C7" s="12">
        <f t="shared" ref="C7:N7" si="2">C4/C2</f>
        <v>10.107090674659723</v>
      </c>
      <c r="D7" s="12">
        <f t="shared" si="2"/>
        <v>7.6490803381440919</v>
      </c>
      <c r="E7" s="12">
        <f t="shared" si="2"/>
        <v>5.977446273891692</v>
      </c>
      <c r="F7" s="12">
        <f t="shared" si="2"/>
        <v>7.7848593811116418</v>
      </c>
      <c r="G7" s="12">
        <f t="shared" si="2"/>
        <v>145.67543448663534</v>
      </c>
      <c r="H7" s="12">
        <f t="shared" si="2"/>
        <v>6.2664136451935279</v>
      </c>
      <c r="I7" s="12">
        <f t="shared" si="2"/>
        <v>9.4335435538367065</v>
      </c>
      <c r="J7" s="12">
        <f t="shared" si="2"/>
        <v>51.099734244225999</v>
      </c>
      <c r="K7" s="12">
        <f t="shared" si="2"/>
        <v>7.7815546772068505</v>
      </c>
      <c r="L7" s="12">
        <f t="shared" si="2"/>
        <v>15.665148296314257</v>
      </c>
      <c r="M7" s="12">
        <f t="shared" si="2"/>
        <v>70.723293602792253</v>
      </c>
      <c r="N7" s="12">
        <f t="shared" si="2"/>
        <v>59.682220999895009</v>
      </c>
    </row>
    <row r="8" spans="1:14" x14ac:dyDescent="0.4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45">
      <c r="A9" s="10" t="s">
        <v>37</v>
      </c>
      <c r="B9" s="12"/>
      <c r="C9" s="12"/>
      <c r="D9" s="12"/>
      <c r="E9" s="12"/>
      <c r="F9" s="12"/>
      <c r="G9" s="12">
        <v>15.575614228089476</v>
      </c>
      <c r="H9" s="12"/>
      <c r="I9" s="12">
        <v>0.46347634763476353</v>
      </c>
      <c r="J9" s="12">
        <v>22.794609460946095</v>
      </c>
      <c r="K9" s="12"/>
      <c r="L9" s="12">
        <v>21.642940960762743</v>
      </c>
      <c r="M9" s="12">
        <v>20.715988265493216</v>
      </c>
      <c r="N9" s="12">
        <v>6.5167583425009168</v>
      </c>
    </row>
    <row r="10" spans="1:14" x14ac:dyDescent="0.45">
      <c r="G10" s="12">
        <f>G4-G9</f>
        <v>19175.490088371909</v>
      </c>
      <c r="H10" s="12"/>
      <c r="I10" s="12">
        <f t="shared" ref="I10:N10" si="3">I4-I9</f>
        <v>2818.1800268523648</v>
      </c>
      <c r="J10" s="12">
        <f t="shared" si="3"/>
        <v>19284.647902539051</v>
      </c>
      <c r="K10" s="12"/>
      <c r="L10" s="12">
        <f t="shared" si="3"/>
        <v>14332.593596639237</v>
      </c>
      <c r="M10" s="12">
        <f t="shared" si="3"/>
        <v>14815.612554934507</v>
      </c>
      <c r="N10" s="12">
        <f t="shared" si="3"/>
        <v>17997.238035257495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4"/>
    </sheetView>
  </sheetViews>
  <sheetFormatPr baseColWidth="10" defaultRowHeight="13.8" x14ac:dyDescent="0.45"/>
  <cols>
    <col min="1" max="1" width="15.234375" customWidth="1"/>
    <col min="2" max="6" width="14.5703125" customWidth="1"/>
  </cols>
  <sheetData>
    <row r="1" spans="1:6" x14ac:dyDescent="0.45">
      <c r="A1" s="20" t="s">
        <v>51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</row>
    <row r="2" spans="1:6" x14ac:dyDescent="0.45">
      <c r="A2" s="13" t="s">
        <v>41</v>
      </c>
      <c r="B2" s="8">
        <v>139.22744940000001</v>
      </c>
      <c r="C2" s="8">
        <v>222.07548019999999</v>
      </c>
      <c r="D2" s="8">
        <v>5.0480727999999999</v>
      </c>
      <c r="E2" s="8">
        <v>5.6186369999999997</v>
      </c>
      <c r="F2" s="19">
        <v>5.7513183999999997</v>
      </c>
    </row>
    <row r="3" spans="1:6" x14ac:dyDescent="0.45">
      <c r="A3" s="13" t="s">
        <v>42</v>
      </c>
      <c r="B3" s="8">
        <v>1395.1235994000001</v>
      </c>
      <c r="C3" s="8">
        <v>2278.8520548000001</v>
      </c>
      <c r="D3" s="8">
        <v>35.380456799999997</v>
      </c>
      <c r="E3" s="8">
        <v>33.761543399999994</v>
      </c>
      <c r="F3" s="19">
        <v>56.101316799999992</v>
      </c>
    </row>
    <row r="4" spans="1:6" ht="14.1" thickBot="1" x14ac:dyDescent="0.5">
      <c r="A4" s="14" t="s">
        <v>43</v>
      </c>
      <c r="B4" s="9">
        <v>1412.2921615999999</v>
      </c>
      <c r="C4" s="9">
        <v>2244.5370149999999</v>
      </c>
      <c r="D4" s="9">
        <v>38.613114399999994</v>
      </c>
      <c r="E4" s="9">
        <v>33.585100799999992</v>
      </c>
      <c r="F4" s="22">
        <v>44.773204999999997</v>
      </c>
    </row>
    <row r="5" spans="1:6" ht="14.1" thickTop="1" x14ac:dyDescent="0.45">
      <c r="A5" s="23" t="s">
        <v>17</v>
      </c>
      <c r="B5" s="24">
        <f>B3/B2</f>
        <v>10.020463675893497</v>
      </c>
      <c r="C5" s="24">
        <f t="shared" ref="C5:F5" si="0">C3/C2</f>
        <v>10.261610389168936</v>
      </c>
      <c r="D5" s="24">
        <f t="shared" si="0"/>
        <v>7.0087057381581337</v>
      </c>
      <c r="E5" s="24">
        <f t="shared" si="0"/>
        <v>6.0088493704078045</v>
      </c>
      <c r="F5" s="25">
        <f t="shared" si="0"/>
        <v>9.7545141649608542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B7"/>
    </sheetView>
  </sheetViews>
  <sheetFormatPr baseColWidth="10" defaultRowHeight="13.8" x14ac:dyDescent="0.45"/>
  <cols>
    <col min="1" max="1" width="18.37890625" customWidth="1"/>
    <col min="2" max="2" width="16.28515625" customWidth="1"/>
  </cols>
  <sheetData>
    <row r="1" spans="1:2" x14ac:dyDescent="0.45">
      <c r="A1" s="20" t="s">
        <v>51</v>
      </c>
      <c r="B1" s="21" t="s">
        <v>6</v>
      </c>
    </row>
    <row r="2" spans="1:2" x14ac:dyDescent="0.45">
      <c r="A2" s="13" t="s">
        <v>44</v>
      </c>
      <c r="B2" s="16">
        <v>0.131738517</v>
      </c>
    </row>
    <row r="3" spans="1:2" x14ac:dyDescent="0.45">
      <c r="A3" s="13" t="s">
        <v>45</v>
      </c>
      <c r="B3" s="16">
        <v>2.1548351682</v>
      </c>
    </row>
    <row r="4" spans="1:2" ht="14.1" thickBot="1" x14ac:dyDescent="0.5">
      <c r="A4" s="14" t="s">
        <v>46</v>
      </c>
      <c r="B4" s="17">
        <v>19.1910657026</v>
      </c>
    </row>
    <row r="5" spans="1:2" ht="14.1" thickTop="1" x14ac:dyDescent="0.45">
      <c r="A5" s="15" t="s">
        <v>17</v>
      </c>
      <c r="B5" s="18">
        <f t="shared" ref="B5:B6" si="0">B3/B2</f>
        <v>16.35691077500136</v>
      </c>
    </row>
    <row r="6" spans="1:2" x14ac:dyDescent="0.45">
      <c r="A6" s="13" t="s">
        <v>18</v>
      </c>
      <c r="B6" s="19">
        <f t="shared" si="0"/>
        <v>8.9060481218296097</v>
      </c>
    </row>
    <row r="7" spans="1:2" x14ac:dyDescent="0.45">
      <c r="A7" s="14" t="s">
        <v>19</v>
      </c>
      <c r="B7" s="22">
        <f t="shared" ref="B7" si="1">B4/B2</f>
        <v>145.67543448663537</v>
      </c>
    </row>
    <row r="17" spans="8:8" x14ac:dyDescent="0.45">
      <c r="H17" s="3"/>
    </row>
  </sheetData>
  <pageMargins left="0.7" right="0.7" top="0.53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baseColWidth="10" defaultRowHeight="13.8" x14ac:dyDescent="0.45"/>
  <cols>
    <col min="1" max="1" width="17.140625" customWidth="1"/>
    <col min="2" max="2" width="21" customWidth="1"/>
    <col min="3" max="3" width="22.76171875" customWidth="1"/>
    <col min="4" max="4" width="22" customWidth="1"/>
  </cols>
  <sheetData>
    <row r="1" spans="1:4" x14ac:dyDescent="0.45">
      <c r="A1" s="10" t="s">
        <v>51</v>
      </c>
      <c r="B1" s="30" t="s">
        <v>8</v>
      </c>
      <c r="C1" s="30" t="s">
        <v>9</v>
      </c>
      <c r="D1" s="30" t="s">
        <v>52</v>
      </c>
    </row>
    <row r="2" spans="1:4" x14ac:dyDescent="0.45">
      <c r="A2" s="10" t="s">
        <v>14</v>
      </c>
      <c r="B2" s="12">
        <v>298.78947260000001</v>
      </c>
      <c r="C2" s="12">
        <v>377.83841339999998</v>
      </c>
      <c r="D2" s="12">
        <v>916.31667099999993</v>
      </c>
    </row>
    <row r="3" spans="1:4" x14ac:dyDescent="0.45">
      <c r="A3" s="10" t="s">
        <v>15</v>
      </c>
      <c r="B3" s="12">
        <v>2327.1840154000001</v>
      </c>
      <c r="C3" s="12">
        <v>6905.9254949999995</v>
      </c>
      <c r="D3" s="12">
        <v>2150.8993295999999</v>
      </c>
    </row>
    <row r="4" spans="1:4" ht="14.1" thickBot="1" x14ac:dyDescent="0.5">
      <c r="A4" s="28" t="s">
        <v>16</v>
      </c>
      <c r="B4" s="29">
        <v>2818.6435031999995</v>
      </c>
      <c r="C4" s="29">
        <v>19307.442511999998</v>
      </c>
      <c r="D4" s="29">
        <v>14354.2365376</v>
      </c>
    </row>
    <row r="5" spans="1:4" ht="14.1" thickTop="1" x14ac:dyDescent="0.45">
      <c r="A5" s="10" t="s">
        <v>17</v>
      </c>
      <c r="B5" s="12">
        <f t="shared" ref="B5:D6" si="0">B3/B2</f>
        <v>7.7887082002901868</v>
      </c>
      <c r="C5" s="12">
        <f t="shared" si="0"/>
        <v>18.277457373528129</v>
      </c>
      <c r="D5" s="12">
        <f t="shared" si="0"/>
        <v>2.3473318751831376</v>
      </c>
    </row>
    <row r="6" spans="1:4" x14ac:dyDescent="0.45">
      <c r="A6" s="10" t="s">
        <v>18</v>
      </c>
      <c r="B6" s="12">
        <f t="shared" si="0"/>
        <v>1.2111820485822331</v>
      </c>
      <c r="C6" s="12">
        <f t="shared" si="0"/>
        <v>2.7957791502353877</v>
      </c>
      <c r="D6" s="12">
        <f t="shared" si="0"/>
        <v>6.6735975691942029</v>
      </c>
    </row>
    <row r="7" spans="1:4" x14ac:dyDescent="0.45">
      <c r="A7" s="10" t="s">
        <v>19</v>
      </c>
      <c r="B7" s="12">
        <f t="shared" ref="B7:D7" si="1">B4/B2</f>
        <v>9.4335435538367065</v>
      </c>
      <c r="C7" s="12">
        <f t="shared" si="1"/>
        <v>51.099734244225999</v>
      </c>
      <c r="D7" s="12">
        <f t="shared" si="1"/>
        <v>15.665148296314257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3.8" x14ac:dyDescent="0.45"/>
  <cols>
    <col min="1" max="1" width="17.046875" customWidth="1"/>
    <col min="2" max="2" width="23.5703125" style="32" customWidth="1"/>
    <col min="3" max="3" width="24.47265625" style="32" customWidth="1"/>
  </cols>
  <sheetData>
    <row r="1" spans="1:3" x14ac:dyDescent="0.45">
      <c r="A1" s="10" t="s">
        <v>51</v>
      </c>
      <c r="B1" s="30" t="s">
        <v>10</v>
      </c>
      <c r="C1" s="30" t="s">
        <v>11</v>
      </c>
    </row>
    <row r="2" spans="1:3" x14ac:dyDescent="0.45">
      <c r="A2" s="10" t="s">
        <v>14</v>
      </c>
      <c r="B2" s="31">
        <v>209.7799436</v>
      </c>
      <c r="C2" s="31">
        <v>301.66026819999996</v>
      </c>
    </row>
    <row r="3" spans="1:3" x14ac:dyDescent="0.45">
      <c r="A3" s="10" t="s">
        <v>15</v>
      </c>
      <c r="B3" s="31">
        <v>1993.1077575999998</v>
      </c>
      <c r="C3" s="31">
        <v>12505.7997404</v>
      </c>
    </row>
    <row r="4" spans="1:3" ht="14.1" thickBot="1" x14ac:dyDescent="0.5">
      <c r="A4" s="28" t="s">
        <v>16</v>
      </c>
      <c r="B4" s="33">
        <v>14836.328543199999</v>
      </c>
      <c r="C4" s="33">
        <v>18003.754793599997</v>
      </c>
    </row>
    <row r="5" spans="1:3" ht="14.1" thickTop="1" x14ac:dyDescent="0.45">
      <c r="A5" s="10" t="s">
        <v>17</v>
      </c>
      <c r="B5" s="31">
        <f t="shared" ref="B5:C6" si="0">B3/B2</f>
        <v>9.5009452447960321</v>
      </c>
      <c r="C5" s="31">
        <f t="shared" si="0"/>
        <v>41.456569057044952</v>
      </c>
    </row>
    <row r="6" spans="1:3" x14ac:dyDescent="0.45">
      <c r="A6" s="10" t="s">
        <v>18</v>
      </c>
      <c r="B6" s="31">
        <f t="shared" si="0"/>
        <v>7.4438165656758875</v>
      </c>
      <c r="C6" s="31">
        <f t="shared" si="0"/>
        <v>1.4396324239415772</v>
      </c>
    </row>
    <row r="7" spans="1:3" x14ac:dyDescent="0.45">
      <c r="A7" s="10" t="s">
        <v>19</v>
      </c>
      <c r="B7" s="31">
        <f t="shared" ref="B7:C7" si="1">B4/B2</f>
        <v>70.723293602792253</v>
      </c>
      <c r="C7" s="31">
        <f t="shared" si="1"/>
        <v>59.682220999895009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Laptop</vt:lpstr>
      <vt:lpstr>RPi3</vt:lpstr>
      <vt:lpstr>Omega2</vt:lpstr>
      <vt:lpstr>Net</vt:lpstr>
      <vt:lpstr>Resultados</vt:lpstr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 Sánchez</cp:lastModifiedBy>
  <cp:revision>12</cp:revision>
  <cp:lastPrinted>2017-05-15T17:08:34Z</cp:lastPrinted>
  <dcterms:created xsi:type="dcterms:W3CDTF">2009-04-16T11:32:48Z</dcterms:created>
  <dcterms:modified xsi:type="dcterms:W3CDTF">2017-05-15T17:09:09Z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