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rey\Desktop\Github\FinancialAnalysis\Historical Data\ABBV\"/>
    </mc:Choice>
  </mc:AlternateContent>
  <bookViews>
    <workbookView xWindow="0" yWindow="0" windowWidth="13128" windowHeight="6108"/>
  </bookViews>
  <sheets>
    <sheet name="Sheet 1" sheetId="1" r:id="rId1"/>
  </sheets>
  <calcPr calcId="171027" concurrentCalc="0"/>
</workbook>
</file>

<file path=xl/calcChain.xml><?xml version="1.0" encoding="utf-8"?>
<calcChain xmlns="http://schemas.openxmlformats.org/spreadsheetml/2006/main">
  <c r="L3" i="1" l="1"/>
  <c r="M3" i="1"/>
  <c r="H4" i="1"/>
  <c r="I4" i="1"/>
  <c r="T3" i="1"/>
  <c r="L4" i="1"/>
  <c r="M4" i="1"/>
  <c r="H5" i="1"/>
  <c r="I5" i="1"/>
  <c r="T4" i="1"/>
  <c r="L5" i="1"/>
  <c r="M5" i="1"/>
  <c r="H6" i="1"/>
  <c r="I6" i="1"/>
  <c r="T5" i="1"/>
  <c r="L6" i="1"/>
  <c r="M6" i="1"/>
  <c r="H7" i="1"/>
  <c r="I7" i="1"/>
  <c r="T6" i="1"/>
  <c r="L7" i="1"/>
  <c r="M7" i="1"/>
  <c r="H8" i="1"/>
  <c r="I8" i="1"/>
  <c r="T7" i="1"/>
  <c r="L8" i="1"/>
  <c r="M8" i="1"/>
  <c r="H9" i="1"/>
  <c r="I9" i="1"/>
  <c r="T8" i="1"/>
  <c r="L9" i="1"/>
  <c r="M9" i="1"/>
  <c r="H10" i="1"/>
  <c r="I10" i="1"/>
  <c r="T9" i="1"/>
  <c r="L10" i="1"/>
  <c r="M10" i="1"/>
  <c r="H11" i="1"/>
  <c r="I11" i="1"/>
  <c r="T10" i="1"/>
  <c r="L11" i="1"/>
  <c r="M11" i="1"/>
  <c r="H12" i="1"/>
  <c r="I12" i="1"/>
  <c r="T11" i="1"/>
  <c r="L12" i="1"/>
  <c r="M12" i="1"/>
  <c r="H13" i="1"/>
  <c r="I13" i="1"/>
  <c r="T12" i="1"/>
  <c r="L13" i="1"/>
  <c r="M13" i="1"/>
  <c r="H14" i="1"/>
  <c r="I14" i="1"/>
  <c r="T13" i="1"/>
  <c r="L14" i="1"/>
  <c r="M14" i="1"/>
  <c r="H15" i="1"/>
  <c r="I15" i="1"/>
  <c r="T14" i="1"/>
  <c r="L15" i="1"/>
  <c r="M15" i="1"/>
  <c r="H16" i="1"/>
  <c r="I16" i="1"/>
  <c r="T15" i="1"/>
  <c r="L16" i="1"/>
  <c r="M16" i="1"/>
  <c r="T2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1" i="1"/>
  <c r="Z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1" i="1"/>
  <c r="U21" i="1"/>
  <c r="U15" i="1"/>
  <c r="U12" i="1"/>
  <c r="U10" i="1"/>
  <c r="U7" i="1"/>
  <c r="U6" i="1"/>
  <c r="U14" i="1"/>
  <c r="U8" i="1"/>
  <c r="U4" i="1"/>
  <c r="U13" i="1"/>
  <c r="U11" i="1"/>
  <c r="U9" i="1"/>
  <c r="U5" i="1"/>
  <c r="U3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1"/>
  <c r="I3" i="1"/>
</calcChain>
</file>

<file path=xl/sharedStrings.xml><?xml version="1.0" encoding="utf-8"?>
<sst xmlns="http://schemas.openxmlformats.org/spreadsheetml/2006/main" count="118" uniqueCount="101">
  <si>
    <t>Date</t>
  </si>
  <si>
    <t>Open</t>
  </si>
  <si>
    <t>High</t>
  </si>
  <si>
    <t>Low</t>
  </si>
  <si>
    <t>Close</t>
  </si>
  <si>
    <t>Adj.Close</t>
  </si>
  <si>
    <t>Volume</t>
  </si>
  <si>
    <t>Gross.Profit</t>
  </si>
  <si>
    <t>Operating.Income</t>
  </si>
  <si>
    <t>Income.Tax.Expense</t>
  </si>
  <si>
    <t>Net.Income</t>
  </si>
  <si>
    <t>Net.Income.Common</t>
  </si>
  <si>
    <t>Gross.Margin</t>
  </si>
  <si>
    <t>3.566e+09</t>
  </si>
  <si>
    <t>1.371e+09</t>
  </si>
  <si>
    <t>3.22e+08</t>
  </si>
  <si>
    <t>9.64e+08</t>
  </si>
  <si>
    <t>0.7656</t>
  </si>
  <si>
    <t>3.829e+09</t>
  </si>
  <si>
    <t>1.535e+09</t>
  </si>
  <si>
    <t>3.11e+08</t>
  </si>
  <si>
    <t>1.128e+09</t>
  </si>
  <si>
    <t>0.7492</t>
  </si>
  <si>
    <t>3.463e+09</t>
  </si>
  <si>
    <t>1.351e+09</t>
  </si>
  <si>
    <t>3.06e+08</t>
  </si>
  <si>
    <t>9.8e+08</t>
  </si>
  <si>
    <t>0.7589</t>
  </si>
  <si>
    <t>3.813e+09</t>
  </si>
  <si>
    <t>1.515e+09</t>
  </si>
  <si>
    <t>3.35e+08</t>
  </si>
  <si>
    <t>1.098e+09</t>
  </si>
  <si>
    <t>0.7741</t>
  </si>
  <si>
    <t>3.925e+09</t>
  </si>
  <si>
    <t>9.6e+08</t>
  </si>
  <si>
    <t>1.81e+08</t>
  </si>
  <si>
    <t>5.06e+08</t>
  </si>
  <si>
    <t>0.782</t>
  </si>
  <si>
    <t>4.333e+09</t>
  </si>
  <si>
    <t>-4.15e+08</t>
  </si>
  <si>
    <t>-2.27e+08</t>
  </si>
  <si>
    <t>-8.1e+08</t>
  </si>
  <si>
    <t>0.7948</t>
  </si>
  <si>
    <t>4.098e+09</t>
  </si>
  <si>
    <t>1.687e+09</t>
  </si>
  <si>
    <t>3.74e+08</t>
  </si>
  <si>
    <t>1.022e+09</t>
  </si>
  <si>
    <t>0.8131</t>
  </si>
  <si>
    <t>4.559e+09</t>
  </si>
  <si>
    <t>1.852e+09</t>
  </si>
  <si>
    <t>3.12e+08</t>
  </si>
  <si>
    <t>1.366e+09</t>
  </si>
  <si>
    <t>0.8327</t>
  </si>
  <si>
    <t>4.777e+09</t>
  </si>
  <si>
    <t>1.885e+09</t>
  </si>
  <si>
    <t>4.08e+08</t>
  </si>
  <si>
    <t>1.239e+09</t>
  </si>
  <si>
    <t>0.8037</t>
  </si>
  <si>
    <t>4.925e+09</t>
  </si>
  <si>
    <t>2.113e+09</t>
  </si>
  <si>
    <t>4.07e+08</t>
  </si>
  <si>
    <t>1.517e+09</t>
  </si>
  <si>
    <t>0.7695</t>
  </si>
  <si>
    <t>4.589e+09</t>
  </si>
  <si>
    <t>2.278e+09</t>
  </si>
  <si>
    <t>4.22e+08</t>
  </si>
  <si>
    <t>1.354e+09</t>
  </si>
  <si>
    <t>0.7702</t>
  </si>
  <si>
    <t>5.047e+09</t>
  </si>
  <si>
    <t>2.387e+09</t>
  </si>
  <si>
    <t>4.86e+08</t>
  </si>
  <si>
    <t>1.61e+09</t>
  </si>
  <si>
    <t>0.7822</t>
  </si>
  <si>
    <t>4.928e+09</t>
  </si>
  <si>
    <t>2.361e+09</t>
  </si>
  <si>
    <t>4.16e+08</t>
  </si>
  <si>
    <t>1.598e+09</t>
  </si>
  <si>
    <t>0.7662</t>
  </si>
  <si>
    <t>4.922e+09</t>
  </si>
  <si>
    <t>2.407e+09</t>
  </si>
  <si>
    <t>3.75e+08</t>
  </si>
  <si>
    <t>1.711e+09</t>
  </si>
  <si>
    <t>0.7528</t>
  </si>
  <si>
    <t>5.416e+09</t>
  </si>
  <si>
    <t>2.674e+09</t>
  </si>
  <si>
    <t>4.38e+08</t>
  </si>
  <si>
    <t>1.915e+09</t>
  </si>
  <si>
    <t>0.78</t>
  </si>
  <si>
    <t>Price.Change</t>
  </si>
  <si>
    <t>Percent.Price.Change</t>
  </si>
  <si>
    <t>GP in bill</t>
  </si>
  <si>
    <t>GP change</t>
  </si>
  <si>
    <t>Gp change in bill</t>
  </si>
  <si>
    <t>buy</t>
  </si>
  <si>
    <t>outcome</t>
  </si>
  <si>
    <t>percent increase</t>
  </si>
  <si>
    <t>sell</t>
  </si>
  <si>
    <t>buy times</t>
  </si>
  <si>
    <t>correct</t>
  </si>
  <si>
    <t>percentage</t>
  </si>
  <si>
    <t>sell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</si>
</sst>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L11" workbookViewId="0">
      <selection activeCell="Z23" sqref="Z23"/>
    </sheetView>
  </sheetViews>
  <sheetFormatPr defaultRowHeight="14.4" x14ac:dyDescent="0.3"/>
  <cols>
    <col min="8" max="8" width="8.88671875" style="2"/>
    <col min="9" max="9" width="11" style="2" customWidth="1"/>
    <col min="11" max="13" width="13.33203125" style="2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88</v>
      </c>
      <c r="I1" s="2" t="s">
        <v>89</v>
      </c>
      <c r="J1" t="s">
        <v>7</v>
      </c>
      <c r="K1" s="2" t="s">
        <v>90</v>
      </c>
      <c r="L1" s="2" t="s">
        <v>91</v>
      </c>
      <c r="M1" s="2" t="s">
        <v>92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5" x14ac:dyDescent="0.3">
      <c r="A2" s="1">
        <v>41547</v>
      </c>
      <c r="B2">
        <v>44.52</v>
      </c>
      <c r="C2">
        <v>44.950001</v>
      </c>
      <c r="D2">
        <v>44.029998999999997</v>
      </c>
      <c r="E2">
        <v>44.73</v>
      </c>
      <c r="F2">
        <v>37.952972000000003</v>
      </c>
      <c r="G2">
        <v>5818400</v>
      </c>
      <c r="H2" s="2">
        <v>0</v>
      </c>
      <c r="I2" s="2">
        <v>0</v>
      </c>
      <c r="J2" t="s">
        <v>13</v>
      </c>
      <c r="K2" s="2">
        <f>J2/1000000000</f>
        <v>3.5659999999999998</v>
      </c>
      <c r="N2" t="s">
        <v>14</v>
      </c>
      <c r="O2" t="s">
        <v>15</v>
      </c>
      <c r="P2" t="s">
        <v>16</v>
      </c>
      <c r="Q2" t="s">
        <v>16</v>
      </c>
      <c r="R2" t="s">
        <v>17</v>
      </c>
      <c r="S2" t="s">
        <v>93</v>
      </c>
      <c r="T2" t="s">
        <v>94</v>
      </c>
      <c r="U2" t="s">
        <v>95</v>
      </c>
      <c r="X2" t="s">
        <v>96</v>
      </c>
    </row>
    <row r="3" spans="1:25" x14ac:dyDescent="0.3">
      <c r="A3" s="1">
        <v>41639</v>
      </c>
      <c r="B3">
        <v>52.990001999999997</v>
      </c>
      <c r="C3">
        <v>53.060001</v>
      </c>
      <c r="D3">
        <v>52.360000999999997</v>
      </c>
      <c r="E3">
        <v>52.810001</v>
      </c>
      <c r="F3">
        <v>45.212359999999997</v>
      </c>
      <c r="G3">
        <v>3019700</v>
      </c>
      <c r="H3" s="2">
        <f>E3-E2</f>
        <v>8.0800010000000029</v>
      </c>
      <c r="I3" s="2">
        <f>(H3/E2)</f>
        <v>0.180639414263358</v>
      </c>
      <c r="J3" t="s">
        <v>18</v>
      </c>
      <c r="K3" s="2">
        <f t="shared" ref="K3:K16" si="0">J3/1000000000</f>
        <v>3.8290000000000002</v>
      </c>
      <c r="L3" s="2">
        <f>J3-J2</f>
        <v>263000000</v>
      </c>
      <c r="M3" s="2">
        <f>L3/1000000000</f>
        <v>0.26300000000000001</v>
      </c>
      <c r="N3" t="s">
        <v>19</v>
      </c>
      <c r="O3" t="s">
        <v>20</v>
      </c>
      <c r="P3" t="s">
        <v>21</v>
      </c>
      <c r="Q3" t="s">
        <v>21</v>
      </c>
      <c r="R3" t="s">
        <v>22</v>
      </c>
      <c r="S3">
        <f>IF(M3&gt;0,1,0)</f>
        <v>1</v>
      </c>
      <c r="T3">
        <f>IF(AND(M3&gt;0,I4&gt;0),1,0)</f>
        <v>0</v>
      </c>
      <c r="U3">
        <f>I4</f>
        <v>-2.6699469291810829E-2</v>
      </c>
      <c r="X3" s="3">
        <f>IF(M3&lt;0,1,0)</f>
        <v>0</v>
      </c>
      <c r="Y3" s="3">
        <f>IF(AND(M3&lt;0,I4&lt;0),1,0)</f>
        <v>0</v>
      </c>
    </row>
    <row r="4" spans="1:25" x14ac:dyDescent="0.3">
      <c r="A4" s="1">
        <v>41729</v>
      </c>
      <c r="B4">
        <v>51.34</v>
      </c>
      <c r="C4">
        <v>51.700001</v>
      </c>
      <c r="D4">
        <v>50.950001</v>
      </c>
      <c r="E4">
        <v>51.400002000000001</v>
      </c>
      <c r="F4">
        <v>44.353774999999999</v>
      </c>
      <c r="G4">
        <v>4813100</v>
      </c>
      <c r="H4" s="2">
        <f t="shared" ref="H4:H16" si="1">E4-E3</f>
        <v>-1.4099989999999991</v>
      </c>
      <c r="I4" s="2">
        <f t="shared" ref="I4:I16" si="2">(H4/E3)</f>
        <v>-2.6699469291810829E-2</v>
      </c>
      <c r="J4" t="s">
        <v>23</v>
      </c>
      <c r="K4" s="2">
        <f t="shared" si="0"/>
        <v>3.4630000000000001</v>
      </c>
      <c r="L4" s="2">
        <f t="shared" ref="L4:L16" si="3">J4-J3</f>
        <v>-366000000</v>
      </c>
      <c r="M4" s="2">
        <f t="shared" ref="M4:M16" si="4">L4/1000000000</f>
        <v>-0.36599999999999999</v>
      </c>
      <c r="N4" t="s">
        <v>24</v>
      </c>
      <c r="O4" t="s">
        <v>25</v>
      </c>
      <c r="P4" t="s">
        <v>26</v>
      </c>
      <c r="Q4" t="s">
        <v>26</v>
      </c>
      <c r="R4" t="s">
        <v>27</v>
      </c>
      <c r="S4" s="4">
        <f>IF(M4&gt;0,1,0)</f>
        <v>0</v>
      </c>
      <c r="T4" s="4">
        <f t="shared" ref="T4:T15" si="5">IF(AND(M4&gt;0,I5&gt;0),1,0)</f>
        <v>0</v>
      </c>
      <c r="U4" s="4">
        <f t="shared" ref="U4:U15" si="6">I5</f>
        <v>9.8054412527065649E-2</v>
      </c>
      <c r="X4">
        <f t="shared" ref="X4:X15" si="7">IF(M4&lt;0,1,0)</f>
        <v>1</v>
      </c>
      <c r="Y4">
        <f t="shared" ref="Y4:Y15" si="8">IF(AND(M4&lt;0,I5&lt;0),1,0)</f>
        <v>0</v>
      </c>
    </row>
    <row r="5" spans="1:25" x14ac:dyDescent="0.3">
      <c r="A5" s="1">
        <v>41820</v>
      </c>
      <c r="B5">
        <v>56.509998000000003</v>
      </c>
      <c r="C5">
        <v>56.889999000000003</v>
      </c>
      <c r="D5">
        <v>56.099997999999999</v>
      </c>
      <c r="E5">
        <v>56.439999</v>
      </c>
      <c r="F5">
        <v>49.138720999999997</v>
      </c>
      <c r="G5">
        <v>6229700</v>
      </c>
      <c r="H5" s="2">
        <f t="shared" si="1"/>
        <v>5.0399969999999996</v>
      </c>
      <c r="I5" s="2">
        <f t="shared" si="2"/>
        <v>9.8054412527065649E-2</v>
      </c>
      <c r="J5" t="s">
        <v>28</v>
      </c>
      <c r="K5" s="2">
        <f t="shared" si="0"/>
        <v>3.8130000000000002</v>
      </c>
      <c r="L5" s="2">
        <f t="shared" si="3"/>
        <v>350000000</v>
      </c>
      <c r="M5" s="2">
        <f t="shared" si="4"/>
        <v>0.35</v>
      </c>
      <c r="N5" t="s">
        <v>29</v>
      </c>
      <c r="O5" t="s">
        <v>30</v>
      </c>
      <c r="P5" t="s">
        <v>31</v>
      </c>
      <c r="Q5" t="s">
        <v>31</v>
      </c>
      <c r="R5" t="s">
        <v>32</v>
      </c>
      <c r="S5">
        <f t="shared" ref="S5:S15" si="9">IF(M5&gt;0,1,0)</f>
        <v>1</v>
      </c>
      <c r="T5">
        <f t="shared" si="5"/>
        <v>1</v>
      </c>
      <c r="U5">
        <f t="shared" si="6"/>
        <v>2.3387651016790464E-2</v>
      </c>
      <c r="X5" s="3">
        <f t="shared" si="7"/>
        <v>0</v>
      </c>
      <c r="Y5" s="3">
        <f t="shared" si="8"/>
        <v>0</v>
      </c>
    </row>
    <row r="6" spans="1:25" x14ac:dyDescent="0.3">
      <c r="A6" s="1">
        <v>41912</v>
      </c>
      <c r="B6">
        <v>58.259998000000003</v>
      </c>
      <c r="C6">
        <v>58.810001</v>
      </c>
      <c r="D6">
        <v>57.73</v>
      </c>
      <c r="E6">
        <v>57.759998000000003</v>
      </c>
      <c r="F6">
        <v>50.669421999999997</v>
      </c>
      <c r="G6">
        <v>8599000</v>
      </c>
      <c r="H6" s="2">
        <f t="shared" si="1"/>
        <v>1.3199990000000028</v>
      </c>
      <c r="I6" s="2">
        <f t="shared" si="2"/>
        <v>2.3387651016790464E-2</v>
      </c>
      <c r="J6" t="s">
        <v>33</v>
      </c>
      <c r="K6" s="2">
        <f t="shared" si="0"/>
        <v>3.9249999999999998</v>
      </c>
      <c r="L6" s="2">
        <f t="shared" si="3"/>
        <v>112000000</v>
      </c>
      <c r="M6" s="2">
        <f t="shared" si="4"/>
        <v>0.112</v>
      </c>
      <c r="N6" t="s">
        <v>34</v>
      </c>
      <c r="O6" t="s">
        <v>35</v>
      </c>
      <c r="P6" t="s">
        <v>36</v>
      </c>
      <c r="Q6" t="s">
        <v>36</v>
      </c>
      <c r="R6" t="s">
        <v>37</v>
      </c>
      <c r="S6" s="3">
        <f>IF(M6&gt;0,1,0)</f>
        <v>1</v>
      </c>
      <c r="T6" s="3">
        <f t="shared" si="5"/>
        <v>1</v>
      </c>
      <c r="U6" s="3">
        <f t="shared" si="6"/>
        <v>0.132964062775764</v>
      </c>
      <c r="X6">
        <f t="shared" si="7"/>
        <v>0</v>
      </c>
      <c r="Y6">
        <f t="shared" si="8"/>
        <v>0</v>
      </c>
    </row>
    <row r="7" spans="1:25" x14ac:dyDescent="0.3">
      <c r="A7" s="1">
        <v>42004</v>
      </c>
      <c r="B7">
        <v>66.720000999999996</v>
      </c>
      <c r="C7">
        <v>67.099997999999999</v>
      </c>
      <c r="D7">
        <v>65.349997999999999</v>
      </c>
      <c r="E7">
        <v>65.440002000000007</v>
      </c>
      <c r="F7">
        <v>57.834881000000003</v>
      </c>
      <c r="G7">
        <v>3989100</v>
      </c>
      <c r="H7" s="2">
        <f t="shared" si="1"/>
        <v>7.6800040000000038</v>
      </c>
      <c r="I7" s="2">
        <f t="shared" si="2"/>
        <v>0.132964062775764</v>
      </c>
      <c r="J7" t="s">
        <v>38</v>
      </c>
      <c r="K7" s="2">
        <f t="shared" si="0"/>
        <v>4.3330000000000002</v>
      </c>
      <c r="L7" s="2">
        <f t="shared" si="3"/>
        <v>408000000</v>
      </c>
      <c r="M7" s="2">
        <f t="shared" si="4"/>
        <v>0.40799999999999997</v>
      </c>
      <c r="N7" t="s">
        <v>39</v>
      </c>
      <c r="O7" t="s">
        <v>40</v>
      </c>
      <c r="P7" t="s">
        <v>41</v>
      </c>
      <c r="Q7" t="s">
        <v>41</v>
      </c>
      <c r="R7" t="s">
        <v>42</v>
      </c>
      <c r="S7" s="3">
        <f t="shared" si="9"/>
        <v>1</v>
      </c>
      <c r="T7" s="3">
        <f t="shared" si="5"/>
        <v>0</v>
      </c>
      <c r="U7" s="3">
        <f t="shared" si="6"/>
        <v>-0.1054401098581875</v>
      </c>
      <c r="X7">
        <f t="shared" si="7"/>
        <v>0</v>
      </c>
      <c r="Y7">
        <f t="shared" si="8"/>
        <v>0</v>
      </c>
    </row>
    <row r="8" spans="1:25" x14ac:dyDescent="0.3">
      <c r="A8" s="1">
        <v>42094</v>
      </c>
      <c r="B8">
        <v>58.009998000000003</v>
      </c>
      <c r="C8">
        <v>58.810001</v>
      </c>
      <c r="D8">
        <v>57.709999000000003</v>
      </c>
      <c r="E8">
        <v>58.540000999999997</v>
      </c>
      <c r="F8">
        <v>52.125179000000003</v>
      </c>
      <c r="G8">
        <v>12313600</v>
      </c>
      <c r="H8" s="2">
        <f t="shared" si="1"/>
        <v>-6.9000010000000103</v>
      </c>
      <c r="I8" s="2">
        <f t="shared" si="2"/>
        <v>-0.1054401098581875</v>
      </c>
      <c r="J8" t="s">
        <v>43</v>
      </c>
      <c r="K8" s="2">
        <f t="shared" si="0"/>
        <v>4.0979999999999999</v>
      </c>
      <c r="L8" s="2">
        <f t="shared" si="3"/>
        <v>-235000000</v>
      </c>
      <c r="M8" s="2">
        <f t="shared" si="4"/>
        <v>-0.23499999999999999</v>
      </c>
      <c r="N8" t="s">
        <v>44</v>
      </c>
      <c r="O8" t="s">
        <v>45</v>
      </c>
      <c r="P8" t="s">
        <v>46</v>
      </c>
      <c r="Q8" t="s">
        <v>46</v>
      </c>
      <c r="R8" t="s">
        <v>47</v>
      </c>
      <c r="S8" s="4">
        <f t="shared" si="9"/>
        <v>0</v>
      </c>
      <c r="T8" s="4">
        <f t="shared" si="5"/>
        <v>0</v>
      </c>
      <c r="U8" s="4">
        <f t="shared" si="6"/>
        <v>0.14776222842907041</v>
      </c>
      <c r="X8">
        <f t="shared" si="7"/>
        <v>1</v>
      </c>
      <c r="Y8">
        <f t="shared" si="8"/>
        <v>0</v>
      </c>
    </row>
    <row r="9" spans="1:25" x14ac:dyDescent="0.3">
      <c r="A9" s="1">
        <v>42185</v>
      </c>
      <c r="B9">
        <v>68</v>
      </c>
      <c r="C9">
        <v>68.220000999999996</v>
      </c>
      <c r="D9">
        <v>66.660004000000001</v>
      </c>
      <c r="E9">
        <v>67.190002000000007</v>
      </c>
      <c r="F9">
        <v>60.323517000000002</v>
      </c>
      <c r="G9">
        <v>11625900</v>
      </c>
      <c r="H9" s="2">
        <f t="shared" si="1"/>
        <v>8.6500010000000103</v>
      </c>
      <c r="I9" s="2">
        <f t="shared" si="2"/>
        <v>0.14776222842907041</v>
      </c>
      <c r="J9" t="s">
        <v>48</v>
      </c>
      <c r="K9" s="2">
        <f t="shared" si="0"/>
        <v>4.5590000000000002</v>
      </c>
      <c r="L9" s="2">
        <f t="shared" si="3"/>
        <v>461000000</v>
      </c>
      <c r="M9" s="2">
        <f t="shared" si="4"/>
        <v>0.46100000000000002</v>
      </c>
      <c r="N9" t="s">
        <v>49</v>
      </c>
      <c r="O9" t="s">
        <v>50</v>
      </c>
      <c r="P9" t="s">
        <v>51</v>
      </c>
      <c r="Q9" t="s">
        <v>51</v>
      </c>
      <c r="R9" t="s">
        <v>52</v>
      </c>
      <c r="S9">
        <f t="shared" si="9"/>
        <v>1</v>
      </c>
      <c r="T9">
        <f t="shared" si="5"/>
        <v>0</v>
      </c>
      <c r="U9">
        <f t="shared" si="6"/>
        <v>-0.19020690012778999</v>
      </c>
      <c r="X9" s="3">
        <f t="shared" si="7"/>
        <v>0</v>
      </c>
      <c r="Y9" s="3">
        <f t="shared" si="8"/>
        <v>0</v>
      </c>
    </row>
    <row r="10" spans="1:25" x14ac:dyDescent="0.3">
      <c r="A10" s="1">
        <v>42277</v>
      </c>
      <c r="B10">
        <v>53.540000999999997</v>
      </c>
      <c r="C10">
        <v>54.5</v>
      </c>
      <c r="D10">
        <v>53.360000999999997</v>
      </c>
      <c r="E10">
        <v>54.41</v>
      </c>
      <c r="F10">
        <v>49.212097</v>
      </c>
      <c r="G10">
        <v>11777200</v>
      </c>
      <c r="H10" s="2">
        <f t="shared" si="1"/>
        <v>-12.78000200000001</v>
      </c>
      <c r="I10" s="2">
        <f t="shared" si="2"/>
        <v>-0.19020690012778999</v>
      </c>
      <c r="J10" t="s">
        <v>53</v>
      </c>
      <c r="K10" s="2">
        <f t="shared" si="0"/>
        <v>4.7770000000000001</v>
      </c>
      <c r="L10" s="2">
        <f t="shared" si="3"/>
        <v>218000000</v>
      </c>
      <c r="M10" s="2">
        <f t="shared" si="4"/>
        <v>0.218</v>
      </c>
      <c r="N10" t="s">
        <v>54</v>
      </c>
      <c r="O10" t="s">
        <v>55</v>
      </c>
      <c r="P10" t="s">
        <v>56</v>
      </c>
      <c r="Q10" t="s">
        <v>56</v>
      </c>
      <c r="R10" t="s">
        <v>57</v>
      </c>
      <c r="S10" s="3">
        <f t="shared" si="9"/>
        <v>1</v>
      </c>
      <c r="T10" s="3">
        <f t="shared" si="5"/>
        <v>1</v>
      </c>
      <c r="U10" s="3">
        <f t="shared" si="6"/>
        <v>8.8770483367028127E-2</v>
      </c>
      <c r="X10">
        <f t="shared" si="7"/>
        <v>0</v>
      </c>
      <c r="Y10">
        <f t="shared" si="8"/>
        <v>0</v>
      </c>
    </row>
    <row r="11" spans="1:25" x14ac:dyDescent="0.3">
      <c r="A11" s="1">
        <v>42369</v>
      </c>
      <c r="B11">
        <v>59.5</v>
      </c>
      <c r="C11">
        <v>59.93</v>
      </c>
      <c r="D11">
        <v>59.200001</v>
      </c>
      <c r="E11">
        <v>59.240001999999997</v>
      </c>
      <c r="F11">
        <v>54.075190999999997</v>
      </c>
      <c r="G11">
        <v>6104800</v>
      </c>
      <c r="H11" s="2">
        <f t="shared" si="1"/>
        <v>4.8300020000000004</v>
      </c>
      <c r="I11" s="2">
        <f t="shared" si="2"/>
        <v>8.8770483367028127E-2</v>
      </c>
      <c r="J11" t="s">
        <v>58</v>
      </c>
      <c r="K11" s="2">
        <f t="shared" si="0"/>
        <v>4.9249999999999998</v>
      </c>
      <c r="L11" s="2">
        <f t="shared" si="3"/>
        <v>148000000</v>
      </c>
      <c r="M11" s="2">
        <f t="shared" si="4"/>
        <v>0.14799999999999999</v>
      </c>
      <c r="N11" t="s">
        <v>59</v>
      </c>
      <c r="O11" t="s">
        <v>60</v>
      </c>
      <c r="P11" t="s">
        <v>61</v>
      </c>
      <c r="Q11" t="s">
        <v>61</v>
      </c>
      <c r="R11" t="s">
        <v>62</v>
      </c>
      <c r="S11">
        <f t="shared" si="9"/>
        <v>1</v>
      </c>
      <c r="T11">
        <f t="shared" si="5"/>
        <v>0</v>
      </c>
      <c r="U11">
        <f t="shared" si="6"/>
        <v>-3.5786680088228169E-2</v>
      </c>
      <c r="X11" s="3">
        <f t="shared" si="7"/>
        <v>0</v>
      </c>
      <c r="Y11" s="3">
        <f t="shared" si="8"/>
        <v>0</v>
      </c>
    </row>
    <row r="12" spans="1:25" x14ac:dyDescent="0.3">
      <c r="A12" s="1">
        <v>42460</v>
      </c>
      <c r="B12">
        <v>57.02</v>
      </c>
      <c r="C12">
        <v>57.459999000000003</v>
      </c>
      <c r="D12">
        <v>56.82</v>
      </c>
      <c r="E12">
        <v>57.119999</v>
      </c>
      <c r="F12">
        <v>52.687637000000002</v>
      </c>
      <c r="G12">
        <v>4930300</v>
      </c>
      <c r="H12" s="2">
        <f t="shared" si="1"/>
        <v>-2.120002999999997</v>
      </c>
      <c r="I12" s="2">
        <f t="shared" si="2"/>
        <v>-3.5786680088228169E-2</v>
      </c>
      <c r="J12" t="s">
        <v>63</v>
      </c>
      <c r="K12" s="2">
        <f t="shared" si="0"/>
        <v>4.5890000000000004</v>
      </c>
      <c r="L12" s="2">
        <f t="shared" si="3"/>
        <v>-336000000</v>
      </c>
      <c r="M12" s="2">
        <f t="shared" si="4"/>
        <v>-0.33600000000000002</v>
      </c>
      <c r="N12" t="s">
        <v>64</v>
      </c>
      <c r="O12" t="s">
        <v>65</v>
      </c>
      <c r="P12" t="s">
        <v>66</v>
      </c>
      <c r="Q12" t="s">
        <v>66</v>
      </c>
      <c r="R12" t="s">
        <v>67</v>
      </c>
      <c r="S12" s="3">
        <f t="shared" si="9"/>
        <v>0</v>
      </c>
      <c r="T12" s="3">
        <f t="shared" si="5"/>
        <v>0</v>
      </c>
      <c r="U12" s="3">
        <f t="shared" si="6"/>
        <v>8.3858562392481781E-2</v>
      </c>
      <c r="X12">
        <f t="shared" si="7"/>
        <v>1</v>
      </c>
      <c r="Y12">
        <f t="shared" si="8"/>
        <v>0</v>
      </c>
    </row>
    <row r="13" spans="1:25" x14ac:dyDescent="0.3">
      <c r="A13" s="1">
        <v>42551</v>
      </c>
      <c r="B13">
        <v>61.790000999999997</v>
      </c>
      <c r="C13">
        <v>62.02</v>
      </c>
      <c r="D13">
        <v>61.139999000000003</v>
      </c>
      <c r="E13">
        <v>61.91</v>
      </c>
      <c r="F13">
        <v>57.654677999999997</v>
      </c>
      <c r="G13">
        <v>7920600</v>
      </c>
      <c r="H13" s="2">
        <f t="shared" si="1"/>
        <v>4.7900009999999966</v>
      </c>
      <c r="I13" s="2">
        <f t="shared" si="2"/>
        <v>8.3858562392481781E-2</v>
      </c>
      <c r="J13" t="s">
        <v>68</v>
      </c>
      <c r="K13" s="2">
        <f t="shared" si="0"/>
        <v>5.0469999999999997</v>
      </c>
      <c r="L13" s="2">
        <f t="shared" si="3"/>
        <v>458000000</v>
      </c>
      <c r="M13" s="2">
        <f t="shared" si="4"/>
        <v>0.45800000000000002</v>
      </c>
      <c r="N13" t="s">
        <v>69</v>
      </c>
      <c r="O13" t="s">
        <v>70</v>
      </c>
      <c r="P13" t="s">
        <v>71</v>
      </c>
      <c r="Q13" t="s">
        <v>71</v>
      </c>
      <c r="R13" t="s">
        <v>72</v>
      </c>
      <c r="S13">
        <f t="shared" si="9"/>
        <v>1</v>
      </c>
      <c r="T13">
        <f t="shared" si="5"/>
        <v>1</v>
      </c>
      <c r="U13">
        <f t="shared" si="6"/>
        <v>1.8736876110483022E-2</v>
      </c>
      <c r="X13" s="4">
        <f t="shared" si="7"/>
        <v>0</v>
      </c>
      <c r="Y13" s="4">
        <f t="shared" si="8"/>
        <v>0</v>
      </c>
    </row>
    <row r="14" spans="1:25" x14ac:dyDescent="0.3">
      <c r="A14" s="1">
        <v>42643</v>
      </c>
      <c r="B14">
        <v>62.669998</v>
      </c>
      <c r="C14">
        <v>63.259998000000003</v>
      </c>
      <c r="D14">
        <v>62.450001</v>
      </c>
      <c r="E14">
        <v>63.07</v>
      </c>
      <c r="F14">
        <v>59.250552999999996</v>
      </c>
      <c r="G14">
        <v>7325400</v>
      </c>
      <c r="H14" s="2">
        <f t="shared" si="1"/>
        <v>1.1600000000000037</v>
      </c>
      <c r="I14" s="2">
        <f t="shared" si="2"/>
        <v>1.8736876110483022E-2</v>
      </c>
      <c r="J14" t="s">
        <v>73</v>
      </c>
      <c r="K14" s="2">
        <f t="shared" si="0"/>
        <v>4.9279999999999999</v>
      </c>
      <c r="L14" s="2">
        <f t="shared" si="3"/>
        <v>-119000000</v>
      </c>
      <c r="M14" s="2">
        <f t="shared" si="4"/>
        <v>-0.11899999999999999</v>
      </c>
      <c r="N14" t="s">
        <v>74</v>
      </c>
      <c r="O14" t="s">
        <v>75</v>
      </c>
      <c r="P14" t="s">
        <v>76</v>
      </c>
      <c r="Q14" t="s">
        <v>76</v>
      </c>
      <c r="R14" t="s">
        <v>77</v>
      </c>
      <c r="S14" s="4">
        <f t="shared" si="9"/>
        <v>0</v>
      </c>
      <c r="T14" s="4">
        <f t="shared" si="5"/>
        <v>0</v>
      </c>
      <c r="U14" s="4">
        <f t="shared" si="6"/>
        <v>3.3137846836847951E-2</v>
      </c>
      <c r="X14">
        <f t="shared" si="7"/>
        <v>1</v>
      </c>
      <c r="Y14">
        <f t="shared" si="8"/>
        <v>0</v>
      </c>
    </row>
    <row r="15" spans="1:25" x14ac:dyDescent="0.3">
      <c r="A15" s="1">
        <v>42825</v>
      </c>
      <c r="B15">
        <v>65.459998999999996</v>
      </c>
      <c r="C15">
        <v>65.519997000000004</v>
      </c>
      <c r="D15">
        <v>65.150002000000001</v>
      </c>
      <c r="E15">
        <v>65.160004000000001</v>
      </c>
      <c r="F15">
        <v>62.401744999999998</v>
      </c>
      <c r="G15">
        <v>4057800</v>
      </c>
      <c r="H15" s="2">
        <f t="shared" si="1"/>
        <v>2.0900040000000004</v>
      </c>
      <c r="I15" s="2">
        <f t="shared" si="2"/>
        <v>3.3137846836847951E-2</v>
      </c>
      <c r="J15" t="s">
        <v>78</v>
      </c>
      <c r="K15" s="2">
        <f t="shared" si="0"/>
        <v>4.9219999999999997</v>
      </c>
      <c r="L15" s="2">
        <f t="shared" si="3"/>
        <v>-6000000</v>
      </c>
      <c r="M15" s="2">
        <f t="shared" si="4"/>
        <v>-6.0000000000000001E-3</v>
      </c>
      <c r="N15" t="s">
        <v>79</v>
      </c>
      <c r="O15" t="s">
        <v>80</v>
      </c>
      <c r="P15" t="s">
        <v>81</v>
      </c>
      <c r="Q15" t="s">
        <v>81</v>
      </c>
      <c r="R15" t="s">
        <v>82</v>
      </c>
      <c r="S15" s="3">
        <f t="shared" si="9"/>
        <v>0</v>
      </c>
      <c r="T15" s="3">
        <f t="shared" si="5"/>
        <v>0</v>
      </c>
      <c r="U15" s="3">
        <f t="shared" si="6"/>
        <v>0.1127992257336264</v>
      </c>
      <c r="X15">
        <f t="shared" si="7"/>
        <v>1</v>
      </c>
      <c r="Y15">
        <f t="shared" si="8"/>
        <v>0</v>
      </c>
    </row>
    <row r="16" spans="1:25" x14ac:dyDescent="0.3">
      <c r="A16" s="1">
        <v>42916</v>
      </c>
      <c r="B16">
        <v>72.569999999999993</v>
      </c>
      <c r="C16">
        <v>72.819999999999993</v>
      </c>
      <c r="D16">
        <v>72.209998999999996</v>
      </c>
      <c r="E16">
        <v>72.510002</v>
      </c>
      <c r="F16">
        <v>70.131454000000005</v>
      </c>
      <c r="G16">
        <v>4729100</v>
      </c>
      <c r="H16" s="2">
        <f t="shared" si="1"/>
        <v>7.3499979999999994</v>
      </c>
      <c r="I16" s="2">
        <f t="shared" si="2"/>
        <v>0.1127992257336264</v>
      </c>
      <c r="J16" t="s">
        <v>83</v>
      </c>
      <c r="K16" s="2">
        <f t="shared" si="0"/>
        <v>5.4160000000000004</v>
      </c>
      <c r="L16" s="2">
        <f t="shared" si="3"/>
        <v>494000000</v>
      </c>
      <c r="M16" s="2">
        <f t="shared" si="4"/>
        <v>0.49399999999999999</v>
      </c>
      <c r="N16" t="s">
        <v>84</v>
      </c>
      <c r="O16" t="s">
        <v>85</v>
      </c>
      <c r="P16" t="s">
        <v>86</v>
      </c>
      <c r="Q16" t="s">
        <v>86</v>
      </c>
      <c r="R16" t="s">
        <v>87</v>
      </c>
    </row>
    <row r="20" spans="19:26" x14ac:dyDescent="0.3">
      <c r="S20" t="s">
        <v>97</v>
      </c>
      <c r="T20" t="s">
        <v>98</v>
      </c>
      <c r="U20" t="s">
        <v>99</v>
      </c>
      <c r="X20" t="s">
        <v>100</v>
      </c>
      <c r="Y20" t="s">
        <v>98</v>
      </c>
      <c r="Z20" t="s">
        <v>99</v>
      </c>
    </row>
    <row r="21" spans="19:26" x14ac:dyDescent="0.3">
      <c r="S21">
        <f>SUM(S3:S15)</f>
        <v>8</v>
      </c>
      <c r="T21">
        <f>SUM(T3:T15)</f>
        <v>4</v>
      </c>
      <c r="U21">
        <f>T21/S21</f>
        <v>0.5</v>
      </c>
      <c r="X21">
        <f>SUM(X3:X15)</f>
        <v>5</v>
      </c>
      <c r="Y21">
        <f>SUM(Y3:Y15)</f>
        <v>0</v>
      </c>
      <c r="Z21">
        <f>Y21/X21</f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Leibowitz</cp:lastModifiedBy>
  <dcterms:created xsi:type="dcterms:W3CDTF">2018-06-30T14:01:28Z</dcterms:created>
  <dcterms:modified xsi:type="dcterms:W3CDTF">2018-06-30T18:04:20Z</dcterms:modified>
</cp:coreProperties>
</file>