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ffrey\Desktop\Github\FinancialAnalysis\Historical Data\ABMD\"/>
    </mc:Choice>
  </mc:AlternateContent>
  <bookViews>
    <workbookView xWindow="0" yWindow="0" windowWidth="13128" windowHeight="6108"/>
  </bookViews>
  <sheets>
    <sheet name="Sheet 1" sheetId="1" r:id="rId1"/>
  </sheets>
  <calcPr calcId="171027" concurrentCalc="0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5" i="1"/>
  <c r="Z3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5" i="1"/>
  <c r="U35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L30" i="1"/>
  <c r="M30" i="1"/>
  <c r="K30" i="1"/>
  <c r="L29" i="1"/>
  <c r="M29" i="1"/>
  <c r="K29" i="1"/>
  <c r="L28" i="1"/>
  <c r="M28" i="1"/>
  <c r="K28" i="1"/>
  <c r="L27" i="1"/>
  <c r="M27" i="1"/>
  <c r="K27" i="1"/>
  <c r="L26" i="1"/>
  <c r="M26" i="1"/>
  <c r="K26" i="1"/>
  <c r="L25" i="1"/>
  <c r="M25" i="1"/>
  <c r="K25" i="1"/>
  <c r="L24" i="1"/>
  <c r="M24" i="1"/>
  <c r="K24" i="1"/>
  <c r="L23" i="1"/>
  <c r="M23" i="1"/>
  <c r="K23" i="1"/>
  <c r="L22" i="1"/>
  <c r="M22" i="1"/>
  <c r="K22" i="1"/>
  <c r="L21" i="1"/>
  <c r="M21" i="1"/>
  <c r="K21" i="1"/>
  <c r="L20" i="1"/>
  <c r="M20" i="1"/>
  <c r="K20" i="1"/>
  <c r="L19" i="1"/>
  <c r="M19" i="1"/>
  <c r="K19" i="1"/>
  <c r="L18" i="1"/>
  <c r="M18" i="1"/>
  <c r="K18" i="1"/>
  <c r="L17" i="1"/>
  <c r="M17" i="1"/>
  <c r="K17" i="1"/>
  <c r="L16" i="1"/>
  <c r="M16" i="1"/>
  <c r="K16" i="1"/>
  <c r="L15" i="1"/>
  <c r="M15" i="1"/>
  <c r="K15" i="1"/>
  <c r="L14" i="1"/>
  <c r="M14" i="1"/>
  <c r="K14" i="1"/>
  <c r="L13" i="1"/>
  <c r="M13" i="1"/>
  <c r="K13" i="1"/>
  <c r="L12" i="1"/>
  <c r="M12" i="1"/>
  <c r="K12" i="1"/>
  <c r="L11" i="1"/>
  <c r="M11" i="1"/>
  <c r="K11" i="1"/>
  <c r="L10" i="1"/>
  <c r="M10" i="1"/>
  <c r="K10" i="1"/>
  <c r="L9" i="1"/>
  <c r="M9" i="1"/>
  <c r="K9" i="1"/>
  <c r="L8" i="1"/>
  <c r="M8" i="1"/>
  <c r="K8" i="1"/>
  <c r="L7" i="1"/>
  <c r="M7" i="1"/>
  <c r="K7" i="1"/>
  <c r="L6" i="1"/>
  <c r="M6" i="1"/>
  <c r="K6" i="1"/>
  <c r="L5" i="1"/>
  <c r="M5" i="1"/>
  <c r="K5" i="1"/>
  <c r="L4" i="1"/>
  <c r="M4" i="1"/>
  <c r="K4" i="1"/>
  <c r="L3" i="1"/>
  <c r="M3" i="1"/>
  <c r="K3" i="1"/>
  <c r="K2" i="1"/>
  <c r="H30" i="1"/>
  <c r="I30" i="1"/>
  <c r="H29" i="1"/>
  <c r="I29" i="1"/>
  <c r="H28" i="1"/>
  <c r="I28" i="1"/>
  <c r="H27" i="1"/>
  <c r="I27" i="1"/>
  <c r="H26" i="1"/>
  <c r="I26" i="1"/>
  <c r="H25" i="1"/>
  <c r="I25" i="1"/>
  <c r="H24" i="1"/>
  <c r="I24" i="1"/>
  <c r="H23" i="1"/>
  <c r="I23" i="1"/>
  <c r="H22" i="1"/>
  <c r="I22" i="1"/>
  <c r="H21" i="1"/>
  <c r="I21" i="1"/>
  <c r="H20" i="1"/>
  <c r="I20" i="1"/>
  <c r="H19" i="1"/>
  <c r="I19" i="1"/>
  <c r="H18" i="1"/>
  <c r="I18" i="1"/>
  <c r="H17" i="1"/>
  <c r="I17" i="1"/>
  <c r="H16" i="1"/>
  <c r="I16" i="1"/>
  <c r="H15" i="1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  <c r="H7" i="1"/>
  <c r="I7" i="1"/>
  <c r="H6" i="1"/>
  <c r="I6" i="1"/>
  <c r="H5" i="1"/>
  <c r="I5" i="1"/>
  <c r="H4" i="1"/>
  <c r="I4" i="1"/>
  <c r="H3" i="1"/>
  <c r="I3" i="1"/>
</calcChain>
</file>

<file path=xl/sharedStrings.xml><?xml version="1.0" encoding="utf-8"?>
<sst xmlns="http://schemas.openxmlformats.org/spreadsheetml/2006/main" count="202" uniqueCount="167">
  <si>
    <t>Date</t>
  </si>
  <si>
    <t>Open</t>
  </si>
  <si>
    <t>High</t>
  </si>
  <si>
    <t>Low</t>
  </si>
  <si>
    <t>Close</t>
  </si>
  <si>
    <t>Adj.Close</t>
  </si>
  <si>
    <t>Volume</t>
  </si>
  <si>
    <t>Gross.Profit</t>
  </si>
  <si>
    <t>Operating.Income</t>
  </si>
  <si>
    <t>Income.Tax.Expense</t>
  </si>
  <si>
    <t>Net.Income</t>
  </si>
  <si>
    <t>Net.Income.Common</t>
  </si>
  <si>
    <t>Gross.Margin</t>
  </si>
  <si>
    <t>15206000</t>
  </si>
  <si>
    <t>-5953000</t>
  </si>
  <si>
    <t>273000</t>
  </si>
  <si>
    <t>-6330000</t>
  </si>
  <si>
    <t>0.7603</t>
  </si>
  <si>
    <t>12752000</t>
  </si>
  <si>
    <t>-6040000</t>
  </si>
  <si>
    <t>182000</t>
  </si>
  <si>
    <t>-7699000</t>
  </si>
  <si>
    <t>0.7383</t>
  </si>
  <si>
    <t>14085000</t>
  </si>
  <si>
    <t>-8171000</t>
  </si>
  <si>
    <t>152000</t>
  </si>
  <si>
    <t>-8454000</t>
  </si>
  <si>
    <t>0.7192</t>
  </si>
  <si>
    <t>14841000</t>
  </si>
  <si>
    <t>-7463000</t>
  </si>
  <si>
    <t>226000</t>
  </si>
  <si>
    <t>-7760000</t>
  </si>
  <si>
    <t>0.7453</t>
  </si>
  <si>
    <t>14576000</t>
  </si>
  <si>
    <t>-7397000</t>
  </si>
  <si>
    <t>242000</t>
  </si>
  <si>
    <t>-7674000</t>
  </si>
  <si>
    <t>0.728</t>
  </si>
  <si>
    <t>17027000</t>
  </si>
  <si>
    <t>-4942000</t>
  </si>
  <si>
    <t>-40000</t>
  </si>
  <si>
    <t>-4565000</t>
  </si>
  <si>
    <t>0.7468</t>
  </si>
  <si>
    <t>16740000</t>
  </si>
  <si>
    <t>-5274000</t>
  </si>
  <si>
    <t>243000</t>
  </si>
  <si>
    <t>975000</t>
  </si>
  <si>
    <t>0.7285</t>
  </si>
  <si>
    <t>16718000</t>
  </si>
  <si>
    <t>-6055000</t>
  </si>
  <si>
    <t>-5980000</t>
  </si>
  <si>
    <t>0.7598</t>
  </si>
  <si>
    <t>17968000</t>
  </si>
  <si>
    <t>-3047000</t>
  </si>
  <si>
    <t>-3201000</t>
  </si>
  <si>
    <t>0.7687</t>
  </si>
  <si>
    <t>21807000</t>
  </si>
  <si>
    <t>-672000</t>
  </si>
  <si>
    <t>164000</t>
  </si>
  <si>
    <t>-802000</t>
  </si>
  <si>
    <t>0.8004</t>
  </si>
  <si>
    <t>22681000</t>
  </si>
  <si>
    <t>-1411000</t>
  </si>
  <si>
    <t>-1772000</t>
  </si>
  <si>
    <t>0.795</t>
  </si>
  <si>
    <t>21464000</t>
  </si>
  <si>
    <t>-4421000</t>
  </si>
  <si>
    <t>96000</t>
  </si>
  <si>
    <t>-4594000</t>
  </si>
  <si>
    <t>0.7846</t>
  </si>
  <si>
    <t>23927000</t>
  </si>
  <si>
    <t>766000</t>
  </si>
  <si>
    <t>225000</t>
  </si>
  <si>
    <t>601000</t>
  </si>
  <si>
    <t>0.8117</t>
  </si>
  <si>
    <t>30120000</t>
  </si>
  <si>
    <t>2918000</t>
  </si>
  <si>
    <t>559000</t>
  </si>
  <si>
    <t>2684000</t>
  </si>
  <si>
    <t>0.7875</t>
  </si>
  <si>
    <t>35318000</t>
  </si>
  <si>
    <t>1398000</t>
  </si>
  <si>
    <t>370000</t>
  </si>
  <si>
    <t>1059000</t>
  </si>
  <si>
    <t>0.7964</t>
  </si>
  <si>
    <t>36737000</t>
  </si>
  <si>
    <t>4594000</t>
  </si>
  <si>
    <t>258000</t>
  </si>
  <si>
    <t>4393000</t>
  </si>
  <si>
    <t>0.7953</t>
  </si>
  <si>
    <t>40319000</t>
  </si>
  <si>
    <t>3678000</t>
  </si>
  <si>
    <t>140000</t>
  </si>
  <si>
    <t>3622000</t>
  </si>
  <si>
    <t>0.7995</t>
  </si>
  <si>
    <t>39122000</t>
  </si>
  <si>
    <t>-1538000</t>
  </si>
  <si>
    <t>-1709000</t>
  </si>
  <si>
    <t>0.8015</t>
  </si>
  <si>
    <t>42326000</t>
  </si>
  <si>
    <t>4178000</t>
  </si>
  <si>
    <t>336000</t>
  </si>
  <si>
    <t>3839000</t>
  </si>
  <si>
    <t>0.8149</t>
  </si>
  <si>
    <t>52167000</t>
  </si>
  <si>
    <t>13663000</t>
  </si>
  <si>
    <t>1017000</t>
  </si>
  <si>
    <t>12684000</t>
  </si>
  <si>
    <t>0.8413</t>
  </si>
  <si>
    <t>56751000</t>
  </si>
  <si>
    <t>12363000</t>
  </si>
  <si>
    <t>-86502000</t>
  </si>
  <si>
    <t>98874000</t>
  </si>
  <si>
    <t>0.84</t>
  </si>
  <si>
    <t>62564000</t>
  </si>
  <si>
    <t>15031000</t>
  </si>
  <si>
    <t>6288000</t>
  </si>
  <si>
    <t>8859000</t>
  </si>
  <si>
    <t>0.852</t>
  </si>
  <si>
    <t>64215000</t>
  </si>
  <si>
    <t>12817000</t>
  </si>
  <si>
    <t>5231000</t>
  </si>
  <si>
    <t>7735000</t>
  </si>
  <si>
    <t>0.841</t>
  </si>
  <si>
    <t>73051000</t>
  </si>
  <si>
    <t>17443000</t>
  </si>
  <si>
    <t>6943000</t>
  </si>
  <si>
    <t>10555000</t>
  </si>
  <si>
    <t>0.8515</t>
  </si>
  <si>
    <t>79294000</t>
  </si>
  <si>
    <t>19813000</t>
  </si>
  <si>
    <t>9229000</t>
  </si>
  <si>
    <t>10998000</t>
  </si>
  <si>
    <t>0.8439</t>
  </si>
  <si>
    <t>87925000</t>
  </si>
  <si>
    <t>21233000</t>
  </si>
  <si>
    <t>8515000</t>
  </si>
  <si>
    <t>12910000</t>
  </si>
  <si>
    <t>0.8537</t>
  </si>
  <si>
    <t>85646000</t>
  </si>
  <si>
    <t>14508000</t>
  </si>
  <si>
    <t>5861000</t>
  </si>
  <si>
    <t>8875000</t>
  </si>
  <si>
    <t>0.8319</t>
  </si>
  <si>
    <t>105419000</t>
  </si>
  <si>
    <t>28994000</t>
  </si>
  <si>
    <t>14457000</t>
  </si>
  <si>
    <t>14899000</t>
  </si>
  <si>
    <t>0.8455</t>
  </si>
  <si>
    <t>110606000</t>
  </si>
  <si>
    <t>33078000</t>
  </si>
  <si>
    <t>-3582000</t>
  </si>
  <si>
    <t>37374000</t>
  </si>
  <si>
    <t>0.835</t>
  </si>
  <si>
    <t>Price.Change</t>
  </si>
  <si>
    <t>Percent.Price.Change</t>
  </si>
  <si>
    <t>GP in bill</t>
  </si>
  <si>
    <t>GP change</t>
  </si>
  <si>
    <t>Gp change in bill</t>
  </si>
  <si>
    <t>buy</t>
  </si>
  <si>
    <t>outcome</t>
  </si>
  <si>
    <t>percent increase</t>
  </si>
  <si>
    <t>sell</t>
  </si>
  <si>
    <t>buy times</t>
  </si>
  <si>
    <t>correct</t>
  </si>
  <si>
    <t>percentage</t>
  </si>
  <si>
    <t>sell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</si>
</sst>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zoomScale="80" zoomScaleNormal="80" workbookViewId="0">
      <selection activeCell="S1" sqref="S1:Z1048576"/>
    </sheetView>
  </sheetViews>
  <sheetFormatPr defaultRowHeight="14.4" x14ac:dyDescent="0.3"/>
  <cols>
    <col min="8" max="8" width="8.88671875" style="2"/>
    <col min="9" max="9" width="11" style="2" customWidth="1"/>
    <col min="11" max="13" width="13.33203125" style="2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154</v>
      </c>
      <c r="I1" s="2" t="s">
        <v>155</v>
      </c>
      <c r="J1" t="s">
        <v>7</v>
      </c>
      <c r="K1" s="2" t="s">
        <v>156</v>
      </c>
      <c r="L1" s="2" t="s">
        <v>157</v>
      </c>
      <c r="M1" s="2" t="s">
        <v>158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25" x14ac:dyDescent="0.3">
      <c r="A2" s="1">
        <v>39721</v>
      </c>
      <c r="B2">
        <v>17.489999999999998</v>
      </c>
      <c r="C2">
        <v>17.989999999999998</v>
      </c>
      <c r="D2">
        <v>17.32</v>
      </c>
      <c r="E2">
        <v>17.75</v>
      </c>
      <c r="F2">
        <v>17.75</v>
      </c>
      <c r="G2">
        <v>218300</v>
      </c>
      <c r="H2" s="2">
        <v>0</v>
      </c>
      <c r="I2" s="2">
        <v>0</v>
      </c>
      <c r="J2" t="s">
        <v>13</v>
      </c>
      <c r="K2" s="2">
        <f>J2/1000000000</f>
        <v>1.5206000000000001E-2</v>
      </c>
      <c r="N2" t="s">
        <v>14</v>
      </c>
      <c r="O2" t="s">
        <v>15</v>
      </c>
      <c r="P2" t="s">
        <v>16</v>
      </c>
      <c r="Q2" t="s">
        <v>16</v>
      </c>
      <c r="R2" t="s">
        <v>17</v>
      </c>
      <c r="S2" t="s">
        <v>159</v>
      </c>
      <c r="T2" t="s">
        <v>160</v>
      </c>
      <c r="U2" t="s">
        <v>161</v>
      </c>
      <c r="X2" t="s">
        <v>162</v>
      </c>
    </row>
    <row r="3" spans="1:25" x14ac:dyDescent="0.3">
      <c r="A3" s="1">
        <v>39813</v>
      </c>
      <c r="B3">
        <v>15.41</v>
      </c>
      <c r="C3">
        <v>16.59</v>
      </c>
      <c r="D3">
        <v>15.41</v>
      </c>
      <c r="E3">
        <v>16.420000000000002</v>
      </c>
      <c r="F3">
        <v>16.420000000000002</v>
      </c>
      <c r="G3">
        <v>335800</v>
      </c>
      <c r="H3" s="2">
        <f>E3-E2</f>
        <v>-1.3299999999999983</v>
      </c>
      <c r="I3" s="2">
        <f>(H3/E2)</f>
        <v>-7.4929577464788635E-2</v>
      </c>
      <c r="J3" t="s">
        <v>18</v>
      </c>
      <c r="K3" s="2">
        <f t="shared" ref="K3:K16" si="0">J3/1000000000</f>
        <v>1.2751999999999999E-2</v>
      </c>
      <c r="L3" s="2">
        <f>J3-J2</f>
        <v>-2454000</v>
      </c>
      <c r="M3" s="2">
        <f>L3/1000000000</f>
        <v>-2.454E-3</v>
      </c>
      <c r="N3" t="s">
        <v>19</v>
      </c>
      <c r="O3" t="s">
        <v>20</v>
      </c>
      <c r="P3" t="s">
        <v>21</v>
      </c>
      <c r="Q3" t="s">
        <v>21</v>
      </c>
      <c r="R3" t="s">
        <v>22</v>
      </c>
      <c r="S3">
        <f>IF(M3&gt;0,1,0)</f>
        <v>0</v>
      </c>
      <c r="T3">
        <f>IF(AND(M3&gt;0,I4&gt;0),1,0)</f>
        <v>0</v>
      </c>
      <c r="U3">
        <f>I4</f>
        <v>-0.7015834348355664</v>
      </c>
      <c r="X3">
        <f>IF(M3&lt;0,1,0)</f>
        <v>1</v>
      </c>
      <c r="Y3">
        <f>IF(AND(M3&lt;0,I4&lt;0),1,0)</f>
        <v>1</v>
      </c>
    </row>
    <row r="4" spans="1:25" x14ac:dyDescent="0.3">
      <c r="A4" s="1">
        <v>39903</v>
      </c>
      <c r="B4">
        <v>5.26</v>
      </c>
      <c r="C4">
        <v>5.4</v>
      </c>
      <c r="D4">
        <v>4.8499999999999996</v>
      </c>
      <c r="E4">
        <v>4.9000000000000004</v>
      </c>
      <c r="F4">
        <v>4.9000000000000004</v>
      </c>
      <c r="G4">
        <v>599000</v>
      </c>
      <c r="H4" s="2">
        <f t="shared" ref="H4:H16" si="1">E4-E3</f>
        <v>-11.520000000000001</v>
      </c>
      <c r="I4" s="2">
        <f t="shared" ref="I4:I16" si="2">(H4/E3)</f>
        <v>-0.7015834348355664</v>
      </c>
      <c r="J4" t="s">
        <v>23</v>
      </c>
      <c r="K4" s="2">
        <f t="shared" si="0"/>
        <v>1.4085E-2</v>
      </c>
      <c r="L4" s="2">
        <f t="shared" ref="L4:L16" si="3">J4-J3</f>
        <v>1333000</v>
      </c>
      <c r="M4" s="2">
        <f t="shared" ref="M4:M16" si="4">L4/1000000000</f>
        <v>1.333E-3</v>
      </c>
      <c r="N4" t="s">
        <v>24</v>
      </c>
      <c r="O4" t="s">
        <v>25</v>
      </c>
      <c r="P4" t="s">
        <v>26</v>
      </c>
      <c r="Q4" t="s">
        <v>26</v>
      </c>
      <c r="R4" t="s">
        <v>27</v>
      </c>
      <c r="S4">
        <f>IF(M4&gt;0,1,0)</f>
        <v>1</v>
      </c>
      <c r="T4">
        <f t="shared" ref="T4:T29" si="5">IF(AND(M4&gt;0,I5&gt;0),1,0)</f>
        <v>1</v>
      </c>
      <c r="U4">
        <f t="shared" ref="U4:U29" si="6">I5</f>
        <v>0.79999999999999993</v>
      </c>
      <c r="X4">
        <f t="shared" ref="X4:X29" si="7">IF(M4&lt;0,1,0)</f>
        <v>0</v>
      </c>
      <c r="Y4">
        <f t="shared" ref="Y4:Y29" si="8">IF(AND(M4&lt;0,I5&lt;0),1,0)</f>
        <v>0</v>
      </c>
    </row>
    <row r="5" spans="1:25" x14ac:dyDescent="0.3">
      <c r="A5" s="1">
        <v>39994</v>
      </c>
      <c r="B5">
        <v>8.65</v>
      </c>
      <c r="C5">
        <v>8.89</v>
      </c>
      <c r="D5">
        <v>8.65</v>
      </c>
      <c r="E5">
        <v>8.82</v>
      </c>
      <c r="F5">
        <v>8.82</v>
      </c>
      <c r="G5">
        <v>294300</v>
      </c>
      <c r="H5" s="2">
        <f t="shared" si="1"/>
        <v>3.92</v>
      </c>
      <c r="I5" s="2">
        <f t="shared" si="2"/>
        <v>0.79999999999999993</v>
      </c>
      <c r="J5" t="s">
        <v>28</v>
      </c>
      <c r="K5" s="2">
        <f t="shared" si="0"/>
        <v>1.4841E-2</v>
      </c>
      <c r="L5" s="2">
        <f t="shared" si="3"/>
        <v>756000</v>
      </c>
      <c r="M5" s="2">
        <f t="shared" si="4"/>
        <v>7.5600000000000005E-4</v>
      </c>
      <c r="N5" t="s">
        <v>29</v>
      </c>
      <c r="O5" t="s">
        <v>30</v>
      </c>
      <c r="P5" t="s">
        <v>31</v>
      </c>
      <c r="Q5" t="s">
        <v>31</v>
      </c>
      <c r="R5" t="s">
        <v>32</v>
      </c>
      <c r="S5">
        <f t="shared" ref="S5:S29" si="9">IF(M5&gt;0,1,0)</f>
        <v>1</v>
      </c>
      <c r="T5">
        <f t="shared" si="5"/>
        <v>1</v>
      </c>
      <c r="U5">
        <f t="shared" si="6"/>
        <v>0.10090702947845812</v>
      </c>
      <c r="X5">
        <f t="shared" si="7"/>
        <v>0</v>
      </c>
      <c r="Y5">
        <f t="shared" si="8"/>
        <v>0</v>
      </c>
    </row>
    <row r="6" spans="1:25" x14ac:dyDescent="0.3">
      <c r="A6" s="1">
        <v>40086</v>
      </c>
      <c r="B6">
        <v>9.99</v>
      </c>
      <c r="C6">
        <v>9.99</v>
      </c>
      <c r="D6">
        <v>9.6</v>
      </c>
      <c r="E6">
        <v>9.7100000000000009</v>
      </c>
      <c r="F6">
        <v>9.7100000000000009</v>
      </c>
      <c r="G6">
        <v>358900</v>
      </c>
      <c r="H6" s="2">
        <f t="shared" si="1"/>
        <v>0.89000000000000057</v>
      </c>
      <c r="I6" s="2">
        <f t="shared" si="2"/>
        <v>0.10090702947845812</v>
      </c>
      <c r="J6" t="s">
        <v>33</v>
      </c>
      <c r="K6" s="2">
        <f t="shared" si="0"/>
        <v>1.4576E-2</v>
      </c>
      <c r="L6" s="2">
        <f t="shared" si="3"/>
        <v>-265000</v>
      </c>
      <c r="M6" s="2">
        <f t="shared" si="4"/>
        <v>-2.6499999999999999E-4</v>
      </c>
      <c r="N6" t="s">
        <v>34</v>
      </c>
      <c r="O6" t="s">
        <v>35</v>
      </c>
      <c r="P6" t="s">
        <v>36</v>
      </c>
      <c r="Q6" t="s">
        <v>36</v>
      </c>
      <c r="R6" t="s">
        <v>37</v>
      </c>
      <c r="S6">
        <f>IF(M6&gt;0,1,0)</f>
        <v>0</v>
      </c>
      <c r="T6">
        <f t="shared" si="5"/>
        <v>0</v>
      </c>
      <c r="U6">
        <f t="shared" si="6"/>
        <v>-0.1009268795056643</v>
      </c>
      <c r="X6">
        <f t="shared" si="7"/>
        <v>1</v>
      </c>
      <c r="Y6">
        <f t="shared" si="8"/>
        <v>1</v>
      </c>
    </row>
    <row r="7" spans="1:25" x14ac:dyDescent="0.3">
      <c r="A7" s="1">
        <v>40178</v>
      </c>
      <c r="B7">
        <v>8.92</v>
      </c>
      <c r="C7">
        <v>8.98</v>
      </c>
      <c r="D7">
        <v>8.6999999999999993</v>
      </c>
      <c r="E7">
        <v>8.73</v>
      </c>
      <c r="F7">
        <v>8.73</v>
      </c>
      <c r="G7">
        <v>106100</v>
      </c>
      <c r="H7" s="2">
        <f t="shared" si="1"/>
        <v>-0.98000000000000043</v>
      </c>
      <c r="I7" s="2">
        <f t="shared" si="2"/>
        <v>-0.1009268795056643</v>
      </c>
      <c r="J7" t="s">
        <v>38</v>
      </c>
      <c r="K7" s="2">
        <f t="shared" si="0"/>
        <v>1.7027E-2</v>
      </c>
      <c r="L7" s="2">
        <f t="shared" si="3"/>
        <v>2451000</v>
      </c>
      <c r="M7" s="2">
        <f t="shared" si="4"/>
        <v>2.4510000000000001E-3</v>
      </c>
      <c r="N7" t="s">
        <v>39</v>
      </c>
      <c r="O7" t="s">
        <v>40</v>
      </c>
      <c r="P7" t="s">
        <v>41</v>
      </c>
      <c r="Q7" t="s">
        <v>41</v>
      </c>
      <c r="R7" t="s">
        <v>42</v>
      </c>
      <c r="S7">
        <f t="shared" si="9"/>
        <v>1</v>
      </c>
      <c r="T7">
        <f t="shared" si="5"/>
        <v>1</v>
      </c>
      <c r="U7">
        <f t="shared" si="6"/>
        <v>0.18213058419243983</v>
      </c>
      <c r="X7">
        <f>IF(M7&lt;0,1,0)</f>
        <v>0</v>
      </c>
      <c r="Y7">
        <f>IF(AND(M7&lt;0,I8&lt;0),1,0)</f>
        <v>0</v>
      </c>
    </row>
    <row r="8" spans="1:25" x14ac:dyDescent="0.3">
      <c r="A8" s="1">
        <v>40268</v>
      </c>
      <c r="B8">
        <v>10.93</v>
      </c>
      <c r="C8">
        <v>10.93</v>
      </c>
      <c r="D8">
        <v>10.23</v>
      </c>
      <c r="E8">
        <v>10.32</v>
      </c>
      <c r="F8">
        <v>10.32</v>
      </c>
      <c r="G8">
        <v>294500</v>
      </c>
      <c r="H8" s="2">
        <f t="shared" si="1"/>
        <v>1.5899999999999999</v>
      </c>
      <c r="I8" s="2">
        <f t="shared" si="2"/>
        <v>0.18213058419243983</v>
      </c>
      <c r="J8" t="s">
        <v>43</v>
      </c>
      <c r="K8" s="2">
        <f t="shared" si="0"/>
        <v>1.6740000000000001E-2</v>
      </c>
      <c r="L8" s="2">
        <f t="shared" si="3"/>
        <v>-287000</v>
      </c>
      <c r="M8" s="2">
        <f t="shared" si="4"/>
        <v>-2.8699999999999998E-4</v>
      </c>
      <c r="N8" t="s">
        <v>44</v>
      </c>
      <c r="O8" t="s">
        <v>45</v>
      </c>
      <c r="P8" t="s">
        <v>46</v>
      </c>
      <c r="Q8" t="s">
        <v>46</v>
      </c>
      <c r="R8" t="s">
        <v>47</v>
      </c>
      <c r="S8">
        <f t="shared" si="9"/>
        <v>0</v>
      </c>
      <c r="T8">
        <f t="shared" si="5"/>
        <v>0</v>
      </c>
      <c r="U8">
        <f t="shared" si="6"/>
        <v>-6.2015503875969047E-2</v>
      </c>
      <c r="X8">
        <f t="shared" si="7"/>
        <v>1</v>
      </c>
      <c r="Y8">
        <f t="shared" si="8"/>
        <v>1</v>
      </c>
    </row>
    <row r="9" spans="1:25" x14ac:dyDescent="0.3">
      <c r="A9" s="1">
        <v>40359</v>
      </c>
      <c r="B9">
        <v>9.58</v>
      </c>
      <c r="C9">
        <v>9.92</v>
      </c>
      <c r="D9">
        <v>9.58</v>
      </c>
      <c r="E9">
        <v>9.68</v>
      </c>
      <c r="F9">
        <v>9.68</v>
      </c>
      <c r="G9">
        <v>205800</v>
      </c>
      <c r="H9" s="2">
        <f t="shared" si="1"/>
        <v>-0.64000000000000057</v>
      </c>
      <c r="I9" s="2">
        <f t="shared" si="2"/>
        <v>-6.2015503875969047E-2</v>
      </c>
      <c r="J9" t="s">
        <v>48</v>
      </c>
      <c r="K9" s="2">
        <f t="shared" si="0"/>
        <v>1.6718E-2</v>
      </c>
      <c r="L9" s="2">
        <f t="shared" si="3"/>
        <v>-22000</v>
      </c>
      <c r="M9" s="2">
        <f t="shared" si="4"/>
        <v>-2.1999999999999999E-5</v>
      </c>
      <c r="N9" t="s">
        <v>49</v>
      </c>
      <c r="O9" t="s">
        <v>45</v>
      </c>
      <c r="P9" t="s">
        <v>50</v>
      </c>
      <c r="Q9" t="s">
        <v>50</v>
      </c>
      <c r="R9" t="s">
        <v>51</v>
      </c>
      <c r="S9">
        <f t="shared" si="9"/>
        <v>0</v>
      </c>
      <c r="T9">
        <f t="shared" si="5"/>
        <v>0</v>
      </c>
      <c r="U9">
        <f t="shared" si="6"/>
        <v>9.6074380165289228E-2</v>
      </c>
      <c r="X9">
        <f t="shared" si="7"/>
        <v>1</v>
      </c>
      <c r="Y9">
        <f t="shared" si="8"/>
        <v>0</v>
      </c>
    </row>
    <row r="10" spans="1:25" x14ac:dyDescent="0.3">
      <c r="A10" s="1">
        <v>40451</v>
      </c>
      <c r="B10">
        <v>10.4</v>
      </c>
      <c r="C10">
        <v>10.69</v>
      </c>
      <c r="D10">
        <v>10.220000000000001</v>
      </c>
      <c r="E10">
        <v>10.61</v>
      </c>
      <c r="F10">
        <v>10.61</v>
      </c>
      <c r="G10">
        <v>193000</v>
      </c>
      <c r="H10" s="2">
        <f t="shared" si="1"/>
        <v>0.92999999999999972</v>
      </c>
      <c r="I10" s="2">
        <f t="shared" si="2"/>
        <v>9.6074380165289228E-2</v>
      </c>
      <c r="J10" t="s">
        <v>52</v>
      </c>
      <c r="K10" s="2">
        <f t="shared" si="0"/>
        <v>1.7968000000000001E-2</v>
      </c>
      <c r="L10" s="2">
        <f t="shared" si="3"/>
        <v>1250000</v>
      </c>
      <c r="M10" s="2">
        <f t="shared" si="4"/>
        <v>1.25E-3</v>
      </c>
      <c r="N10" t="s">
        <v>53</v>
      </c>
      <c r="O10" t="s">
        <v>35</v>
      </c>
      <c r="P10" t="s">
        <v>54</v>
      </c>
      <c r="Q10" t="s">
        <v>54</v>
      </c>
      <c r="R10" t="s">
        <v>55</v>
      </c>
      <c r="S10">
        <f t="shared" si="9"/>
        <v>1</v>
      </c>
      <c r="T10">
        <f t="shared" si="5"/>
        <v>0</v>
      </c>
      <c r="U10">
        <f t="shared" si="6"/>
        <v>-9.4250706880301613E-2</v>
      </c>
      <c r="X10">
        <f t="shared" si="7"/>
        <v>0</v>
      </c>
      <c r="Y10">
        <f t="shared" si="8"/>
        <v>0</v>
      </c>
    </row>
    <row r="11" spans="1:25" x14ac:dyDescent="0.3">
      <c r="A11" s="1">
        <v>40543</v>
      </c>
      <c r="B11">
        <v>9.6999999999999993</v>
      </c>
      <c r="C11">
        <v>9.8000000000000007</v>
      </c>
      <c r="D11">
        <v>9.59</v>
      </c>
      <c r="E11">
        <v>9.61</v>
      </c>
      <c r="F11">
        <v>9.61</v>
      </c>
      <c r="G11">
        <v>141000</v>
      </c>
      <c r="H11" s="2">
        <f t="shared" si="1"/>
        <v>-1</v>
      </c>
      <c r="I11" s="2">
        <f t="shared" si="2"/>
        <v>-9.4250706880301613E-2</v>
      </c>
      <c r="J11" t="s">
        <v>56</v>
      </c>
      <c r="K11" s="2">
        <f t="shared" si="0"/>
        <v>2.1807E-2</v>
      </c>
      <c r="L11" s="2">
        <f t="shared" si="3"/>
        <v>3839000</v>
      </c>
      <c r="M11" s="2">
        <f t="shared" si="4"/>
        <v>3.839E-3</v>
      </c>
      <c r="N11" t="s">
        <v>57</v>
      </c>
      <c r="O11" t="s">
        <v>58</v>
      </c>
      <c r="P11" t="s">
        <v>59</v>
      </c>
      <c r="Q11" t="s">
        <v>59</v>
      </c>
      <c r="R11" t="s">
        <v>60</v>
      </c>
      <c r="S11">
        <f t="shared" si="9"/>
        <v>1</v>
      </c>
      <c r="T11">
        <f t="shared" si="5"/>
        <v>1</v>
      </c>
      <c r="U11">
        <f t="shared" si="6"/>
        <v>0.51196670135275757</v>
      </c>
      <c r="X11">
        <f t="shared" si="7"/>
        <v>0</v>
      </c>
      <c r="Y11">
        <f t="shared" si="8"/>
        <v>0</v>
      </c>
    </row>
    <row r="12" spans="1:25" x14ac:dyDescent="0.3">
      <c r="A12" s="1">
        <v>40633</v>
      </c>
      <c r="B12">
        <v>14.86</v>
      </c>
      <c r="C12">
        <v>15.05</v>
      </c>
      <c r="D12">
        <v>14.51</v>
      </c>
      <c r="E12">
        <v>14.53</v>
      </c>
      <c r="F12">
        <v>14.53</v>
      </c>
      <c r="G12">
        <v>178700</v>
      </c>
      <c r="H12" s="2">
        <f t="shared" si="1"/>
        <v>4.92</v>
      </c>
      <c r="I12" s="2">
        <f t="shared" si="2"/>
        <v>0.51196670135275757</v>
      </c>
      <c r="J12" t="s">
        <v>61</v>
      </c>
      <c r="K12" s="2">
        <f t="shared" si="0"/>
        <v>2.2681E-2</v>
      </c>
      <c r="L12" s="2">
        <f t="shared" si="3"/>
        <v>874000</v>
      </c>
      <c r="M12" s="2">
        <f t="shared" si="4"/>
        <v>8.7399999999999999E-4</v>
      </c>
      <c r="N12" t="s">
        <v>62</v>
      </c>
      <c r="O12" t="s">
        <v>45</v>
      </c>
      <c r="P12" t="s">
        <v>63</v>
      </c>
      <c r="Q12" t="s">
        <v>63</v>
      </c>
      <c r="R12" t="s">
        <v>64</v>
      </c>
      <c r="S12">
        <f t="shared" si="9"/>
        <v>1</v>
      </c>
      <c r="T12">
        <f t="shared" si="5"/>
        <v>1</v>
      </c>
      <c r="U12">
        <f t="shared" si="6"/>
        <v>0.11493468685478328</v>
      </c>
      <c r="X12">
        <f t="shared" si="7"/>
        <v>0</v>
      </c>
      <c r="Y12">
        <f t="shared" si="8"/>
        <v>0</v>
      </c>
    </row>
    <row r="13" spans="1:25" x14ac:dyDescent="0.3">
      <c r="A13" s="1">
        <v>40724</v>
      </c>
      <c r="B13">
        <v>16.040001</v>
      </c>
      <c r="C13">
        <v>16.59</v>
      </c>
      <c r="D13">
        <v>15.89</v>
      </c>
      <c r="E13">
        <v>16.200001</v>
      </c>
      <c r="F13">
        <v>16.200001</v>
      </c>
      <c r="G13">
        <v>195000</v>
      </c>
      <c r="H13" s="2">
        <f t="shared" si="1"/>
        <v>1.670001000000001</v>
      </c>
      <c r="I13" s="2">
        <f t="shared" si="2"/>
        <v>0.11493468685478328</v>
      </c>
      <c r="J13" t="s">
        <v>65</v>
      </c>
      <c r="K13" s="2">
        <f t="shared" si="0"/>
        <v>2.1464E-2</v>
      </c>
      <c r="L13" s="2">
        <f t="shared" si="3"/>
        <v>-1217000</v>
      </c>
      <c r="M13" s="2">
        <f t="shared" si="4"/>
        <v>-1.217E-3</v>
      </c>
      <c r="N13" t="s">
        <v>66</v>
      </c>
      <c r="O13" t="s">
        <v>67</v>
      </c>
      <c r="P13" t="s">
        <v>68</v>
      </c>
      <c r="Q13" t="s">
        <v>68</v>
      </c>
      <c r="R13" t="s">
        <v>69</v>
      </c>
      <c r="S13">
        <f t="shared" si="9"/>
        <v>0</v>
      </c>
      <c r="T13">
        <f t="shared" si="5"/>
        <v>0</v>
      </c>
      <c r="U13">
        <f t="shared" si="6"/>
        <v>-0.31913584449778742</v>
      </c>
      <c r="X13">
        <f t="shared" si="7"/>
        <v>1</v>
      </c>
      <c r="Y13">
        <f t="shared" si="8"/>
        <v>1</v>
      </c>
    </row>
    <row r="14" spans="1:25" x14ac:dyDescent="0.3">
      <c r="A14" s="1">
        <v>40816</v>
      </c>
      <c r="B14">
        <v>10.7</v>
      </c>
      <c r="C14">
        <v>11.41</v>
      </c>
      <c r="D14">
        <v>10.7</v>
      </c>
      <c r="E14">
        <v>11.03</v>
      </c>
      <c r="F14">
        <v>11.03</v>
      </c>
      <c r="G14">
        <v>267300</v>
      </c>
      <c r="H14" s="2">
        <f t="shared" si="1"/>
        <v>-5.170001000000001</v>
      </c>
      <c r="I14" s="2">
        <f t="shared" si="2"/>
        <v>-0.31913584449778742</v>
      </c>
      <c r="J14" t="s">
        <v>70</v>
      </c>
      <c r="K14" s="2">
        <f t="shared" si="0"/>
        <v>2.3927E-2</v>
      </c>
      <c r="L14" s="2">
        <f t="shared" si="3"/>
        <v>2463000</v>
      </c>
      <c r="M14" s="2">
        <f t="shared" si="4"/>
        <v>2.4629999999999999E-3</v>
      </c>
      <c r="N14" t="s">
        <v>71</v>
      </c>
      <c r="O14" t="s">
        <v>72</v>
      </c>
      <c r="P14" t="s">
        <v>73</v>
      </c>
      <c r="Q14" t="s">
        <v>73</v>
      </c>
      <c r="R14" t="s">
        <v>74</v>
      </c>
      <c r="S14">
        <f t="shared" si="9"/>
        <v>1</v>
      </c>
      <c r="T14">
        <f t="shared" si="5"/>
        <v>1</v>
      </c>
      <c r="U14">
        <f t="shared" si="6"/>
        <v>0.21849501359927473</v>
      </c>
      <c r="X14">
        <f t="shared" si="7"/>
        <v>0</v>
      </c>
      <c r="Y14">
        <f t="shared" si="8"/>
        <v>0</v>
      </c>
    </row>
    <row r="15" spans="1:25" x14ac:dyDescent="0.3">
      <c r="A15" s="1">
        <v>41274</v>
      </c>
      <c r="B15">
        <v>13.36</v>
      </c>
      <c r="C15">
        <v>13.67</v>
      </c>
      <c r="D15">
        <v>12.95</v>
      </c>
      <c r="E15">
        <v>13.44</v>
      </c>
      <c r="F15">
        <v>13.44</v>
      </c>
      <c r="G15">
        <v>1181300</v>
      </c>
      <c r="H15" s="2">
        <f t="shared" si="1"/>
        <v>2.41</v>
      </c>
      <c r="I15" s="2">
        <f t="shared" si="2"/>
        <v>0.21849501359927473</v>
      </c>
      <c r="J15" t="s">
        <v>75</v>
      </c>
      <c r="K15" s="2">
        <f t="shared" si="0"/>
        <v>3.0120000000000001E-2</v>
      </c>
      <c r="L15" s="2">
        <f t="shared" si="3"/>
        <v>6193000</v>
      </c>
      <c r="M15" s="2">
        <f t="shared" si="4"/>
        <v>6.1929999999999997E-3</v>
      </c>
      <c r="N15" t="s">
        <v>76</v>
      </c>
      <c r="O15" t="s">
        <v>77</v>
      </c>
      <c r="P15" t="s">
        <v>78</v>
      </c>
      <c r="Q15" t="s">
        <v>78</v>
      </c>
      <c r="R15" t="s">
        <v>79</v>
      </c>
      <c r="S15">
        <f t="shared" si="9"/>
        <v>1</v>
      </c>
      <c r="T15">
        <f t="shared" si="5"/>
        <v>1</v>
      </c>
      <c r="U15">
        <f t="shared" si="6"/>
        <v>0.41815468750000012</v>
      </c>
      <c r="X15">
        <f t="shared" si="7"/>
        <v>0</v>
      </c>
      <c r="Y15">
        <f t="shared" si="8"/>
        <v>0</v>
      </c>
    </row>
    <row r="16" spans="1:25" x14ac:dyDescent="0.3">
      <c r="A16" s="1">
        <v>41547</v>
      </c>
      <c r="B16">
        <v>18.639999</v>
      </c>
      <c r="C16">
        <v>19.139999</v>
      </c>
      <c r="D16">
        <v>18.5</v>
      </c>
      <c r="E16">
        <v>19.059999000000001</v>
      </c>
      <c r="F16">
        <v>19.059999000000001</v>
      </c>
      <c r="G16">
        <v>442700</v>
      </c>
      <c r="H16" s="2">
        <f t="shared" si="1"/>
        <v>5.6199990000000017</v>
      </c>
      <c r="I16" s="2">
        <f t="shared" si="2"/>
        <v>0.41815468750000012</v>
      </c>
      <c r="J16" t="s">
        <v>80</v>
      </c>
      <c r="K16" s="2">
        <f t="shared" si="0"/>
        <v>3.5318000000000002E-2</v>
      </c>
      <c r="L16" s="2">
        <f t="shared" si="3"/>
        <v>5198000</v>
      </c>
      <c r="M16" s="2">
        <f t="shared" si="4"/>
        <v>5.1980000000000004E-3</v>
      </c>
      <c r="N16" t="s">
        <v>81</v>
      </c>
      <c r="O16" t="s">
        <v>82</v>
      </c>
      <c r="P16" t="s">
        <v>83</v>
      </c>
      <c r="Q16" t="s">
        <v>83</v>
      </c>
      <c r="R16" t="s">
        <v>84</v>
      </c>
      <c r="S16">
        <f t="shared" si="9"/>
        <v>1</v>
      </c>
      <c r="T16">
        <f t="shared" si="5"/>
        <v>1</v>
      </c>
      <c r="U16">
        <f t="shared" si="6"/>
        <v>0.40293816384775238</v>
      </c>
      <c r="X16">
        <f t="shared" si="7"/>
        <v>0</v>
      </c>
      <c r="Y16">
        <f t="shared" si="8"/>
        <v>0</v>
      </c>
    </row>
    <row r="17" spans="1:25" x14ac:dyDescent="0.3">
      <c r="A17" s="1">
        <v>41639</v>
      </c>
      <c r="B17">
        <v>27.469999000000001</v>
      </c>
      <c r="C17">
        <v>27.469999000000001</v>
      </c>
      <c r="D17">
        <v>26.690000999999999</v>
      </c>
      <c r="E17">
        <v>26.74</v>
      </c>
      <c r="F17">
        <v>26.74</v>
      </c>
      <c r="G17">
        <v>368900</v>
      </c>
      <c r="H17" s="2">
        <f t="shared" ref="H17:H30" si="10">E17-E16</f>
        <v>7.6800009999999972</v>
      </c>
      <c r="I17" s="2">
        <f t="shared" ref="I17:I30" si="11">(H17/E16)</f>
        <v>0.40293816384775238</v>
      </c>
      <c r="J17" t="s">
        <v>85</v>
      </c>
      <c r="K17" s="2">
        <f t="shared" ref="K17:K30" si="12">J17/1000000000</f>
        <v>3.6736999999999999E-2</v>
      </c>
      <c r="L17" s="2">
        <f t="shared" ref="L17:L30" si="13">J17-J16</f>
        <v>1419000</v>
      </c>
      <c r="M17" s="2">
        <f t="shared" ref="M17:M30" si="14">L17/1000000000</f>
        <v>1.4189999999999999E-3</v>
      </c>
      <c r="N17" t="s">
        <v>86</v>
      </c>
      <c r="O17" t="s">
        <v>87</v>
      </c>
      <c r="P17" t="s">
        <v>88</v>
      </c>
      <c r="Q17" t="s">
        <v>88</v>
      </c>
      <c r="R17" t="s">
        <v>89</v>
      </c>
      <c r="S17">
        <f t="shared" si="9"/>
        <v>1</v>
      </c>
      <c r="T17">
        <f t="shared" si="5"/>
        <v>0</v>
      </c>
      <c r="U17">
        <f t="shared" si="6"/>
        <v>-2.6177973074046307E-2</v>
      </c>
      <c r="X17">
        <f t="shared" si="7"/>
        <v>0</v>
      </c>
      <c r="Y17">
        <f t="shared" si="8"/>
        <v>0</v>
      </c>
    </row>
    <row r="18" spans="1:25" x14ac:dyDescent="0.3">
      <c r="A18" s="1">
        <v>41729</v>
      </c>
      <c r="B18">
        <v>25.9</v>
      </c>
      <c r="C18">
        <v>26.26</v>
      </c>
      <c r="D18">
        <v>25.639999</v>
      </c>
      <c r="E18">
        <v>26.040001</v>
      </c>
      <c r="F18">
        <v>26.040001</v>
      </c>
      <c r="G18">
        <v>354600</v>
      </c>
      <c r="H18" s="2">
        <f t="shared" si="10"/>
        <v>-0.69999899999999826</v>
      </c>
      <c r="I18" s="2">
        <f t="shared" si="11"/>
        <v>-2.6177973074046307E-2</v>
      </c>
      <c r="J18" t="s">
        <v>90</v>
      </c>
      <c r="K18" s="2">
        <f t="shared" si="12"/>
        <v>4.0319000000000001E-2</v>
      </c>
      <c r="L18" s="2">
        <f t="shared" si="13"/>
        <v>3582000</v>
      </c>
      <c r="M18" s="2">
        <f t="shared" si="14"/>
        <v>3.5820000000000001E-3</v>
      </c>
      <c r="N18" t="s">
        <v>91</v>
      </c>
      <c r="O18" t="s">
        <v>92</v>
      </c>
      <c r="P18" t="s">
        <v>93</v>
      </c>
      <c r="Q18" t="s">
        <v>93</v>
      </c>
      <c r="R18" t="s">
        <v>94</v>
      </c>
      <c r="S18">
        <f t="shared" si="9"/>
        <v>1</v>
      </c>
      <c r="T18">
        <f t="shared" si="5"/>
        <v>0</v>
      </c>
      <c r="U18">
        <f t="shared" si="6"/>
        <v>-3.4562287459205573E-2</v>
      </c>
      <c r="X18">
        <f t="shared" si="7"/>
        <v>0</v>
      </c>
      <c r="Y18">
        <f t="shared" si="8"/>
        <v>0</v>
      </c>
    </row>
    <row r="19" spans="1:25" x14ac:dyDescent="0.3">
      <c r="A19" s="1">
        <v>41820</v>
      </c>
      <c r="B19">
        <v>25.08</v>
      </c>
      <c r="C19">
        <v>25.24</v>
      </c>
      <c r="D19">
        <v>24.65</v>
      </c>
      <c r="E19">
        <v>25.139999</v>
      </c>
      <c r="F19">
        <v>25.139999</v>
      </c>
      <c r="G19">
        <v>407300</v>
      </c>
      <c r="H19" s="2">
        <f t="shared" si="10"/>
        <v>-0.90000200000000063</v>
      </c>
      <c r="I19" s="2">
        <f t="shared" si="11"/>
        <v>-3.4562287459205573E-2</v>
      </c>
      <c r="J19" t="s">
        <v>95</v>
      </c>
      <c r="K19" s="2">
        <f t="shared" si="12"/>
        <v>3.9121999999999997E-2</v>
      </c>
      <c r="L19" s="2">
        <f t="shared" si="13"/>
        <v>-1197000</v>
      </c>
      <c r="M19" s="2">
        <f t="shared" si="14"/>
        <v>-1.1969999999999999E-3</v>
      </c>
      <c r="N19" t="s">
        <v>96</v>
      </c>
      <c r="O19" t="s">
        <v>30</v>
      </c>
      <c r="P19" t="s">
        <v>97</v>
      </c>
      <c r="Q19" t="s">
        <v>97</v>
      </c>
      <c r="R19" t="s">
        <v>98</v>
      </c>
      <c r="S19">
        <f t="shared" si="9"/>
        <v>0</v>
      </c>
      <c r="T19">
        <f t="shared" si="5"/>
        <v>0</v>
      </c>
      <c r="U19">
        <f t="shared" si="6"/>
        <v>-1.2330907411730655E-2</v>
      </c>
      <c r="X19">
        <f t="shared" si="7"/>
        <v>1</v>
      </c>
      <c r="Y19">
        <f t="shared" si="8"/>
        <v>1</v>
      </c>
    </row>
    <row r="20" spans="1:25" x14ac:dyDescent="0.3">
      <c r="A20" s="1">
        <v>41912</v>
      </c>
      <c r="B20">
        <v>25.09</v>
      </c>
      <c r="C20">
        <v>25.15</v>
      </c>
      <c r="D20">
        <v>24.75</v>
      </c>
      <c r="E20">
        <v>24.83</v>
      </c>
      <c r="F20">
        <v>24.83</v>
      </c>
      <c r="G20">
        <v>295500</v>
      </c>
      <c r="H20" s="2">
        <f t="shared" si="10"/>
        <v>-0.30999900000000125</v>
      </c>
      <c r="I20" s="2">
        <f t="shared" si="11"/>
        <v>-1.2330907411730655E-2</v>
      </c>
      <c r="J20" t="s">
        <v>99</v>
      </c>
      <c r="K20" s="2">
        <f t="shared" si="12"/>
        <v>4.2326000000000003E-2</v>
      </c>
      <c r="L20" s="2">
        <f t="shared" si="13"/>
        <v>3204000</v>
      </c>
      <c r="M20" s="2">
        <f t="shared" si="14"/>
        <v>3.2039999999999998E-3</v>
      </c>
      <c r="N20" t="s">
        <v>100</v>
      </c>
      <c r="O20" t="s">
        <v>101</v>
      </c>
      <c r="P20" t="s">
        <v>102</v>
      </c>
      <c r="Q20" t="s">
        <v>102</v>
      </c>
      <c r="R20" t="s">
        <v>103</v>
      </c>
      <c r="S20">
        <f t="shared" si="9"/>
        <v>1</v>
      </c>
      <c r="T20">
        <f t="shared" si="5"/>
        <v>1</v>
      </c>
      <c r="U20">
        <f t="shared" si="6"/>
        <v>0.53282323801852605</v>
      </c>
      <c r="X20">
        <f t="shared" si="7"/>
        <v>0</v>
      </c>
      <c r="Y20">
        <f t="shared" si="8"/>
        <v>0</v>
      </c>
    </row>
    <row r="21" spans="1:25" x14ac:dyDescent="0.3">
      <c r="A21" s="1">
        <v>42004</v>
      </c>
      <c r="B21">
        <v>38.509998000000003</v>
      </c>
      <c r="C21">
        <v>39</v>
      </c>
      <c r="D21">
        <v>38</v>
      </c>
      <c r="E21">
        <v>38.060001</v>
      </c>
      <c r="F21">
        <v>38.060001</v>
      </c>
      <c r="G21">
        <v>232500</v>
      </c>
      <c r="H21" s="2">
        <f t="shared" si="10"/>
        <v>13.230001000000001</v>
      </c>
      <c r="I21" s="2">
        <f t="shared" si="11"/>
        <v>0.53282323801852605</v>
      </c>
      <c r="J21" t="s">
        <v>104</v>
      </c>
      <c r="K21" s="2">
        <f t="shared" si="12"/>
        <v>5.2166999999999998E-2</v>
      </c>
      <c r="L21" s="2">
        <f t="shared" si="13"/>
        <v>9841000</v>
      </c>
      <c r="M21" s="2">
        <f t="shared" si="14"/>
        <v>9.8410000000000008E-3</v>
      </c>
      <c r="N21" t="s">
        <v>105</v>
      </c>
      <c r="O21" t="s">
        <v>106</v>
      </c>
      <c r="P21" t="s">
        <v>107</v>
      </c>
      <c r="Q21" t="s">
        <v>107</v>
      </c>
      <c r="R21" t="s">
        <v>108</v>
      </c>
      <c r="S21">
        <f t="shared" si="9"/>
        <v>1</v>
      </c>
      <c r="T21">
        <f t="shared" si="5"/>
        <v>1</v>
      </c>
      <c r="U21">
        <f t="shared" si="6"/>
        <v>0.88071466419562083</v>
      </c>
      <c r="X21">
        <f t="shared" si="7"/>
        <v>0</v>
      </c>
      <c r="Y21">
        <f t="shared" si="8"/>
        <v>0</v>
      </c>
    </row>
    <row r="22" spans="1:25" x14ac:dyDescent="0.3">
      <c r="A22" s="1">
        <v>42094</v>
      </c>
      <c r="B22">
        <v>73.309997999999993</v>
      </c>
      <c r="C22">
        <v>73.309997999999993</v>
      </c>
      <c r="D22">
        <v>70.680000000000007</v>
      </c>
      <c r="E22">
        <v>71.580001999999993</v>
      </c>
      <c r="F22">
        <v>71.580001999999993</v>
      </c>
      <c r="G22">
        <v>502000</v>
      </c>
      <c r="H22" s="2">
        <f t="shared" si="10"/>
        <v>33.520000999999993</v>
      </c>
      <c r="I22" s="2">
        <f t="shared" si="11"/>
        <v>0.88071466419562083</v>
      </c>
      <c r="J22" t="s">
        <v>109</v>
      </c>
      <c r="K22" s="2">
        <f t="shared" si="12"/>
        <v>5.6751000000000003E-2</v>
      </c>
      <c r="L22" s="2">
        <f t="shared" si="13"/>
        <v>4584000</v>
      </c>
      <c r="M22" s="2">
        <f t="shared" si="14"/>
        <v>4.5840000000000004E-3</v>
      </c>
      <c r="N22" t="s">
        <v>110</v>
      </c>
      <c r="O22" t="s">
        <v>111</v>
      </c>
      <c r="P22" t="s">
        <v>112</v>
      </c>
      <c r="Q22" t="s">
        <v>112</v>
      </c>
      <c r="R22" t="s">
        <v>113</v>
      </c>
      <c r="S22">
        <f t="shared" si="9"/>
        <v>1</v>
      </c>
      <c r="T22">
        <f t="shared" si="5"/>
        <v>0</v>
      </c>
      <c r="U22">
        <f t="shared" si="6"/>
        <v>-8.1726723058767131E-2</v>
      </c>
      <c r="X22">
        <f t="shared" si="7"/>
        <v>0</v>
      </c>
      <c r="Y22">
        <f t="shared" si="8"/>
        <v>0</v>
      </c>
    </row>
    <row r="23" spans="1:25" x14ac:dyDescent="0.3">
      <c r="A23" s="1">
        <v>42185</v>
      </c>
      <c r="B23">
        <v>66</v>
      </c>
      <c r="C23">
        <v>66.150002000000001</v>
      </c>
      <c r="D23">
        <v>64.769997000000004</v>
      </c>
      <c r="E23">
        <v>65.730002999999996</v>
      </c>
      <c r="F23">
        <v>65.730002999999996</v>
      </c>
      <c r="G23">
        <v>522600</v>
      </c>
      <c r="H23" s="2">
        <f t="shared" si="10"/>
        <v>-5.8499989999999968</v>
      </c>
      <c r="I23" s="2">
        <f t="shared" si="11"/>
        <v>-8.1726723058767131E-2</v>
      </c>
      <c r="J23" t="s">
        <v>114</v>
      </c>
      <c r="K23" s="2">
        <f t="shared" si="12"/>
        <v>6.2563999999999995E-2</v>
      </c>
      <c r="L23" s="2">
        <f t="shared" si="13"/>
        <v>5813000</v>
      </c>
      <c r="M23" s="2">
        <f t="shared" si="14"/>
        <v>5.8129999999999996E-3</v>
      </c>
      <c r="N23" t="s">
        <v>115</v>
      </c>
      <c r="O23" t="s">
        <v>116</v>
      </c>
      <c r="P23" t="s">
        <v>117</v>
      </c>
      <c r="Q23" t="s">
        <v>117</v>
      </c>
      <c r="R23" t="s">
        <v>118</v>
      </c>
      <c r="S23">
        <f t="shared" si="9"/>
        <v>1</v>
      </c>
      <c r="T23">
        <f t="shared" si="5"/>
        <v>1</v>
      </c>
      <c r="U23">
        <f t="shared" si="6"/>
        <v>0.41122771590319274</v>
      </c>
      <c r="X23">
        <f t="shared" si="7"/>
        <v>0</v>
      </c>
      <c r="Y23">
        <f t="shared" si="8"/>
        <v>0</v>
      </c>
    </row>
    <row r="24" spans="1:25" x14ac:dyDescent="0.3">
      <c r="A24" s="1">
        <v>42277</v>
      </c>
      <c r="B24">
        <v>90.300003000000004</v>
      </c>
      <c r="C24">
        <v>93.199996999999996</v>
      </c>
      <c r="D24">
        <v>89.839995999999999</v>
      </c>
      <c r="E24">
        <v>92.760002</v>
      </c>
      <c r="F24">
        <v>92.760002</v>
      </c>
      <c r="G24">
        <v>762800</v>
      </c>
      <c r="H24" s="2">
        <f t="shared" si="10"/>
        <v>27.029999000000004</v>
      </c>
      <c r="I24" s="2">
        <f t="shared" si="11"/>
        <v>0.41122771590319274</v>
      </c>
      <c r="J24" t="s">
        <v>119</v>
      </c>
      <c r="K24" s="2">
        <f t="shared" si="12"/>
        <v>6.4214999999999994E-2</v>
      </c>
      <c r="L24" s="2">
        <f t="shared" si="13"/>
        <v>1651000</v>
      </c>
      <c r="M24" s="2">
        <f t="shared" si="14"/>
        <v>1.6509999999999999E-3</v>
      </c>
      <c r="N24" t="s">
        <v>120</v>
      </c>
      <c r="O24" t="s">
        <v>121</v>
      </c>
      <c r="P24" t="s">
        <v>122</v>
      </c>
      <c r="Q24" t="s">
        <v>122</v>
      </c>
      <c r="R24" t="s">
        <v>123</v>
      </c>
      <c r="S24">
        <f t="shared" si="9"/>
        <v>1</v>
      </c>
      <c r="T24">
        <f t="shared" si="5"/>
        <v>0</v>
      </c>
      <c r="U24">
        <f t="shared" si="6"/>
        <v>-2.6735693688320496E-2</v>
      </c>
      <c r="X24">
        <f t="shared" si="7"/>
        <v>0</v>
      </c>
      <c r="Y24">
        <f t="shared" si="8"/>
        <v>0</v>
      </c>
    </row>
    <row r="25" spans="1:25" x14ac:dyDescent="0.3">
      <c r="A25" s="1">
        <v>42369</v>
      </c>
      <c r="B25">
        <v>91.550003000000004</v>
      </c>
      <c r="C25">
        <v>92.07</v>
      </c>
      <c r="D25">
        <v>90.190002000000007</v>
      </c>
      <c r="E25">
        <v>90.279999000000004</v>
      </c>
      <c r="F25">
        <v>90.279999000000004</v>
      </c>
      <c r="G25">
        <v>491700</v>
      </c>
      <c r="H25" s="2">
        <f t="shared" si="10"/>
        <v>-2.4800029999999964</v>
      </c>
      <c r="I25" s="2">
        <f t="shared" si="11"/>
        <v>-2.6735693688320496E-2</v>
      </c>
      <c r="J25" t="s">
        <v>124</v>
      </c>
      <c r="K25" s="2">
        <f t="shared" si="12"/>
        <v>7.3051000000000005E-2</v>
      </c>
      <c r="L25" s="2">
        <f t="shared" si="13"/>
        <v>8836000</v>
      </c>
      <c r="M25" s="2">
        <f t="shared" si="14"/>
        <v>8.8360000000000001E-3</v>
      </c>
      <c r="N25" t="s">
        <v>125</v>
      </c>
      <c r="O25" t="s">
        <v>126</v>
      </c>
      <c r="P25" t="s">
        <v>127</v>
      </c>
      <c r="Q25" t="s">
        <v>127</v>
      </c>
      <c r="R25" t="s">
        <v>128</v>
      </c>
      <c r="S25">
        <f t="shared" si="9"/>
        <v>1</v>
      </c>
      <c r="T25">
        <f t="shared" si="5"/>
        <v>1</v>
      </c>
      <c r="U25">
        <f t="shared" si="6"/>
        <v>5.0177215885879541E-2</v>
      </c>
      <c r="X25">
        <f t="shared" si="7"/>
        <v>0</v>
      </c>
      <c r="Y25">
        <f t="shared" si="8"/>
        <v>0</v>
      </c>
    </row>
    <row r="26" spans="1:25" x14ac:dyDescent="0.3">
      <c r="A26" s="1">
        <v>42460</v>
      </c>
      <c r="B26">
        <v>92.790001000000004</v>
      </c>
      <c r="C26">
        <v>95.209998999999996</v>
      </c>
      <c r="D26">
        <v>92.050003000000004</v>
      </c>
      <c r="E26">
        <v>94.809997999999993</v>
      </c>
      <c r="F26">
        <v>94.809997999999993</v>
      </c>
      <c r="G26">
        <v>750300</v>
      </c>
      <c r="H26" s="2">
        <f t="shared" si="10"/>
        <v>4.5299989999999895</v>
      </c>
      <c r="I26" s="2">
        <f t="shared" si="11"/>
        <v>5.0177215885879541E-2</v>
      </c>
      <c r="J26" t="s">
        <v>129</v>
      </c>
      <c r="K26" s="2">
        <f t="shared" si="12"/>
        <v>7.9294000000000003E-2</v>
      </c>
      <c r="L26" s="2">
        <f t="shared" si="13"/>
        <v>6243000</v>
      </c>
      <c r="M26" s="2">
        <f t="shared" si="14"/>
        <v>6.2430000000000003E-3</v>
      </c>
      <c r="N26" t="s">
        <v>130</v>
      </c>
      <c r="O26" t="s">
        <v>131</v>
      </c>
      <c r="P26" t="s">
        <v>132</v>
      </c>
      <c r="Q26" t="s">
        <v>132</v>
      </c>
      <c r="R26" t="s">
        <v>133</v>
      </c>
      <c r="S26">
        <f t="shared" si="9"/>
        <v>1</v>
      </c>
      <c r="T26">
        <f t="shared" si="5"/>
        <v>1</v>
      </c>
      <c r="U26">
        <f t="shared" si="6"/>
        <v>0.15272654050683571</v>
      </c>
      <c r="X26">
        <f t="shared" si="7"/>
        <v>0</v>
      </c>
      <c r="Y26">
        <f t="shared" si="8"/>
        <v>0</v>
      </c>
    </row>
    <row r="27" spans="1:25" x14ac:dyDescent="0.3">
      <c r="A27" s="1">
        <v>42551</v>
      </c>
      <c r="B27">
        <v>109.209999</v>
      </c>
      <c r="C27">
        <v>109.660004</v>
      </c>
      <c r="D27">
        <v>108.110001</v>
      </c>
      <c r="E27">
        <v>109.290001</v>
      </c>
      <c r="F27">
        <v>109.290001</v>
      </c>
      <c r="G27">
        <v>718600</v>
      </c>
      <c r="H27" s="2">
        <f t="shared" si="10"/>
        <v>14.480003000000011</v>
      </c>
      <c r="I27" s="2">
        <f t="shared" si="11"/>
        <v>0.15272654050683571</v>
      </c>
      <c r="J27" t="s">
        <v>134</v>
      </c>
      <c r="K27" s="2">
        <f t="shared" si="12"/>
        <v>8.7925000000000003E-2</v>
      </c>
      <c r="L27" s="2">
        <f t="shared" si="13"/>
        <v>8631000</v>
      </c>
      <c r="M27" s="2">
        <f t="shared" si="14"/>
        <v>8.6309999999999998E-3</v>
      </c>
      <c r="N27" t="s">
        <v>135</v>
      </c>
      <c r="O27" t="s">
        <v>136</v>
      </c>
      <c r="P27" t="s">
        <v>137</v>
      </c>
      <c r="Q27" t="s">
        <v>137</v>
      </c>
      <c r="R27" t="s">
        <v>138</v>
      </c>
      <c r="S27">
        <f t="shared" si="9"/>
        <v>1</v>
      </c>
      <c r="T27">
        <f t="shared" si="5"/>
        <v>1</v>
      </c>
      <c r="U27">
        <f t="shared" si="6"/>
        <v>0.17650288977488438</v>
      </c>
      <c r="X27">
        <f t="shared" si="7"/>
        <v>0</v>
      </c>
      <c r="Y27">
        <f t="shared" si="8"/>
        <v>0</v>
      </c>
    </row>
    <row r="28" spans="1:25" x14ac:dyDescent="0.3">
      <c r="A28" s="1">
        <v>42643</v>
      </c>
      <c r="B28">
        <v>128.63000500000001</v>
      </c>
      <c r="C28">
        <v>129.83999600000001</v>
      </c>
      <c r="D28">
        <v>127.80999799999999</v>
      </c>
      <c r="E28">
        <v>128.58000200000001</v>
      </c>
      <c r="F28">
        <v>128.58000200000001</v>
      </c>
      <c r="G28">
        <v>367800</v>
      </c>
      <c r="H28" s="2">
        <f t="shared" si="10"/>
        <v>19.290001000000004</v>
      </c>
      <c r="I28" s="2">
        <f t="shared" si="11"/>
        <v>0.17650288977488438</v>
      </c>
      <c r="J28" t="s">
        <v>139</v>
      </c>
      <c r="K28" s="2">
        <f t="shared" si="12"/>
        <v>8.5646E-2</v>
      </c>
      <c r="L28" s="2">
        <f t="shared" si="13"/>
        <v>-2279000</v>
      </c>
      <c r="M28" s="2">
        <f t="shared" si="14"/>
        <v>-2.2790000000000002E-3</v>
      </c>
      <c r="N28" t="s">
        <v>140</v>
      </c>
      <c r="O28" t="s">
        <v>141</v>
      </c>
      <c r="P28" t="s">
        <v>142</v>
      </c>
      <c r="Q28" t="s">
        <v>142</v>
      </c>
      <c r="R28" t="s">
        <v>143</v>
      </c>
      <c r="S28">
        <f t="shared" si="9"/>
        <v>0</v>
      </c>
      <c r="T28">
        <f t="shared" si="5"/>
        <v>0</v>
      </c>
      <c r="U28">
        <f t="shared" si="6"/>
        <v>-2.6287174890540218E-2</v>
      </c>
      <c r="X28">
        <f t="shared" si="7"/>
        <v>1</v>
      </c>
      <c r="Y28">
        <f t="shared" si="8"/>
        <v>1</v>
      </c>
    </row>
    <row r="29" spans="1:25" x14ac:dyDescent="0.3">
      <c r="A29" s="1">
        <v>42825</v>
      </c>
      <c r="B29">
        <v>124.75</v>
      </c>
      <c r="C29">
        <v>125.91999800000001</v>
      </c>
      <c r="D29">
        <v>124.449997</v>
      </c>
      <c r="E29">
        <v>125.199997</v>
      </c>
      <c r="F29">
        <v>125.199997</v>
      </c>
      <c r="G29">
        <v>435500</v>
      </c>
      <c r="H29" s="2">
        <f t="shared" si="10"/>
        <v>-3.3800050000000113</v>
      </c>
      <c r="I29" s="2">
        <f t="shared" si="11"/>
        <v>-2.6287174890540218E-2</v>
      </c>
      <c r="J29" t="s">
        <v>144</v>
      </c>
      <c r="K29" s="2">
        <f t="shared" si="12"/>
        <v>0.105419</v>
      </c>
      <c r="L29" s="2">
        <f t="shared" si="13"/>
        <v>19773000</v>
      </c>
      <c r="M29" s="2">
        <f t="shared" si="14"/>
        <v>1.9772999999999999E-2</v>
      </c>
      <c r="N29" t="s">
        <v>145</v>
      </c>
      <c r="O29" t="s">
        <v>146</v>
      </c>
      <c r="P29" t="s">
        <v>147</v>
      </c>
      <c r="Q29" t="s">
        <v>147</v>
      </c>
      <c r="R29" t="s">
        <v>148</v>
      </c>
      <c r="S29">
        <f t="shared" si="9"/>
        <v>1</v>
      </c>
      <c r="T29">
        <f t="shared" si="5"/>
        <v>1</v>
      </c>
      <c r="U29">
        <f t="shared" si="6"/>
        <v>0.14456874148327661</v>
      </c>
      <c r="X29">
        <f t="shared" si="7"/>
        <v>0</v>
      </c>
      <c r="Y29">
        <f>IF(AND(M29&lt;0,I30&lt;0),1,0)</f>
        <v>0</v>
      </c>
    </row>
    <row r="30" spans="1:25" x14ac:dyDescent="0.3">
      <c r="A30" s="1">
        <v>42916</v>
      </c>
      <c r="B30">
        <v>140.86000100000001</v>
      </c>
      <c r="C30">
        <v>144.070007</v>
      </c>
      <c r="D30">
        <v>139.990005</v>
      </c>
      <c r="E30">
        <v>143.300003</v>
      </c>
      <c r="F30">
        <v>143.300003</v>
      </c>
      <c r="G30">
        <v>460600</v>
      </c>
      <c r="H30" s="2">
        <f t="shared" si="10"/>
        <v>18.100006000000008</v>
      </c>
      <c r="I30" s="2">
        <f t="shared" si="11"/>
        <v>0.14456874148327661</v>
      </c>
      <c r="J30" t="s">
        <v>149</v>
      </c>
      <c r="K30" s="2">
        <f t="shared" si="12"/>
        <v>0.110606</v>
      </c>
      <c r="L30" s="2">
        <f t="shared" si="13"/>
        <v>5187000</v>
      </c>
      <c r="M30" s="2">
        <f t="shared" si="14"/>
        <v>5.1869999999999998E-3</v>
      </c>
      <c r="N30" t="s">
        <v>150</v>
      </c>
      <c r="O30" t="s">
        <v>151</v>
      </c>
      <c r="P30" t="s">
        <v>152</v>
      </c>
      <c r="Q30" t="s">
        <v>152</v>
      </c>
      <c r="R30" t="s">
        <v>153</v>
      </c>
    </row>
    <row r="34" spans="19:26" x14ac:dyDescent="0.3">
      <c r="S34" t="s">
        <v>163</v>
      </c>
      <c r="T34" t="s">
        <v>164</v>
      </c>
      <c r="U34" t="s">
        <v>165</v>
      </c>
      <c r="X34" t="s">
        <v>166</v>
      </c>
      <c r="Y34" t="s">
        <v>164</v>
      </c>
      <c r="Z34" t="s">
        <v>165</v>
      </c>
    </row>
    <row r="35" spans="19:26" x14ac:dyDescent="0.3">
      <c r="S35">
        <f>SUM(S3:S30)</f>
        <v>20</v>
      </c>
      <c r="T35">
        <f>SUM(T3:T30)</f>
        <v>15</v>
      </c>
      <c r="U35">
        <f>T35/S35</f>
        <v>0.75</v>
      </c>
      <c r="X35">
        <f>SUM(X3:X30)</f>
        <v>7</v>
      </c>
      <c r="Y35">
        <f>SUM(Y3:Y30)</f>
        <v>6</v>
      </c>
      <c r="Z35">
        <f>Y35/X35</f>
        <v>0.8571428571428571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Jeffrey Leibowitz</cp:lastModifiedBy>
  <dcterms:created xsi:type="dcterms:W3CDTF">2018-06-30T13:58:06Z</dcterms:created>
  <dcterms:modified xsi:type="dcterms:W3CDTF">2018-06-30T17:59:19Z</dcterms:modified>
</cp:coreProperties>
</file>