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ACN\"/>
    </mc:Choice>
  </mc:AlternateContent>
  <bookViews>
    <workbookView xWindow="0" yWindow="0" windowWidth="13128" windowHeight="6108"/>
  </bookViews>
  <sheets>
    <sheet name="Sheet 1" sheetId="1" r:id="rId1"/>
  </sheets>
  <calcPr calcId="171027" concurrentCalc="0"/>
</workbook>
</file>

<file path=xl/calcChain.xml><?xml version="1.0" encoding="utf-8"?>
<calcChain xmlns="http://schemas.openxmlformats.org/spreadsheetml/2006/main">
  <c r="X10" i="1" l="1"/>
  <c r="Y10" i="1"/>
  <c r="Y3" i="1"/>
  <c r="Y4" i="1"/>
  <c r="Y5" i="1"/>
  <c r="Y6" i="1"/>
  <c r="Y7" i="1"/>
  <c r="Y8" i="1"/>
  <c r="Y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35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35" i="1"/>
  <c r="Z3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35" i="1"/>
  <c r="U35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L27" i="1"/>
  <c r="M27" i="1"/>
  <c r="K27" i="1"/>
  <c r="L26" i="1"/>
  <c r="M26" i="1"/>
  <c r="K26" i="1"/>
  <c r="L25" i="1"/>
  <c r="M25" i="1"/>
  <c r="K25" i="1"/>
  <c r="L24" i="1"/>
  <c r="M24" i="1"/>
  <c r="K24" i="1"/>
  <c r="L23" i="1"/>
  <c r="M23" i="1"/>
  <c r="K23" i="1"/>
  <c r="L22" i="1"/>
  <c r="M22" i="1"/>
  <c r="K22" i="1"/>
  <c r="L21" i="1"/>
  <c r="M21" i="1"/>
  <c r="K21" i="1"/>
  <c r="L20" i="1"/>
  <c r="M20" i="1"/>
  <c r="K20" i="1"/>
  <c r="L19" i="1"/>
  <c r="M19" i="1"/>
  <c r="K19" i="1"/>
  <c r="L18" i="1"/>
  <c r="M18" i="1"/>
  <c r="K18" i="1"/>
  <c r="L17" i="1"/>
  <c r="M17" i="1"/>
  <c r="K17" i="1"/>
  <c r="L16" i="1"/>
  <c r="M16" i="1"/>
  <c r="K16" i="1"/>
  <c r="L15" i="1"/>
  <c r="M15" i="1"/>
  <c r="K15" i="1"/>
  <c r="L14" i="1"/>
  <c r="M14" i="1"/>
  <c r="K14" i="1"/>
  <c r="L13" i="1"/>
  <c r="M13" i="1"/>
  <c r="K13" i="1"/>
  <c r="L12" i="1"/>
  <c r="M12" i="1"/>
  <c r="K12" i="1"/>
  <c r="L11" i="1"/>
  <c r="M11" i="1"/>
  <c r="K11" i="1"/>
  <c r="L10" i="1"/>
  <c r="M10" i="1"/>
  <c r="K10" i="1"/>
  <c r="L9" i="1"/>
  <c r="M9" i="1"/>
  <c r="K9" i="1"/>
  <c r="L8" i="1"/>
  <c r="M8" i="1"/>
  <c r="K8" i="1"/>
  <c r="L7" i="1"/>
  <c r="M7" i="1"/>
  <c r="K7" i="1"/>
  <c r="L6" i="1"/>
  <c r="M6" i="1"/>
  <c r="K6" i="1"/>
  <c r="L5" i="1"/>
  <c r="M5" i="1"/>
  <c r="K5" i="1"/>
  <c r="L4" i="1"/>
  <c r="M4" i="1"/>
  <c r="K4" i="1"/>
  <c r="L3" i="1"/>
  <c r="M3" i="1"/>
  <c r="K3" i="1"/>
  <c r="K2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</calcChain>
</file>

<file path=xl/sharedStrings.xml><?xml version="1.0" encoding="utf-8"?>
<sst xmlns="http://schemas.openxmlformats.org/spreadsheetml/2006/main" count="184" uniqueCount="153">
  <si>
    <t>Date</t>
  </si>
  <si>
    <t>Open</t>
  </si>
  <si>
    <t>High</t>
  </si>
  <si>
    <t>Low</t>
  </si>
  <si>
    <t>Close</t>
  </si>
  <si>
    <t>Adj.Close</t>
  </si>
  <si>
    <t>Volume</t>
  </si>
  <si>
    <t>Gross.Profit</t>
  </si>
  <si>
    <t>Operating.Income</t>
  </si>
  <si>
    <t>Income.Tax.Expense</t>
  </si>
  <si>
    <t>Net.Income</t>
  </si>
  <si>
    <t>Net.Income.Common</t>
  </si>
  <si>
    <t>Gross.Margin</t>
  </si>
  <si>
    <t>1660354000</t>
  </si>
  <si>
    <t>419586000</t>
  </si>
  <si>
    <t>116506000</t>
  </si>
  <si>
    <t>254692000</t>
  </si>
  <si>
    <t>0.3016</t>
  </si>
  <si>
    <t>1783954000</t>
  </si>
  <si>
    <t>746408000</t>
  </si>
  <si>
    <t>230307000</t>
  </si>
  <si>
    <t>444817000</t>
  </si>
  <si>
    <t>0.3104</t>
  </si>
  <si>
    <t>1844812000</t>
  </si>
  <si>
    <t>713634000</t>
  </si>
  <si>
    <t>206331000</t>
  </si>
  <si>
    <t>445482000</t>
  </si>
  <si>
    <t>0.3163</t>
  </si>
  <si>
    <t>1944480000</t>
  </si>
  <si>
    <t>826935000</t>
  </si>
  <si>
    <t>239072000</t>
  </si>
  <si>
    <t>534714000</t>
  </si>
  <si>
    <t>0.3002</t>
  </si>
  <si>
    <t>1917224000</t>
  </si>
  <si>
    <t>771577000</t>
  </si>
  <si>
    <t>208397000</t>
  </si>
  <si>
    <t>503017000</t>
  </si>
  <si>
    <t>0.2951</t>
  </si>
  <si>
    <t>2309628000</t>
  </si>
  <si>
    <t>949416000</t>
  </si>
  <si>
    <t>258780000</t>
  </si>
  <si>
    <t>628013000</t>
  </si>
  <si>
    <t>0.3206</t>
  </si>
  <si>
    <t>2215387000</t>
  </si>
  <si>
    <t>922529000</t>
  </si>
  <si>
    <t>252533000</t>
  </si>
  <si>
    <t>611933000</t>
  </si>
  <si>
    <t>0.3088</t>
  </si>
  <si>
    <t>2251540000</t>
  </si>
  <si>
    <t>981138000</t>
  </si>
  <si>
    <t>281270000</t>
  </si>
  <si>
    <t>642086000</t>
  </si>
  <si>
    <t>0.2967</t>
  </si>
  <si>
    <t>2116366000</t>
  </si>
  <si>
    <t>889299000</t>
  </si>
  <si>
    <t>184350000</t>
  </si>
  <si>
    <t>643923000</t>
  </si>
  <si>
    <t>0.2915</t>
  </si>
  <si>
    <t>2370905000</t>
  </si>
  <si>
    <t>1060761000</t>
  </si>
  <si>
    <t>303622000</t>
  </si>
  <si>
    <t>689219000</t>
  </si>
  <si>
    <t>0.3103</t>
  </si>
  <si>
    <t>2248890000</t>
  </si>
  <si>
    <t>940350000</t>
  </si>
  <si>
    <t>309999000</t>
  </si>
  <si>
    <t>578282000</t>
  </si>
  <si>
    <t>0.3086</t>
  </si>
  <si>
    <t>2366193000</t>
  </si>
  <si>
    <t>1048674000</t>
  </si>
  <si>
    <t>280425000</t>
  </si>
  <si>
    <t>698817000</t>
  </si>
  <si>
    <t>2230363000</t>
  </si>
  <si>
    <t>1164532000</t>
  </si>
  <si>
    <t>-5749000</t>
  </si>
  <si>
    <t>1101802000</t>
  </si>
  <si>
    <t>0.2976</t>
  </si>
  <si>
    <t>2438019000</t>
  </si>
  <si>
    <t>1141971000</t>
  </si>
  <si>
    <t>272522000</t>
  </si>
  <si>
    <t>810258000</t>
  </si>
  <si>
    <t>2230142000</t>
  </si>
  <si>
    <t>951282000</t>
  </si>
  <si>
    <t>227797000</t>
  </si>
  <si>
    <t>671300000</t>
  </si>
  <si>
    <t>0.2947</t>
  </si>
  <si>
    <t>2504405000</t>
  </si>
  <si>
    <t>1093608000</t>
  </si>
  <si>
    <t>293336000</t>
  </si>
  <si>
    <t>737628000</t>
  </si>
  <si>
    <t>0.2994</t>
  </si>
  <si>
    <t>2562519000</t>
  </si>
  <si>
    <t>1221260000</t>
  </si>
  <si>
    <t>359682000</t>
  </si>
  <si>
    <t>818899000</t>
  </si>
  <si>
    <t>0.3027</t>
  </si>
  <si>
    <t>2369816000</t>
  </si>
  <si>
    <t>1088044000</t>
  </si>
  <si>
    <t>222734000</t>
  </si>
  <si>
    <t>1326520000</t>
  </si>
  <si>
    <t>0.2822</t>
  </si>
  <si>
    <t>2689552000</t>
  </si>
  <si>
    <t>1305943000</t>
  </si>
  <si>
    <t>343421000</t>
  </si>
  <si>
    <t>897247000</t>
  </si>
  <si>
    <t>0.2999</t>
  </si>
  <si>
    <t>2655540000</t>
  </si>
  <si>
    <t>1195198000</t>
  </si>
  <si>
    <t>328132000</t>
  </si>
  <si>
    <t>1069226000</t>
  </si>
  <si>
    <t>0.2962</t>
  </si>
  <si>
    <t>2730032000</t>
  </si>
  <si>
    <t>1331959000</t>
  </si>
  <si>
    <t>271372000</t>
  </si>
  <si>
    <t>1004476000</t>
  </si>
  <si>
    <t>0.3031</t>
  </si>
  <si>
    <t>2504156000</t>
  </si>
  <si>
    <t>1138653000</t>
  </si>
  <si>
    <t>231302000</t>
  </si>
  <si>
    <t>838752000</t>
  </si>
  <si>
    <t>0.2858</t>
  </si>
  <si>
    <t>2909631000</t>
  </si>
  <si>
    <t>865435000</t>
  </si>
  <si>
    <t>169599000</t>
  </si>
  <si>
    <t>669468000</t>
  </si>
  <si>
    <t>0.311</t>
  </si>
  <si>
    <t>2886673000</t>
  </si>
  <si>
    <t>1296562000</t>
  </si>
  <si>
    <t>308827000</t>
  </si>
  <si>
    <t>932453000</t>
  </si>
  <si>
    <t>3052260000</t>
  </si>
  <si>
    <t>1485880000</t>
  </si>
  <si>
    <t>305582000</t>
  </si>
  <si>
    <t>1123660000</t>
  </si>
  <si>
    <t>0.3036</t>
  </si>
  <si>
    <t>2848394000</t>
  </si>
  <si>
    <t>1282764000</t>
  </si>
  <si>
    <t>325257000</t>
  </si>
  <si>
    <t>863703000</t>
  </si>
  <si>
    <t>0.2829</t>
  </si>
  <si>
    <t>Price.Change</t>
  </si>
  <si>
    <t>Percent.Price.Change</t>
  </si>
  <si>
    <t>GP in bill</t>
  </si>
  <si>
    <t>GP change</t>
  </si>
  <si>
    <t>Gp change in bill</t>
  </si>
  <si>
    <t>buy</t>
  </si>
  <si>
    <t>outcome</t>
  </si>
  <si>
    <t>percent increase</t>
  </si>
  <si>
    <t>sell</t>
  </si>
  <si>
    <t>buy times</t>
  </si>
  <si>
    <t>correct</t>
  </si>
  <si>
    <t>percentage</t>
  </si>
  <si>
    <t>sell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</si>
</sst>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B1" zoomScale="85" zoomScaleNormal="85" workbookViewId="0">
      <selection activeCell="Z7" sqref="Z4:Z7"/>
    </sheetView>
  </sheetViews>
  <sheetFormatPr defaultRowHeight="14.4" x14ac:dyDescent="0.3"/>
  <cols>
    <col min="1" max="1" width="14.109375" customWidth="1"/>
    <col min="8" max="8" width="8.88671875" style="2"/>
    <col min="9" max="9" width="11" style="2" customWidth="1"/>
    <col min="11" max="13" width="13.33203125" style="2" customWidth="1"/>
    <col min="26" max="26" width="9.88671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140</v>
      </c>
      <c r="I1" s="2" t="s">
        <v>141</v>
      </c>
      <c r="J1" t="s">
        <v>7</v>
      </c>
      <c r="K1" s="2" t="s">
        <v>142</v>
      </c>
      <c r="L1" s="2" t="s">
        <v>143</v>
      </c>
      <c r="M1" s="2" t="s">
        <v>144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5" x14ac:dyDescent="0.3">
      <c r="A2" s="1">
        <v>40056</v>
      </c>
      <c r="B2">
        <v>33.849997999999999</v>
      </c>
      <c r="C2">
        <v>34.090000000000003</v>
      </c>
      <c r="D2">
        <v>33</v>
      </c>
      <c r="E2">
        <v>33</v>
      </c>
      <c r="F2">
        <v>26.7363</v>
      </c>
      <c r="G2">
        <v>67461400</v>
      </c>
      <c r="H2" s="2">
        <v>0</v>
      </c>
      <c r="I2" s="2">
        <v>0</v>
      </c>
      <c r="J2" t="s">
        <v>13</v>
      </c>
      <c r="K2" s="2">
        <f>J2/1000000000</f>
        <v>1.6603540000000001</v>
      </c>
      <c r="N2" t="s">
        <v>14</v>
      </c>
      <c r="O2" t="s">
        <v>15</v>
      </c>
      <c r="P2" t="s">
        <v>16</v>
      </c>
      <c r="Q2" t="s">
        <v>16</v>
      </c>
      <c r="R2" t="s">
        <v>17</v>
      </c>
      <c r="S2" t="s">
        <v>145</v>
      </c>
      <c r="T2" t="s">
        <v>146</v>
      </c>
      <c r="U2" t="s">
        <v>147</v>
      </c>
      <c r="X2" t="s">
        <v>148</v>
      </c>
    </row>
    <row r="3" spans="1:25" x14ac:dyDescent="0.3">
      <c r="A3" s="1">
        <v>40147</v>
      </c>
      <c r="B3">
        <v>40.43</v>
      </c>
      <c r="C3">
        <v>41.07</v>
      </c>
      <c r="D3">
        <v>40.159999999999997</v>
      </c>
      <c r="E3">
        <v>41.040000999999997</v>
      </c>
      <c r="F3">
        <v>33.895119000000001</v>
      </c>
      <c r="G3">
        <v>5390000</v>
      </c>
      <c r="H3" s="2">
        <f>E3-E2</f>
        <v>8.0400009999999966</v>
      </c>
      <c r="I3" s="2">
        <f>(H3/E2)</f>
        <v>0.24363639393939385</v>
      </c>
      <c r="J3" t="s">
        <v>18</v>
      </c>
      <c r="K3" s="2">
        <f t="shared" ref="K3:K30" si="0">J3/1000000000</f>
        <v>1.783954</v>
      </c>
      <c r="L3" s="2">
        <f>J3-J2</f>
        <v>123600000</v>
      </c>
      <c r="M3" s="2">
        <f>L3/1000000000</f>
        <v>0.1236</v>
      </c>
      <c r="N3" t="s">
        <v>19</v>
      </c>
      <c r="O3" t="s">
        <v>20</v>
      </c>
      <c r="P3" t="s">
        <v>21</v>
      </c>
      <c r="Q3" t="s">
        <v>21</v>
      </c>
      <c r="R3" t="s">
        <v>22</v>
      </c>
      <c r="S3">
        <f>IF(M3&gt;0,1,0)</f>
        <v>1</v>
      </c>
      <c r="T3">
        <f>IF(AND(M3&gt;0,I4&gt;0),1,0)</f>
        <v>0</v>
      </c>
      <c r="U3">
        <f>I4</f>
        <v>-0.10818720496619866</v>
      </c>
      <c r="X3">
        <f>IF(M3&lt;0,1,0)</f>
        <v>0</v>
      </c>
      <c r="Y3">
        <f>IF(AND(M3&lt;0,I4&lt;0),1,0)</f>
        <v>0</v>
      </c>
    </row>
    <row r="4" spans="1:25" x14ac:dyDescent="0.3">
      <c r="A4" s="1">
        <v>40421</v>
      </c>
      <c r="B4">
        <v>36.610000999999997</v>
      </c>
      <c r="C4">
        <v>36.860000999999997</v>
      </c>
      <c r="D4">
        <v>36.450001</v>
      </c>
      <c r="E4">
        <v>36.599997999999999</v>
      </c>
      <c r="F4">
        <v>30.493411999999999</v>
      </c>
      <c r="G4">
        <v>5827600</v>
      </c>
      <c r="H4" s="2">
        <f t="shared" ref="H4:H30" si="1">E4-E3</f>
        <v>-4.4400029999999973</v>
      </c>
      <c r="I4" s="2">
        <f t="shared" ref="I4:I30" si="2">(H4/E3)</f>
        <v>-0.10818720496619866</v>
      </c>
      <c r="J4" t="s">
        <v>23</v>
      </c>
      <c r="K4" s="2">
        <f t="shared" si="0"/>
        <v>1.8448119999999999</v>
      </c>
      <c r="L4" s="2">
        <f t="shared" ref="L4:L30" si="3">J4-J3</f>
        <v>60858000</v>
      </c>
      <c r="M4" s="2">
        <f t="shared" ref="M4:M30" si="4">L4/1000000000</f>
        <v>6.0858000000000002E-2</v>
      </c>
      <c r="N4" t="s">
        <v>24</v>
      </c>
      <c r="O4" t="s">
        <v>25</v>
      </c>
      <c r="P4" t="s">
        <v>26</v>
      </c>
      <c r="Q4" t="s">
        <v>26</v>
      </c>
      <c r="R4" t="s">
        <v>27</v>
      </c>
      <c r="S4">
        <f>IF(M4&gt;0,1,0)</f>
        <v>1</v>
      </c>
      <c r="T4">
        <f t="shared" ref="T4:T29" si="5">IF(AND(M4&gt;0,I5&gt;0),1,0)</f>
        <v>1</v>
      </c>
      <c r="U4">
        <f t="shared" ref="U4:U29" si="6">I5</f>
        <v>0.18360662205500669</v>
      </c>
      <c r="X4">
        <f t="shared" ref="X4:X29" si="7">IF(M4&lt;0,1,0)</f>
        <v>0</v>
      </c>
      <c r="Y4">
        <f t="shared" ref="Y4:Y28" si="8">IF(AND(M4&lt;0,I5&lt;0),1,0)</f>
        <v>0</v>
      </c>
    </row>
    <row r="5" spans="1:25" x14ac:dyDescent="0.3">
      <c r="A5" s="1">
        <v>40512</v>
      </c>
      <c r="B5">
        <v>43.66</v>
      </c>
      <c r="C5">
        <v>43.73</v>
      </c>
      <c r="D5">
        <v>43.060001</v>
      </c>
      <c r="E5">
        <v>43.32</v>
      </c>
      <c r="F5">
        <v>36.450885999999997</v>
      </c>
      <c r="G5">
        <v>2863000</v>
      </c>
      <c r="H5" s="2">
        <f t="shared" si="1"/>
        <v>6.7200020000000009</v>
      </c>
      <c r="I5" s="2">
        <f t="shared" si="2"/>
        <v>0.18360662205500669</v>
      </c>
      <c r="J5" t="s">
        <v>28</v>
      </c>
      <c r="K5" s="2">
        <f t="shared" si="0"/>
        <v>1.94448</v>
      </c>
      <c r="L5" s="2">
        <f t="shared" si="3"/>
        <v>99668000</v>
      </c>
      <c r="M5" s="2">
        <f t="shared" si="4"/>
        <v>9.9668000000000007E-2</v>
      </c>
      <c r="N5" t="s">
        <v>29</v>
      </c>
      <c r="O5" t="s">
        <v>30</v>
      </c>
      <c r="P5" t="s">
        <v>31</v>
      </c>
      <c r="Q5" t="s">
        <v>31</v>
      </c>
      <c r="R5" t="s">
        <v>32</v>
      </c>
      <c r="S5">
        <f t="shared" ref="S5:S29" si="9">IF(M5&gt;0,1,0)</f>
        <v>1</v>
      </c>
      <c r="T5">
        <f t="shared" si="5"/>
        <v>1</v>
      </c>
      <c r="U5">
        <f t="shared" si="6"/>
        <v>0.18836565096952901</v>
      </c>
      <c r="X5">
        <f t="shared" si="7"/>
        <v>0</v>
      </c>
      <c r="Y5">
        <f t="shared" si="8"/>
        <v>0</v>
      </c>
    </row>
    <row r="6" spans="1:25" x14ac:dyDescent="0.3">
      <c r="A6" s="1">
        <v>40602</v>
      </c>
      <c r="B6">
        <v>52.169998</v>
      </c>
      <c r="C6">
        <v>52.349997999999999</v>
      </c>
      <c r="D6">
        <v>51.349997999999999</v>
      </c>
      <c r="E6">
        <v>51.48</v>
      </c>
      <c r="F6">
        <v>43.316989999999997</v>
      </c>
      <c r="G6">
        <v>2443500</v>
      </c>
      <c r="H6" s="2">
        <f t="shared" si="1"/>
        <v>8.1599999999999966</v>
      </c>
      <c r="I6" s="2">
        <f t="shared" si="2"/>
        <v>0.18836565096952901</v>
      </c>
      <c r="J6" t="s">
        <v>33</v>
      </c>
      <c r="K6" s="2">
        <f t="shared" si="0"/>
        <v>1.917224</v>
      </c>
      <c r="L6" s="2">
        <f t="shared" si="3"/>
        <v>-27256000</v>
      </c>
      <c r="M6" s="2">
        <f t="shared" si="4"/>
        <v>-2.7255999999999999E-2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>
        <f>IF(M6&gt;0,1,0)</f>
        <v>0</v>
      </c>
      <c r="T6">
        <f t="shared" si="5"/>
        <v>0</v>
      </c>
      <c r="U6">
        <f t="shared" si="6"/>
        <v>0.1148018453768455</v>
      </c>
      <c r="X6">
        <f t="shared" si="7"/>
        <v>1</v>
      </c>
      <c r="Y6">
        <f t="shared" si="8"/>
        <v>0</v>
      </c>
    </row>
    <row r="7" spans="1:25" x14ac:dyDescent="0.3">
      <c r="A7" s="1">
        <v>40694</v>
      </c>
      <c r="B7">
        <v>57.529998999999997</v>
      </c>
      <c r="C7">
        <v>57.560001</v>
      </c>
      <c r="D7">
        <v>56.959999000000003</v>
      </c>
      <c r="E7">
        <v>57.389999000000003</v>
      </c>
      <c r="F7">
        <v>48.682189999999999</v>
      </c>
      <c r="G7">
        <v>3484200</v>
      </c>
      <c r="H7" s="2">
        <f t="shared" si="1"/>
        <v>5.9099990000000062</v>
      </c>
      <c r="I7" s="2">
        <f t="shared" si="2"/>
        <v>0.1148018453768455</v>
      </c>
      <c r="J7" t="s">
        <v>38</v>
      </c>
      <c r="K7" s="2">
        <f t="shared" si="0"/>
        <v>2.309628</v>
      </c>
      <c r="L7" s="2">
        <f t="shared" si="3"/>
        <v>392404000</v>
      </c>
      <c r="M7" s="2">
        <f t="shared" si="4"/>
        <v>0.39240399999999998</v>
      </c>
      <c r="N7" t="s">
        <v>39</v>
      </c>
      <c r="O7" t="s">
        <v>40</v>
      </c>
      <c r="P7" t="s">
        <v>41</v>
      </c>
      <c r="Q7" t="s">
        <v>41</v>
      </c>
      <c r="R7" t="s">
        <v>42</v>
      </c>
      <c r="S7">
        <f t="shared" si="9"/>
        <v>1</v>
      </c>
      <c r="T7">
        <f t="shared" si="5"/>
        <v>0</v>
      </c>
      <c r="U7">
        <f t="shared" si="6"/>
        <v>-6.6213609796368866E-2</v>
      </c>
      <c r="X7">
        <f>IF(M7&lt;0,1,0)</f>
        <v>0</v>
      </c>
      <c r="Y7">
        <f>IF(AND(M7&lt;0,I8&lt;0),1,0)</f>
        <v>0</v>
      </c>
    </row>
    <row r="8" spans="1:25" x14ac:dyDescent="0.3">
      <c r="A8" s="1">
        <v>40786</v>
      </c>
      <c r="B8">
        <v>54.240001999999997</v>
      </c>
      <c r="C8">
        <v>54.5</v>
      </c>
      <c r="D8">
        <v>53.240001999999997</v>
      </c>
      <c r="E8">
        <v>53.59</v>
      </c>
      <c r="F8">
        <v>45.458767000000002</v>
      </c>
      <c r="G8">
        <v>5314400</v>
      </c>
      <c r="H8" s="2">
        <f t="shared" si="1"/>
        <v>-3.7999989999999997</v>
      </c>
      <c r="I8" s="2">
        <f t="shared" si="2"/>
        <v>-6.6213609796368866E-2</v>
      </c>
      <c r="J8" t="s">
        <v>43</v>
      </c>
      <c r="K8" s="2">
        <f t="shared" si="0"/>
        <v>2.2153870000000002</v>
      </c>
      <c r="L8" s="2">
        <f t="shared" si="3"/>
        <v>-94241000</v>
      </c>
      <c r="M8" s="2">
        <f t="shared" si="4"/>
        <v>-9.4241000000000005E-2</v>
      </c>
      <c r="N8" t="s">
        <v>44</v>
      </c>
      <c r="O8" t="s">
        <v>45</v>
      </c>
      <c r="P8" t="s">
        <v>46</v>
      </c>
      <c r="Q8" t="s">
        <v>46</v>
      </c>
      <c r="R8" t="s">
        <v>47</v>
      </c>
      <c r="S8">
        <f t="shared" si="9"/>
        <v>0</v>
      </c>
      <c r="T8">
        <f t="shared" si="5"/>
        <v>0</v>
      </c>
      <c r="U8">
        <f t="shared" si="6"/>
        <v>8.0985258443739425E-2</v>
      </c>
      <c r="X8">
        <f t="shared" si="7"/>
        <v>1</v>
      </c>
      <c r="Y8">
        <f t="shared" si="8"/>
        <v>0</v>
      </c>
    </row>
    <row r="9" spans="1:25" x14ac:dyDescent="0.3">
      <c r="A9" s="1">
        <v>40877</v>
      </c>
      <c r="B9">
        <v>57.130001</v>
      </c>
      <c r="C9">
        <v>58</v>
      </c>
      <c r="D9">
        <v>56.75</v>
      </c>
      <c r="E9">
        <v>57.93</v>
      </c>
      <c r="F9">
        <v>49.728935</v>
      </c>
      <c r="G9">
        <v>3630900</v>
      </c>
      <c r="H9" s="2">
        <f t="shared" si="1"/>
        <v>4.3399999999999963</v>
      </c>
      <c r="I9" s="2">
        <f t="shared" si="2"/>
        <v>8.0985258443739425E-2</v>
      </c>
      <c r="J9" t="s">
        <v>48</v>
      </c>
      <c r="K9" s="2">
        <f t="shared" si="0"/>
        <v>2.2515399999999999</v>
      </c>
      <c r="L9" s="2">
        <f t="shared" si="3"/>
        <v>36153000</v>
      </c>
      <c r="M9" s="2">
        <f t="shared" si="4"/>
        <v>3.6152999999999998E-2</v>
      </c>
      <c r="N9" t="s">
        <v>49</v>
      </c>
      <c r="O9" t="s">
        <v>50</v>
      </c>
      <c r="P9" t="s">
        <v>51</v>
      </c>
      <c r="Q9" t="s">
        <v>51</v>
      </c>
      <c r="R9" t="s">
        <v>52</v>
      </c>
      <c r="S9">
        <f t="shared" si="9"/>
        <v>1</v>
      </c>
      <c r="T9">
        <f t="shared" si="5"/>
        <v>1</v>
      </c>
      <c r="U9">
        <f t="shared" si="6"/>
        <v>2.7792180217503831E-2</v>
      </c>
      <c r="X9">
        <f t="shared" si="7"/>
        <v>0</v>
      </c>
      <c r="Y9">
        <f t="shared" si="8"/>
        <v>0</v>
      </c>
    </row>
    <row r="10" spans="1:25" x14ac:dyDescent="0.3">
      <c r="A10" s="1">
        <v>40968</v>
      </c>
      <c r="B10">
        <v>59.759998000000003</v>
      </c>
      <c r="C10">
        <v>59.830002</v>
      </c>
      <c r="D10">
        <v>59.43</v>
      </c>
      <c r="E10">
        <v>59.540000999999997</v>
      </c>
      <c r="F10">
        <v>51.111015000000002</v>
      </c>
      <c r="G10">
        <v>2257500</v>
      </c>
      <c r="H10" s="2">
        <f t="shared" si="1"/>
        <v>1.6100009999999969</v>
      </c>
      <c r="I10" s="2">
        <f t="shared" si="2"/>
        <v>2.7792180217503831E-2</v>
      </c>
      <c r="J10" t="s">
        <v>53</v>
      </c>
      <c r="K10" s="2">
        <f t="shared" si="0"/>
        <v>2.1163660000000002</v>
      </c>
      <c r="L10" s="2">
        <f t="shared" si="3"/>
        <v>-135174000</v>
      </c>
      <c r="M10" s="2">
        <f t="shared" si="4"/>
        <v>-0.13517399999999999</v>
      </c>
      <c r="N10" t="s">
        <v>54</v>
      </c>
      <c r="O10" t="s">
        <v>55</v>
      </c>
      <c r="P10" t="s">
        <v>56</v>
      </c>
      <c r="Q10" t="s">
        <v>56</v>
      </c>
      <c r="R10" t="s">
        <v>57</v>
      </c>
      <c r="S10">
        <f t="shared" si="9"/>
        <v>0</v>
      </c>
      <c r="T10">
        <f t="shared" si="5"/>
        <v>0</v>
      </c>
      <c r="U10">
        <f t="shared" si="6"/>
        <v>-4.0980902905930372E-2</v>
      </c>
      <c r="X10">
        <f>IF(M10&lt;0,1,0)</f>
        <v>1</v>
      </c>
      <c r="Y10">
        <f>IF(AND(M10&lt;0,I11&lt;0),1,0)</f>
        <v>1</v>
      </c>
    </row>
    <row r="11" spans="1:25" x14ac:dyDescent="0.3">
      <c r="A11" s="1">
        <v>41060</v>
      </c>
      <c r="B11">
        <v>57.900002000000001</v>
      </c>
      <c r="C11">
        <v>57.939999</v>
      </c>
      <c r="D11">
        <v>56.209999000000003</v>
      </c>
      <c r="E11">
        <v>57.099997999999999</v>
      </c>
      <c r="F11">
        <v>49.546024000000003</v>
      </c>
      <c r="G11">
        <v>5136400</v>
      </c>
      <c r="H11" s="2">
        <f t="shared" si="1"/>
        <v>-2.4400029999999973</v>
      </c>
      <c r="I11" s="2">
        <f t="shared" si="2"/>
        <v>-4.0980902905930372E-2</v>
      </c>
      <c r="J11" t="s">
        <v>58</v>
      </c>
      <c r="K11" s="2">
        <f t="shared" si="0"/>
        <v>2.370905</v>
      </c>
      <c r="L11" s="2">
        <f t="shared" si="3"/>
        <v>254539000</v>
      </c>
      <c r="M11" s="2">
        <f t="shared" si="4"/>
        <v>0.25453900000000002</v>
      </c>
      <c r="N11" t="s">
        <v>59</v>
      </c>
      <c r="O11" t="s">
        <v>60</v>
      </c>
      <c r="P11" t="s">
        <v>61</v>
      </c>
      <c r="Q11" t="s">
        <v>61</v>
      </c>
      <c r="R11" t="s">
        <v>62</v>
      </c>
      <c r="S11">
        <f t="shared" si="9"/>
        <v>1</v>
      </c>
      <c r="T11">
        <f t="shared" si="5"/>
        <v>1</v>
      </c>
      <c r="U11">
        <f t="shared" si="6"/>
        <v>7.8809109590511725E-2</v>
      </c>
      <c r="X11">
        <f t="shared" si="7"/>
        <v>0</v>
      </c>
      <c r="Y11">
        <f t="shared" si="8"/>
        <v>0</v>
      </c>
    </row>
    <row r="12" spans="1:25" x14ac:dyDescent="0.3">
      <c r="A12" s="1">
        <v>41152</v>
      </c>
      <c r="B12">
        <v>61.639999000000003</v>
      </c>
      <c r="C12">
        <v>61.950001</v>
      </c>
      <c r="D12">
        <v>61.150002000000001</v>
      </c>
      <c r="E12">
        <v>61.599997999999999</v>
      </c>
      <c r="F12">
        <v>53.450710000000001</v>
      </c>
      <c r="G12">
        <v>2133400</v>
      </c>
      <c r="H12" s="2">
        <f t="shared" si="1"/>
        <v>4.5</v>
      </c>
      <c r="I12" s="2">
        <f t="shared" si="2"/>
        <v>7.8809109590511725E-2</v>
      </c>
      <c r="J12" t="s">
        <v>63</v>
      </c>
      <c r="K12" s="2">
        <f t="shared" si="0"/>
        <v>2.2488899999999998</v>
      </c>
      <c r="L12" s="2">
        <f t="shared" si="3"/>
        <v>-122015000</v>
      </c>
      <c r="M12" s="2">
        <f t="shared" si="4"/>
        <v>-0.122015</v>
      </c>
      <c r="N12" t="s">
        <v>64</v>
      </c>
      <c r="O12" t="s">
        <v>65</v>
      </c>
      <c r="P12" t="s">
        <v>66</v>
      </c>
      <c r="Q12" t="s">
        <v>66</v>
      </c>
      <c r="R12" t="s">
        <v>67</v>
      </c>
      <c r="S12">
        <f t="shared" si="9"/>
        <v>0</v>
      </c>
      <c r="T12">
        <f t="shared" si="5"/>
        <v>0</v>
      </c>
      <c r="U12">
        <f t="shared" si="6"/>
        <v>0.10259740592848733</v>
      </c>
      <c r="X12">
        <f t="shared" si="7"/>
        <v>1</v>
      </c>
      <c r="Y12">
        <f t="shared" si="8"/>
        <v>0</v>
      </c>
    </row>
    <row r="13" spans="1:25" x14ac:dyDescent="0.3">
      <c r="A13" s="1">
        <v>41243</v>
      </c>
      <c r="B13">
        <v>68.160004000000001</v>
      </c>
      <c r="C13">
        <v>68.480002999999996</v>
      </c>
      <c r="D13">
        <v>67.860000999999997</v>
      </c>
      <c r="E13">
        <v>67.919998000000007</v>
      </c>
      <c r="F13">
        <v>59.62059</v>
      </c>
      <c r="G13">
        <v>2654400</v>
      </c>
      <c r="H13" s="2">
        <f t="shared" si="1"/>
        <v>6.3200000000000074</v>
      </c>
      <c r="I13" s="2">
        <f t="shared" si="2"/>
        <v>0.10259740592848733</v>
      </c>
      <c r="J13" t="s">
        <v>68</v>
      </c>
      <c r="K13" s="2">
        <f t="shared" si="0"/>
        <v>2.366193</v>
      </c>
      <c r="L13" s="2">
        <f t="shared" si="3"/>
        <v>117303000</v>
      </c>
      <c r="M13" s="2">
        <f t="shared" si="4"/>
        <v>0.117303</v>
      </c>
      <c r="N13" t="s">
        <v>69</v>
      </c>
      <c r="O13" t="s">
        <v>70</v>
      </c>
      <c r="P13" t="s">
        <v>71</v>
      </c>
      <c r="Q13" t="s">
        <v>71</v>
      </c>
      <c r="R13" t="s">
        <v>67</v>
      </c>
      <c r="S13">
        <f t="shared" si="9"/>
        <v>1</v>
      </c>
      <c r="T13">
        <f t="shared" si="5"/>
        <v>1</v>
      </c>
      <c r="U13">
        <f t="shared" si="6"/>
        <v>9.481747923490795E-2</v>
      </c>
      <c r="X13">
        <f t="shared" si="7"/>
        <v>0</v>
      </c>
      <c r="Y13">
        <f t="shared" si="8"/>
        <v>0</v>
      </c>
    </row>
    <row r="14" spans="1:25" x14ac:dyDescent="0.3">
      <c r="A14" s="1">
        <v>41333</v>
      </c>
      <c r="B14">
        <v>74.519997000000004</v>
      </c>
      <c r="C14">
        <v>75.139999000000003</v>
      </c>
      <c r="D14">
        <v>74.269997000000004</v>
      </c>
      <c r="E14">
        <v>74.360000999999997</v>
      </c>
      <c r="F14">
        <v>65.273666000000006</v>
      </c>
      <c r="G14">
        <v>2365400</v>
      </c>
      <c r="H14" s="2">
        <f t="shared" si="1"/>
        <v>6.4400029999999902</v>
      </c>
      <c r="I14" s="2">
        <f t="shared" si="2"/>
        <v>9.481747923490795E-2</v>
      </c>
      <c r="J14" t="s">
        <v>72</v>
      </c>
      <c r="K14" s="2">
        <f t="shared" si="0"/>
        <v>2.2303630000000001</v>
      </c>
      <c r="L14" s="2">
        <f t="shared" si="3"/>
        <v>-135830000</v>
      </c>
      <c r="M14" s="2">
        <f t="shared" si="4"/>
        <v>-0.13583000000000001</v>
      </c>
      <c r="N14" t="s">
        <v>73</v>
      </c>
      <c r="O14" t="s">
        <v>74</v>
      </c>
      <c r="P14" t="s">
        <v>75</v>
      </c>
      <c r="Q14" t="s">
        <v>75</v>
      </c>
      <c r="R14" t="s">
        <v>76</v>
      </c>
      <c r="S14">
        <f t="shared" si="9"/>
        <v>0</v>
      </c>
      <c r="T14">
        <f t="shared" si="5"/>
        <v>0</v>
      </c>
      <c r="U14">
        <f t="shared" si="6"/>
        <v>0.10422269897495026</v>
      </c>
      <c r="X14">
        <f t="shared" si="7"/>
        <v>1</v>
      </c>
      <c r="Y14">
        <f t="shared" si="8"/>
        <v>0</v>
      </c>
    </row>
    <row r="15" spans="1:25" x14ac:dyDescent="0.3">
      <c r="A15" s="1">
        <v>41425</v>
      </c>
      <c r="B15">
        <v>82.25</v>
      </c>
      <c r="C15">
        <v>83.5</v>
      </c>
      <c r="D15">
        <v>82</v>
      </c>
      <c r="E15">
        <v>82.110000999999997</v>
      </c>
      <c r="F15">
        <v>72.850944999999996</v>
      </c>
      <c r="G15">
        <v>3134700</v>
      </c>
      <c r="H15" s="2">
        <f t="shared" si="1"/>
        <v>7.75</v>
      </c>
      <c r="I15" s="2">
        <f t="shared" si="2"/>
        <v>0.10422269897495026</v>
      </c>
      <c r="J15" t="s">
        <v>77</v>
      </c>
      <c r="K15" s="2">
        <f t="shared" si="0"/>
        <v>2.4380190000000002</v>
      </c>
      <c r="L15" s="2">
        <f t="shared" si="3"/>
        <v>207656000</v>
      </c>
      <c r="M15" s="2">
        <f t="shared" si="4"/>
        <v>0.20765600000000001</v>
      </c>
      <c r="N15" t="s">
        <v>78</v>
      </c>
      <c r="O15" t="s">
        <v>79</v>
      </c>
      <c r="P15" t="s">
        <v>80</v>
      </c>
      <c r="Q15" t="s">
        <v>80</v>
      </c>
      <c r="R15" t="s">
        <v>27</v>
      </c>
      <c r="S15">
        <f t="shared" si="9"/>
        <v>1</v>
      </c>
      <c r="T15">
        <f t="shared" si="5"/>
        <v>1</v>
      </c>
      <c r="U15">
        <f t="shared" si="6"/>
        <v>1.5101656130780006E-2</v>
      </c>
      <c r="X15">
        <f t="shared" si="7"/>
        <v>0</v>
      </c>
      <c r="Y15">
        <f t="shared" si="8"/>
        <v>0</v>
      </c>
    </row>
    <row r="16" spans="1:25" x14ac:dyDescent="0.3">
      <c r="A16" s="1">
        <v>41698</v>
      </c>
      <c r="B16">
        <v>83.309997999999993</v>
      </c>
      <c r="C16">
        <v>83.809997999999993</v>
      </c>
      <c r="D16">
        <v>82.730002999999996</v>
      </c>
      <c r="E16">
        <v>83.349997999999999</v>
      </c>
      <c r="F16">
        <v>74.931374000000005</v>
      </c>
      <c r="G16">
        <v>2420000</v>
      </c>
      <c r="H16" s="2">
        <f t="shared" si="1"/>
        <v>1.2399970000000025</v>
      </c>
      <c r="I16" s="2">
        <f t="shared" si="2"/>
        <v>1.5101656130780006E-2</v>
      </c>
      <c r="J16" t="s">
        <v>81</v>
      </c>
      <c r="K16" s="2">
        <f t="shared" si="0"/>
        <v>2.2301419999999998</v>
      </c>
      <c r="L16" s="2">
        <f t="shared" si="3"/>
        <v>-207877000</v>
      </c>
      <c r="M16" s="2">
        <f t="shared" si="4"/>
        <v>-0.20787700000000001</v>
      </c>
      <c r="N16" t="s">
        <v>82</v>
      </c>
      <c r="O16" t="s">
        <v>83</v>
      </c>
      <c r="P16" t="s">
        <v>84</v>
      </c>
      <c r="Q16" t="s">
        <v>84</v>
      </c>
      <c r="R16" t="s">
        <v>85</v>
      </c>
      <c r="S16">
        <f t="shared" si="9"/>
        <v>0</v>
      </c>
      <c r="T16">
        <f t="shared" si="5"/>
        <v>0</v>
      </c>
      <c r="U16">
        <f t="shared" si="6"/>
        <v>0.13101378838665365</v>
      </c>
      <c r="X16">
        <f t="shared" si="7"/>
        <v>1</v>
      </c>
      <c r="Y16">
        <f t="shared" si="8"/>
        <v>0</v>
      </c>
    </row>
    <row r="17" spans="1:25" x14ac:dyDescent="0.3">
      <c r="A17" s="1">
        <v>42247</v>
      </c>
      <c r="B17">
        <v>95.209998999999996</v>
      </c>
      <c r="C17">
        <v>95.660004000000001</v>
      </c>
      <c r="D17">
        <v>94.190002000000007</v>
      </c>
      <c r="E17">
        <v>94.269997000000004</v>
      </c>
      <c r="F17">
        <v>88.829521</v>
      </c>
      <c r="G17">
        <v>2723900</v>
      </c>
      <c r="H17" s="2">
        <f t="shared" si="1"/>
        <v>10.919999000000004</v>
      </c>
      <c r="I17" s="2">
        <f t="shared" si="2"/>
        <v>0.13101378838665365</v>
      </c>
      <c r="J17" t="s">
        <v>86</v>
      </c>
      <c r="K17" s="2">
        <f t="shared" si="0"/>
        <v>2.5044050000000002</v>
      </c>
      <c r="L17" s="2">
        <f t="shared" si="3"/>
        <v>274263000</v>
      </c>
      <c r="M17" s="2">
        <f t="shared" si="4"/>
        <v>0.27426299999999998</v>
      </c>
      <c r="N17" t="s">
        <v>87</v>
      </c>
      <c r="O17" t="s">
        <v>88</v>
      </c>
      <c r="P17" t="s">
        <v>89</v>
      </c>
      <c r="Q17" t="s">
        <v>89</v>
      </c>
      <c r="R17" t="s">
        <v>90</v>
      </c>
      <c r="S17">
        <f t="shared" si="9"/>
        <v>1</v>
      </c>
      <c r="T17">
        <f t="shared" si="5"/>
        <v>1</v>
      </c>
      <c r="U17">
        <f t="shared" si="6"/>
        <v>0.13737142688144979</v>
      </c>
      <c r="X17">
        <f t="shared" si="7"/>
        <v>0</v>
      </c>
      <c r="Y17">
        <f t="shared" si="8"/>
        <v>0</v>
      </c>
    </row>
    <row r="18" spans="1:25" x14ac:dyDescent="0.3">
      <c r="A18" s="1">
        <v>42338</v>
      </c>
      <c r="B18">
        <v>107.58000199999999</v>
      </c>
      <c r="C18">
        <v>107.790001</v>
      </c>
      <c r="D18">
        <v>107.099998</v>
      </c>
      <c r="E18">
        <v>107.220001</v>
      </c>
      <c r="F18">
        <v>102.117676</v>
      </c>
      <c r="G18">
        <v>2868800</v>
      </c>
      <c r="H18" s="2">
        <f t="shared" si="1"/>
        <v>12.950003999999993</v>
      </c>
      <c r="I18" s="2">
        <f t="shared" si="2"/>
        <v>0.13737142688144979</v>
      </c>
      <c r="J18" t="s">
        <v>91</v>
      </c>
      <c r="K18" s="2">
        <f t="shared" si="0"/>
        <v>2.562519</v>
      </c>
      <c r="L18" s="2">
        <f t="shared" si="3"/>
        <v>58114000</v>
      </c>
      <c r="M18" s="2">
        <f t="shared" si="4"/>
        <v>5.8113999999999999E-2</v>
      </c>
      <c r="N18" t="s">
        <v>92</v>
      </c>
      <c r="O18" t="s">
        <v>93</v>
      </c>
      <c r="P18" t="s">
        <v>94</v>
      </c>
      <c r="Q18" t="s">
        <v>94</v>
      </c>
      <c r="R18" t="s">
        <v>95</v>
      </c>
      <c r="S18">
        <f t="shared" si="9"/>
        <v>1</v>
      </c>
      <c r="T18">
        <f t="shared" si="5"/>
        <v>0</v>
      </c>
      <c r="U18">
        <f t="shared" si="6"/>
        <v>-6.4913252518995934E-2</v>
      </c>
      <c r="X18">
        <f t="shared" si="7"/>
        <v>0</v>
      </c>
      <c r="Y18">
        <f t="shared" si="8"/>
        <v>0</v>
      </c>
    </row>
    <row r="19" spans="1:25" x14ac:dyDescent="0.3">
      <c r="A19" s="1">
        <v>42429</v>
      </c>
      <c r="B19">
        <v>100.68</v>
      </c>
      <c r="C19">
        <v>101.730003</v>
      </c>
      <c r="D19">
        <v>100.139999</v>
      </c>
      <c r="E19">
        <v>100.260002</v>
      </c>
      <c r="F19">
        <v>95.488892000000007</v>
      </c>
      <c r="G19">
        <v>2389500</v>
      </c>
      <c r="H19" s="2">
        <f t="shared" si="1"/>
        <v>-6.9599989999999963</v>
      </c>
      <c r="I19" s="2">
        <f t="shared" si="2"/>
        <v>-6.4913252518995934E-2</v>
      </c>
      <c r="J19" t="s">
        <v>96</v>
      </c>
      <c r="K19" s="2">
        <f t="shared" si="0"/>
        <v>2.3698160000000001</v>
      </c>
      <c r="L19" s="2">
        <f t="shared" si="3"/>
        <v>-192703000</v>
      </c>
      <c r="M19" s="2">
        <f t="shared" si="4"/>
        <v>-0.19270300000000001</v>
      </c>
      <c r="N19" t="s">
        <v>97</v>
      </c>
      <c r="O19" t="s">
        <v>98</v>
      </c>
      <c r="P19" t="s">
        <v>99</v>
      </c>
      <c r="Q19" t="s">
        <v>99</v>
      </c>
      <c r="R19" t="s">
        <v>100</v>
      </c>
      <c r="S19">
        <f t="shared" si="9"/>
        <v>0</v>
      </c>
      <c r="T19">
        <f t="shared" si="5"/>
        <v>0</v>
      </c>
      <c r="U19">
        <f t="shared" si="6"/>
        <v>0.18661478781937382</v>
      </c>
      <c r="X19">
        <f t="shared" si="7"/>
        <v>1</v>
      </c>
      <c r="Y19">
        <f t="shared" si="8"/>
        <v>0</v>
      </c>
    </row>
    <row r="20" spans="1:25" x14ac:dyDescent="0.3">
      <c r="A20" s="1">
        <v>42521</v>
      </c>
      <c r="B20">
        <v>118.889999</v>
      </c>
      <c r="C20">
        <v>119.150002</v>
      </c>
      <c r="D20">
        <v>118.089996</v>
      </c>
      <c r="E20">
        <v>118.970001</v>
      </c>
      <c r="F20">
        <v>114.408699</v>
      </c>
      <c r="G20">
        <v>1955700</v>
      </c>
      <c r="H20" s="2">
        <f t="shared" si="1"/>
        <v>18.709998999999996</v>
      </c>
      <c r="I20" s="2">
        <f t="shared" si="2"/>
        <v>0.18661478781937382</v>
      </c>
      <c r="J20" t="s">
        <v>101</v>
      </c>
      <c r="K20" s="2">
        <f t="shared" si="0"/>
        <v>2.6895519999999999</v>
      </c>
      <c r="L20" s="2">
        <f t="shared" si="3"/>
        <v>319736000</v>
      </c>
      <c r="M20" s="2">
        <f t="shared" si="4"/>
        <v>0.31973600000000002</v>
      </c>
      <c r="N20" t="s">
        <v>102</v>
      </c>
      <c r="O20" t="s">
        <v>103</v>
      </c>
      <c r="P20" t="s">
        <v>104</v>
      </c>
      <c r="Q20" t="s">
        <v>104</v>
      </c>
      <c r="R20" t="s">
        <v>105</v>
      </c>
      <c r="S20">
        <f t="shared" si="9"/>
        <v>1</v>
      </c>
      <c r="T20">
        <f t="shared" si="5"/>
        <v>0</v>
      </c>
      <c r="U20">
        <f t="shared" si="6"/>
        <v>-3.3369765206608649E-2</v>
      </c>
      <c r="X20">
        <f t="shared" si="7"/>
        <v>0</v>
      </c>
      <c r="Y20">
        <f t="shared" si="8"/>
        <v>0</v>
      </c>
    </row>
    <row r="21" spans="1:25" x14ac:dyDescent="0.3">
      <c r="A21" s="1">
        <v>42613</v>
      </c>
      <c r="B21">
        <v>114.93</v>
      </c>
      <c r="C21">
        <v>115.379997</v>
      </c>
      <c r="D21">
        <v>114.480003</v>
      </c>
      <c r="E21">
        <v>115</v>
      </c>
      <c r="F21">
        <v>110.59090399999999</v>
      </c>
      <c r="G21">
        <v>1999400</v>
      </c>
      <c r="H21" s="2">
        <f t="shared" si="1"/>
        <v>-3.9700009999999963</v>
      </c>
      <c r="I21" s="2">
        <f t="shared" si="2"/>
        <v>-3.3369765206608649E-2</v>
      </c>
      <c r="J21" t="s">
        <v>106</v>
      </c>
      <c r="K21" s="2">
        <f t="shared" si="0"/>
        <v>2.6555399999999998</v>
      </c>
      <c r="L21" s="2">
        <f t="shared" si="3"/>
        <v>-34012000</v>
      </c>
      <c r="M21" s="2">
        <f t="shared" si="4"/>
        <v>-3.4012000000000001E-2</v>
      </c>
      <c r="N21" t="s">
        <v>107</v>
      </c>
      <c r="O21" t="s">
        <v>108</v>
      </c>
      <c r="P21" t="s">
        <v>109</v>
      </c>
      <c r="Q21" t="s">
        <v>109</v>
      </c>
      <c r="R21" t="s">
        <v>110</v>
      </c>
      <c r="S21">
        <f t="shared" si="9"/>
        <v>0</v>
      </c>
      <c r="T21">
        <f t="shared" si="5"/>
        <v>0</v>
      </c>
      <c r="U21">
        <f t="shared" si="6"/>
        <v>3.8521739130434843E-2</v>
      </c>
      <c r="X21">
        <f t="shared" si="7"/>
        <v>1</v>
      </c>
      <c r="Y21">
        <f t="shared" si="8"/>
        <v>0</v>
      </c>
    </row>
    <row r="22" spans="1:25" x14ac:dyDescent="0.3">
      <c r="A22" s="1">
        <v>42704</v>
      </c>
      <c r="B22">
        <v>121.010002</v>
      </c>
      <c r="C22">
        <v>121.139999</v>
      </c>
      <c r="D22">
        <v>119.43</v>
      </c>
      <c r="E22">
        <v>119.43</v>
      </c>
      <c r="F22">
        <v>116.045784</v>
      </c>
      <c r="G22">
        <v>2635500</v>
      </c>
      <c r="H22" s="2">
        <f t="shared" si="1"/>
        <v>4.4300000000000068</v>
      </c>
      <c r="I22" s="2">
        <f t="shared" si="2"/>
        <v>3.8521739130434843E-2</v>
      </c>
      <c r="J22" t="s">
        <v>111</v>
      </c>
      <c r="K22" s="2">
        <f t="shared" si="0"/>
        <v>2.730032</v>
      </c>
      <c r="L22" s="2">
        <f t="shared" si="3"/>
        <v>74492000</v>
      </c>
      <c r="M22" s="2">
        <f t="shared" si="4"/>
        <v>7.4492000000000003E-2</v>
      </c>
      <c r="N22" t="s">
        <v>112</v>
      </c>
      <c r="O22" t="s">
        <v>113</v>
      </c>
      <c r="P22" t="s">
        <v>114</v>
      </c>
      <c r="Q22" t="s">
        <v>114</v>
      </c>
      <c r="R22" t="s">
        <v>115</v>
      </c>
      <c r="S22">
        <f t="shared" si="9"/>
        <v>1</v>
      </c>
      <c r="T22">
        <f t="shared" si="5"/>
        <v>1</v>
      </c>
      <c r="U22">
        <f t="shared" si="6"/>
        <v>2.5705434145524515E-2</v>
      </c>
      <c r="X22">
        <f t="shared" si="7"/>
        <v>0</v>
      </c>
      <c r="Y22">
        <f t="shared" si="8"/>
        <v>0</v>
      </c>
    </row>
    <row r="23" spans="1:25" x14ac:dyDescent="0.3">
      <c r="A23" s="1">
        <v>42794</v>
      </c>
      <c r="B23">
        <v>122.75</v>
      </c>
      <c r="C23">
        <v>123.089996</v>
      </c>
      <c r="D23">
        <v>121.93</v>
      </c>
      <c r="E23">
        <v>122.5</v>
      </c>
      <c r="F23">
        <v>119.02879299999999</v>
      </c>
      <c r="G23">
        <v>1744900</v>
      </c>
      <c r="H23" s="2">
        <f t="shared" si="1"/>
        <v>3.0699999999999932</v>
      </c>
      <c r="I23" s="2">
        <f t="shared" si="2"/>
        <v>2.5705434145524515E-2</v>
      </c>
      <c r="J23" t="s">
        <v>116</v>
      </c>
      <c r="K23" s="2">
        <f t="shared" si="0"/>
        <v>2.504156</v>
      </c>
      <c r="L23" s="2">
        <f t="shared" si="3"/>
        <v>-225876000</v>
      </c>
      <c r="M23" s="2">
        <f t="shared" si="4"/>
        <v>-0.22587599999999999</v>
      </c>
      <c r="N23" t="s">
        <v>117</v>
      </c>
      <c r="O23" t="s">
        <v>118</v>
      </c>
      <c r="P23" t="s">
        <v>119</v>
      </c>
      <c r="Q23" t="s">
        <v>119</v>
      </c>
      <c r="R23" t="s">
        <v>120</v>
      </c>
      <c r="S23">
        <f t="shared" si="9"/>
        <v>0</v>
      </c>
      <c r="T23">
        <f t="shared" si="5"/>
        <v>0</v>
      </c>
      <c r="U23">
        <f t="shared" si="6"/>
        <v>1.6081640816326501E-2</v>
      </c>
      <c r="X23">
        <f t="shared" si="7"/>
        <v>1</v>
      </c>
      <c r="Y23">
        <f t="shared" si="8"/>
        <v>0</v>
      </c>
    </row>
    <row r="24" spans="1:25" x14ac:dyDescent="0.3">
      <c r="A24" s="1">
        <v>42886</v>
      </c>
      <c r="B24">
        <v>124</v>
      </c>
      <c r="C24">
        <v>124.599998</v>
      </c>
      <c r="D24">
        <v>123.529999</v>
      </c>
      <c r="E24">
        <v>124.470001</v>
      </c>
      <c r="F24">
        <v>122.197716</v>
      </c>
      <c r="G24">
        <v>2655600</v>
      </c>
      <c r="H24" s="2">
        <f t="shared" si="1"/>
        <v>1.9700009999999963</v>
      </c>
      <c r="I24" s="2">
        <f t="shared" si="2"/>
        <v>1.6081640816326501E-2</v>
      </c>
      <c r="J24" t="s">
        <v>121</v>
      </c>
      <c r="K24" s="2">
        <f t="shared" si="0"/>
        <v>2.9096310000000001</v>
      </c>
      <c r="L24" s="2">
        <f t="shared" si="3"/>
        <v>405475000</v>
      </c>
      <c r="M24" s="2">
        <f t="shared" si="4"/>
        <v>0.40547499999999997</v>
      </c>
      <c r="N24" t="s">
        <v>122</v>
      </c>
      <c r="O24" t="s">
        <v>123</v>
      </c>
      <c r="P24" t="s">
        <v>124</v>
      </c>
      <c r="Q24" t="s">
        <v>124</v>
      </c>
      <c r="R24" t="s">
        <v>125</v>
      </c>
      <c r="S24">
        <f t="shared" si="9"/>
        <v>1</v>
      </c>
      <c r="T24">
        <f t="shared" si="5"/>
        <v>1</v>
      </c>
      <c r="U24">
        <f t="shared" si="6"/>
        <v>5.053421667442589E-2</v>
      </c>
      <c r="X24">
        <f t="shared" si="7"/>
        <v>0</v>
      </c>
      <c r="Y24">
        <f t="shared" si="8"/>
        <v>0</v>
      </c>
    </row>
    <row r="25" spans="1:25" x14ac:dyDescent="0.3">
      <c r="A25" s="1">
        <v>42978</v>
      </c>
      <c r="B25">
        <v>130</v>
      </c>
      <c r="C25">
        <v>130.91999799999999</v>
      </c>
      <c r="D25">
        <v>129.83000200000001</v>
      </c>
      <c r="E25">
        <v>130.759995</v>
      </c>
      <c r="F25">
        <v>128.37287900000001</v>
      </c>
      <c r="G25">
        <v>2003500</v>
      </c>
      <c r="H25" s="2">
        <f t="shared" si="1"/>
        <v>6.2899940000000072</v>
      </c>
      <c r="I25" s="2">
        <f t="shared" si="2"/>
        <v>5.053421667442589E-2</v>
      </c>
      <c r="J25" t="s">
        <v>126</v>
      </c>
      <c r="K25" s="2">
        <f t="shared" si="0"/>
        <v>2.886673</v>
      </c>
      <c r="L25" s="2">
        <f t="shared" si="3"/>
        <v>-22958000</v>
      </c>
      <c r="M25" s="2">
        <f t="shared" si="4"/>
        <v>-2.2957999999999999E-2</v>
      </c>
      <c r="N25" t="s">
        <v>127</v>
      </c>
      <c r="O25" t="s">
        <v>128</v>
      </c>
      <c r="P25" t="s">
        <v>129</v>
      </c>
      <c r="Q25" t="s">
        <v>129</v>
      </c>
      <c r="R25" t="s">
        <v>90</v>
      </c>
      <c r="S25">
        <f t="shared" si="9"/>
        <v>0</v>
      </c>
      <c r="T25">
        <f t="shared" si="5"/>
        <v>0</v>
      </c>
      <c r="U25">
        <f t="shared" si="6"/>
        <v>0.13192108182628792</v>
      </c>
      <c r="X25">
        <f t="shared" si="7"/>
        <v>1</v>
      </c>
      <c r="Y25">
        <f t="shared" si="8"/>
        <v>0</v>
      </c>
    </row>
    <row r="26" spans="1:25" x14ac:dyDescent="0.3">
      <c r="A26" s="1">
        <v>43069</v>
      </c>
      <c r="B26">
        <v>147</v>
      </c>
      <c r="C26">
        <v>148.60000600000001</v>
      </c>
      <c r="D26">
        <v>146.800003</v>
      </c>
      <c r="E26">
        <v>148.009995</v>
      </c>
      <c r="F26">
        <v>146.71533199999999</v>
      </c>
      <c r="G26">
        <v>2837100</v>
      </c>
      <c r="H26" s="2">
        <f t="shared" si="1"/>
        <v>17.25</v>
      </c>
      <c r="I26" s="2">
        <f t="shared" si="2"/>
        <v>0.13192108182628792</v>
      </c>
      <c r="J26" t="s">
        <v>130</v>
      </c>
      <c r="K26" s="2">
        <f t="shared" si="0"/>
        <v>3.05226</v>
      </c>
      <c r="L26" s="2">
        <f t="shared" si="3"/>
        <v>165587000</v>
      </c>
      <c r="M26" s="2">
        <f t="shared" si="4"/>
        <v>0.16558700000000001</v>
      </c>
      <c r="N26" t="s">
        <v>131</v>
      </c>
      <c r="O26" t="s">
        <v>132</v>
      </c>
      <c r="P26" t="s">
        <v>133</v>
      </c>
      <c r="Q26" t="s">
        <v>133</v>
      </c>
      <c r="R26" t="s">
        <v>134</v>
      </c>
      <c r="S26">
        <f t="shared" si="9"/>
        <v>1</v>
      </c>
      <c r="T26">
        <f t="shared" si="5"/>
        <v>1</v>
      </c>
      <c r="U26">
        <f t="shared" si="6"/>
        <v>8.7831906216874062E-2</v>
      </c>
      <c r="X26">
        <f t="shared" si="7"/>
        <v>0</v>
      </c>
      <c r="Y26">
        <f t="shared" si="8"/>
        <v>0</v>
      </c>
    </row>
    <row r="27" spans="1:25" x14ac:dyDescent="0.3">
      <c r="A27" s="1">
        <v>43159</v>
      </c>
      <c r="B27">
        <v>162.89999399999999</v>
      </c>
      <c r="C27">
        <v>164.38999899999999</v>
      </c>
      <c r="D27">
        <v>160.949997</v>
      </c>
      <c r="E27">
        <v>161.009995</v>
      </c>
      <c r="F27">
        <v>159.60162399999999</v>
      </c>
      <c r="G27">
        <v>2002200</v>
      </c>
      <c r="H27" s="2">
        <f t="shared" si="1"/>
        <v>13</v>
      </c>
      <c r="I27" s="2">
        <f t="shared" si="2"/>
        <v>8.7831906216874062E-2</v>
      </c>
      <c r="J27" t="s">
        <v>135</v>
      </c>
      <c r="K27" s="2">
        <f t="shared" si="0"/>
        <v>2.8483939999999999</v>
      </c>
      <c r="L27" s="2">
        <f t="shared" si="3"/>
        <v>-203866000</v>
      </c>
      <c r="M27" s="2">
        <f t="shared" si="4"/>
        <v>-0.20386599999999999</v>
      </c>
      <c r="N27" t="s">
        <v>136</v>
      </c>
      <c r="O27" t="s">
        <v>137</v>
      </c>
      <c r="P27" t="s">
        <v>138</v>
      </c>
      <c r="Q27" t="s">
        <v>138</v>
      </c>
      <c r="R27" t="s">
        <v>139</v>
      </c>
    </row>
    <row r="34" spans="19:26" x14ac:dyDescent="0.3">
      <c r="S34" t="s">
        <v>149</v>
      </c>
      <c r="T34" t="s">
        <v>150</v>
      </c>
      <c r="U34" t="s">
        <v>151</v>
      </c>
      <c r="X34" t="s">
        <v>152</v>
      </c>
      <c r="Y34" t="s">
        <v>150</v>
      </c>
      <c r="Z34" t="s">
        <v>151</v>
      </c>
    </row>
    <row r="35" spans="19:26" x14ac:dyDescent="0.3">
      <c r="S35">
        <f>SUM(S3:S30)</f>
        <v>14</v>
      </c>
      <c r="T35">
        <f>SUM(T3:T30)</f>
        <v>10</v>
      </c>
      <c r="U35">
        <f>T35/S35</f>
        <v>0.7142857142857143</v>
      </c>
      <c r="X35">
        <f>SUM(X3:X30)</f>
        <v>10</v>
      </c>
      <c r="Y35">
        <f>SUM(Y3:Y30)</f>
        <v>1</v>
      </c>
      <c r="Z35">
        <f>Y35/X35</f>
        <v>0.1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Leibowitz</cp:lastModifiedBy>
  <dcterms:created xsi:type="dcterms:W3CDTF">2018-06-30T14:52:24Z</dcterms:created>
  <dcterms:modified xsi:type="dcterms:W3CDTF">2018-07-02T12:11:12Z</dcterms:modified>
</cp:coreProperties>
</file>