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MMM\"/>
    </mc:Choice>
  </mc:AlternateContent>
  <bookViews>
    <workbookView xWindow="0" yWindow="0" windowWidth="13128" windowHeight="6108"/>
  </bookViews>
  <sheets>
    <sheet name="Sheet 1" sheetId="1" r:id="rId1"/>
  </sheets>
  <calcPr calcId="171027" concurrentCalc="0"/>
</workbook>
</file>

<file path=xl/calcChain.xml><?xml version="1.0" encoding="utf-8"?>
<calcChain xmlns="http://schemas.openxmlformats.org/spreadsheetml/2006/main">
  <c r="L7" i="1" l="1"/>
  <c r="M7" i="1"/>
  <c r="H8" i="1"/>
  <c r="I8" i="1"/>
  <c r="Y7" i="1"/>
  <c r="X7" i="1"/>
  <c r="L3" i="1"/>
  <c r="M3" i="1"/>
  <c r="H4" i="1"/>
  <c r="I4" i="1"/>
  <c r="Y3" i="1"/>
  <c r="L4" i="1"/>
  <c r="M4" i="1"/>
  <c r="H5" i="1"/>
  <c r="I5" i="1"/>
  <c r="Y4" i="1"/>
  <c r="L5" i="1"/>
  <c r="M5" i="1"/>
  <c r="H6" i="1"/>
  <c r="I6" i="1"/>
  <c r="Y5" i="1"/>
  <c r="L6" i="1"/>
  <c r="M6" i="1"/>
  <c r="H7" i="1"/>
  <c r="I7" i="1"/>
  <c r="Y6" i="1"/>
  <c r="L8" i="1"/>
  <c r="M8" i="1"/>
  <c r="H9" i="1"/>
  <c r="I9" i="1"/>
  <c r="Y8" i="1"/>
  <c r="L9" i="1"/>
  <c r="M9" i="1"/>
  <c r="H10" i="1"/>
  <c r="I10" i="1"/>
  <c r="Y9" i="1"/>
  <c r="L10" i="1"/>
  <c r="M10" i="1"/>
  <c r="H11" i="1"/>
  <c r="I11" i="1"/>
  <c r="Y10" i="1"/>
  <c r="L11" i="1"/>
  <c r="M11" i="1"/>
  <c r="H12" i="1"/>
  <c r="I12" i="1"/>
  <c r="Y11" i="1"/>
  <c r="L12" i="1"/>
  <c r="M12" i="1"/>
  <c r="H13" i="1"/>
  <c r="I13" i="1"/>
  <c r="Y12" i="1"/>
  <c r="L13" i="1"/>
  <c r="M13" i="1"/>
  <c r="H14" i="1"/>
  <c r="I14" i="1"/>
  <c r="Y13" i="1"/>
  <c r="L14" i="1"/>
  <c r="M14" i="1"/>
  <c r="H15" i="1"/>
  <c r="I15" i="1"/>
  <c r="Y14" i="1"/>
  <c r="L15" i="1"/>
  <c r="M15" i="1"/>
  <c r="H16" i="1"/>
  <c r="I16" i="1"/>
  <c r="Y15" i="1"/>
  <c r="L16" i="1"/>
  <c r="M16" i="1"/>
  <c r="H17" i="1"/>
  <c r="I17" i="1"/>
  <c r="Y16" i="1"/>
  <c r="L17" i="1"/>
  <c r="M17" i="1"/>
  <c r="H18" i="1"/>
  <c r="I18" i="1"/>
  <c r="Y17" i="1"/>
  <c r="L18" i="1"/>
  <c r="M18" i="1"/>
  <c r="H19" i="1"/>
  <c r="I19" i="1"/>
  <c r="Y18" i="1"/>
  <c r="L19" i="1"/>
  <c r="M19" i="1"/>
  <c r="H20" i="1"/>
  <c r="I20" i="1"/>
  <c r="Y19" i="1"/>
  <c r="L20" i="1"/>
  <c r="M20" i="1"/>
  <c r="H21" i="1"/>
  <c r="I21" i="1"/>
  <c r="Y20" i="1"/>
  <c r="L21" i="1"/>
  <c r="M21" i="1"/>
  <c r="H22" i="1"/>
  <c r="I22" i="1"/>
  <c r="Y21" i="1"/>
  <c r="L22" i="1"/>
  <c r="M22" i="1"/>
  <c r="H23" i="1"/>
  <c r="I23" i="1"/>
  <c r="Y22" i="1"/>
  <c r="L23" i="1"/>
  <c r="M23" i="1"/>
  <c r="H24" i="1"/>
  <c r="I24" i="1"/>
  <c r="Y23" i="1"/>
  <c r="L24" i="1"/>
  <c r="M24" i="1"/>
  <c r="H25" i="1"/>
  <c r="I25" i="1"/>
  <c r="Y24" i="1"/>
  <c r="L25" i="1"/>
  <c r="M25" i="1"/>
  <c r="H26" i="1"/>
  <c r="I26" i="1"/>
  <c r="Y25" i="1"/>
  <c r="L26" i="1"/>
  <c r="M26" i="1"/>
  <c r="H27" i="1"/>
  <c r="I27" i="1"/>
  <c r="Y26" i="1"/>
  <c r="L27" i="1"/>
  <c r="M27" i="1"/>
  <c r="H28" i="1"/>
  <c r="I28" i="1"/>
  <c r="Y27" i="1"/>
  <c r="L28" i="1"/>
  <c r="M28" i="1"/>
  <c r="H29" i="1"/>
  <c r="I29" i="1"/>
  <c r="Y28" i="1"/>
  <c r="L29" i="1"/>
  <c r="M29" i="1"/>
  <c r="H30" i="1"/>
  <c r="I30" i="1"/>
  <c r="Y29" i="1"/>
  <c r="L30" i="1"/>
  <c r="M30" i="1"/>
  <c r="Y35" i="1"/>
  <c r="X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5" i="1"/>
  <c r="Z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5" i="1"/>
  <c r="U35" i="1"/>
  <c r="U28" i="1"/>
  <c r="U22" i="1"/>
  <c r="U20" i="1"/>
  <c r="U18" i="1"/>
  <c r="U17" i="1"/>
  <c r="U15" i="1"/>
  <c r="U12" i="1"/>
  <c r="U10" i="1"/>
  <c r="U7" i="1"/>
  <c r="U6" i="1"/>
  <c r="U26" i="1"/>
  <c r="U24" i="1"/>
  <c r="U14" i="1"/>
  <c r="U8" i="1"/>
  <c r="U4" i="1"/>
  <c r="U29" i="1"/>
  <c r="U27" i="1"/>
  <c r="U25" i="1"/>
  <c r="U23" i="1"/>
  <c r="U21" i="1"/>
  <c r="U19" i="1"/>
  <c r="U16" i="1"/>
  <c r="U13" i="1"/>
  <c r="U11" i="1"/>
  <c r="U9" i="1"/>
  <c r="U5" i="1"/>
  <c r="U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I3" i="1"/>
</calcChain>
</file>

<file path=xl/sharedStrings.xml><?xml version="1.0" encoding="utf-8"?>
<sst xmlns="http://schemas.openxmlformats.org/spreadsheetml/2006/main" count="202" uniqueCount="167">
  <si>
    <t>Date</t>
  </si>
  <si>
    <t>Open</t>
  </si>
  <si>
    <t>High</t>
  </si>
  <si>
    <t>Low</t>
  </si>
  <si>
    <t>Close</t>
  </si>
  <si>
    <t>Adj.Close</t>
  </si>
  <si>
    <t>Volume</t>
  </si>
  <si>
    <t>Gross.Profit</t>
  </si>
  <si>
    <t>Operating.Income</t>
  </si>
  <si>
    <t>Income.Tax.Expense</t>
  </si>
  <si>
    <t>Net.Income</t>
  </si>
  <si>
    <t>Net.Income.Common</t>
  </si>
  <si>
    <t>Gross.Margin</t>
  </si>
  <si>
    <t>3.126e+09</t>
  </si>
  <si>
    <t>1.513e+09</t>
  </si>
  <si>
    <t>4.79e+08</t>
  </si>
  <si>
    <t>9.91e+08</t>
  </si>
  <si>
    <t>0.4767</t>
  </si>
  <si>
    <t>2.408e+09</t>
  </si>
  <si>
    <t>7.55e+08</t>
  </si>
  <si>
    <t>1.86e+08</t>
  </si>
  <si>
    <t>5.36e+08</t>
  </si>
  <si>
    <t>0.4371</t>
  </si>
  <si>
    <t>2.317e+09</t>
  </si>
  <si>
    <t>8.03e+08</t>
  </si>
  <si>
    <t>2.29e+08</t>
  </si>
  <si>
    <t>5.18e+08</t>
  </si>
  <si>
    <t>0.4553</t>
  </si>
  <si>
    <t>2.742e+09</t>
  </si>
  <si>
    <t>1.191e+09</t>
  </si>
  <si>
    <t>3.51e+08</t>
  </si>
  <si>
    <t>7.83e+08</t>
  </si>
  <si>
    <t>0.4795</t>
  </si>
  <si>
    <t>3.022e+09</t>
  </si>
  <si>
    <t>1.478e+09</t>
  </si>
  <si>
    <t>4.6e+08</t>
  </si>
  <si>
    <t>9.57e+08</t>
  </si>
  <si>
    <t>0.488</t>
  </si>
  <si>
    <t>2.933e+09</t>
  </si>
  <si>
    <t>1.342e+09</t>
  </si>
  <si>
    <t>3.48e+08</t>
  </si>
  <si>
    <t>9.35e+08</t>
  </si>
  <si>
    <t>0.4791</t>
  </si>
  <si>
    <t>3.11e+09</t>
  </si>
  <si>
    <t>1.445e+09</t>
  </si>
  <si>
    <t>4.48e+08</t>
  </si>
  <si>
    <t>9.3e+08</t>
  </si>
  <si>
    <t>0.4899</t>
  </si>
  <si>
    <t>3.296e+09</t>
  </si>
  <si>
    <t>1.596e+09</t>
  </si>
  <si>
    <t>4.14e+08</t>
  </si>
  <si>
    <t>1.121e+09</t>
  </si>
  <si>
    <t>0.4897</t>
  </si>
  <si>
    <t>3.291e+09</t>
  </si>
  <si>
    <t>1.576e+09</t>
  </si>
  <si>
    <t>4.11e+08</t>
  </si>
  <si>
    <t>1.106e+09</t>
  </si>
  <si>
    <t>0.4788</t>
  </si>
  <si>
    <t>3.134e+09</t>
  </si>
  <si>
    <t>1.301e+09</t>
  </si>
  <si>
    <t>3.19e+08</t>
  </si>
  <si>
    <t>9.28e+08</t>
  </si>
  <si>
    <t>0.4671</t>
  </si>
  <si>
    <t>3.509e+09</t>
  </si>
  <si>
    <t>1.578e+09</t>
  </si>
  <si>
    <t>4.42e+08</t>
  </si>
  <si>
    <t>1.081e+09</t>
  </si>
  <si>
    <t>0.48</t>
  </si>
  <si>
    <t>3.64e+09</t>
  </si>
  <si>
    <t>1.655e+09</t>
  </si>
  <si>
    <t>4.37e+08</t>
  </si>
  <si>
    <t>1.16e+09</t>
  </si>
  <si>
    <t>0.474</t>
  </si>
  <si>
    <t>3.504e+09</t>
  </si>
  <si>
    <t>1.581e+09</t>
  </si>
  <si>
    <t>4.4e+08</t>
  </si>
  <si>
    <t>1.088e+09</t>
  </si>
  <si>
    <t>0.4653</t>
  </si>
  <si>
    <t>3.396e+09</t>
  </si>
  <si>
    <t>1.443e+09</t>
  </si>
  <si>
    <t>4.05e+08</t>
  </si>
  <si>
    <t>0.4597</t>
  </si>
  <si>
    <t>3.768e+09</t>
  </si>
  <si>
    <t>1.739e+09</t>
  </si>
  <si>
    <t>4.71e+08</t>
  </si>
  <si>
    <t>1.23e+09</t>
  </si>
  <si>
    <t>0.476</t>
  </si>
  <si>
    <t>3.593e+09</t>
  </si>
  <si>
    <t>1.579e+09</t>
  </si>
  <si>
    <t>1.103e+09</t>
  </si>
  <si>
    <t>0.4747</t>
  </si>
  <si>
    <t>3.8e+09</t>
  </si>
  <si>
    <t>1.716e+09</t>
  </si>
  <si>
    <t>4.63e+08</t>
  </si>
  <si>
    <t>1.207e+09</t>
  </si>
  <si>
    <t>0.4853</t>
  </si>
  <si>
    <t>3.95e+09</t>
  </si>
  <si>
    <t>1.856e+09</t>
  </si>
  <si>
    <t>5.37e+08</t>
  </si>
  <si>
    <t>1.267e+09</t>
  </si>
  <si>
    <t>0.4856</t>
  </si>
  <si>
    <t>3.932e+09</t>
  </si>
  <si>
    <t>1.901e+09</t>
  </si>
  <si>
    <t>5.69e+08</t>
  </si>
  <si>
    <t>1.303e+09</t>
  </si>
  <si>
    <t>0.4832</t>
  </si>
  <si>
    <t>3.692e+09</t>
  </si>
  <si>
    <t>1.662e+09</t>
  </si>
  <si>
    <t>4.59e+08</t>
  </si>
  <si>
    <t>1.179e+09</t>
  </si>
  <si>
    <t>0.4783</t>
  </si>
  <si>
    <t>3.757e+09</t>
  </si>
  <si>
    <t>1.73e+09</t>
  </si>
  <si>
    <t>5.02e+08</t>
  </si>
  <si>
    <t>1.199e+09</t>
  </si>
  <si>
    <t>0.4958</t>
  </si>
  <si>
    <t>3.828e+09</t>
  </si>
  <si>
    <t>1.84e+09</t>
  </si>
  <si>
    <t>5.09e+08</t>
  </si>
  <si>
    <t>1.3e+09</t>
  </si>
  <si>
    <t>0.498</t>
  </si>
  <si>
    <t>3.835e+09</t>
  </si>
  <si>
    <t>1.876e+09</t>
  </si>
  <si>
    <t>5.47e+08</t>
  </si>
  <si>
    <t>1.296e+09</t>
  </si>
  <si>
    <t>0.4973</t>
  </si>
  <si>
    <t>3.471e+09</t>
  </si>
  <si>
    <t>1.5e+09</t>
  </si>
  <si>
    <t>4.24e+08</t>
  </si>
  <si>
    <t>1.038e+09</t>
  </si>
  <si>
    <t>0.4756</t>
  </si>
  <si>
    <t>3.731e+09</t>
  </si>
  <si>
    <t>1.788e+09</t>
  </si>
  <si>
    <t>4.68e+08</t>
  </si>
  <si>
    <t>1.275e+09</t>
  </si>
  <si>
    <t>0.5036</t>
  </si>
  <si>
    <t>3.863e+09</t>
  </si>
  <si>
    <t>1.866e+09</t>
  </si>
  <si>
    <t>5.42e+08</t>
  </si>
  <si>
    <t>1.291e+09</t>
  </si>
  <si>
    <t>0.5042</t>
  </si>
  <si>
    <t>3.862e+09</t>
  </si>
  <si>
    <t>1.904e+09</t>
  </si>
  <si>
    <t>5.31e+08</t>
  </si>
  <si>
    <t>1.329e+09</t>
  </si>
  <si>
    <t>0.501</t>
  </si>
  <si>
    <t>3.803e+09</t>
  </si>
  <si>
    <t>1.742e+09</t>
  </si>
  <si>
    <t>1.323e+09</t>
  </si>
  <si>
    <t>0.4949</t>
  </si>
  <si>
    <t>2.184e+09</t>
  </si>
  <si>
    <t>5.57e+08</t>
  </si>
  <si>
    <t>1.583e+09</t>
  </si>
  <si>
    <t>0.4869</t>
  </si>
  <si>
    <t>Price.Change</t>
  </si>
  <si>
    <t>Percent.Price.Change</t>
  </si>
  <si>
    <t>GP in bill</t>
  </si>
  <si>
    <t>GP change</t>
  </si>
  <si>
    <t>Gp change in bill</t>
  </si>
  <si>
    <t>buy</t>
  </si>
  <si>
    <t>outcome</t>
  </si>
  <si>
    <t>percent increase</t>
  </si>
  <si>
    <t>sell</t>
  </si>
  <si>
    <t>buy times</t>
  </si>
  <si>
    <t>correct</t>
  </si>
  <si>
    <t>percentage</t>
  </si>
  <si>
    <t>sell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</si>
</sst>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70" zoomScaleNormal="70" workbookViewId="0">
      <selection activeCell="Z33" sqref="Z33"/>
    </sheetView>
  </sheetViews>
  <sheetFormatPr defaultRowHeight="14.4" x14ac:dyDescent="0.3"/>
  <cols>
    <col min="1" max="1" width="20.44140625" customWidth="1"/>
    <col min="8" max="8" width="8.88671875" style="2"/>
    <col min="9" max="9" width="11" style="2" customWidth="1"/>
    <col min="11" max="13" width="13.33203125" style="2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154</v>
      </c>
      <c r="I1" s="2" t="s">
        <v>155</v>
      </c>
      <c r="J1" t="s">
        <v>7</v>
      </c>
      <c r="K1" s="2" t="s">
        <v>156</v>
      </c>
      <c r="L1" s="2" t="s">
        <v>157</v>
      </c>
      <c r="M1" s="2" t="s">
        <v>158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5" x14ac:dyDescent="0.3">
      <c r="A2" s="1">
        <v>39721</v>
      </c>
      <c r="B2">
        <v>67.279999000000004</v>
      </c>
      <c r="C2">
        <v>68.599997999999999</v>
      </c>
      <c r="D2">
        <v>67.120002999999997</v>
      </c>
      <c r="E2">
        <v>68.309997999999993</v>
      </c>
      <c r="F2">
        <v>53.017077999999998</v>
      </c>
      <c r="G2">
        <v>7093900</v>
      </c>
      <c r="H2" s="2">
        <v>0</v>
      </c>
      <c r="I2" s="2">
        <v>0</v>
      </c>
      <c r="J2" t="s">
        <v>13</v>
      </c>
      <c r="K2" s="2">
        <f>J2/1000000000</f>
        <v>3.1259999999999999</v>
      </c>
      <c r="N2" t="s">
        <v>14</v>
      </c>
      <c r="O2" t="s">
        <v>15</v>
      </c>
      <c r="P2" t="s">
        <v>16</v>
      </c>
      <c r="Q2" t="s">
        <v>16</v>
      </c>
      <c r="R2" t="s">
        <v>17</v>
      </c>
      <c r="S2" t="s">
        <v>159</v>
      </c>
      <c r="T2" t="s">
        <v>160</v>
      </c>
      <c r="U2" t="s">
        <v>161</v>
      </c>
      <c r="X2" t="s">
        <v>162</v>
      </c>
    </row>
    <row r="3" spans="1:25" x14ac:dyDescent="0.3">
      <c r="A3" s="1">
        <v>39813</v>
      </c>
      <c r="B3">
        <v>57.23</v>
      </c>
      <c r="C3">
        <v>57.919998</v>
      </c>
      <c r="D3">
        <v>56.68</v>
      </c>
      <c r="E3">
        <v>57.540000999999997</v>
      </c>
      <c r="F3">
        <v>45.020302000000001</v>
      </c>
      <c r="G3">
        <v>4005800</v>
      </c>
      <c r="H3" s="2">
        <f>E3-E2</f>
        <v>-10.769996999999996</v>
      </c>
      <c r="I3" s="2">
        <f>(H3/E2)</f>
        <v>-0.15766355314488514</v>
      </c>
      <c r="J3" t="s">
        <v>18</v>
      </c>
      <c r="K3" s="2">
        <f t="shared" ref="K3:K31" si="0">J3/1000000000</f>
        <v>2.4079999999999999</v>
      </c>
      <c r="L3" s="2">
        <f>J3-J2</f>
        <v>-718000000</v>
      </c>
      <c r="M3" s="2">
        <f>L3/1000000000</f>
        <v>-0.71799999999999997</v>
      </c>
      <c r="N3" t="s">
        <v>19</v>
      </c>
      <c r="O3" t="s">
        <v>20</v>
      </c>
      <c r="P3" t="s">
        <v>21</v>
      </c>
      <c r="Q3" t="s">
        <v>21</v>
      </c>
      <c r="R3" t="s">
        <v>22</v>
      </c>
      <c r="S3">
        <f>IF(M3&gt;0,1,0)</f>
        <v>0</v>
      </c>
      <c r="T3">
        <f>IF(AND(M3&gt;0,I4&gt;0),1,0)</f>
        <v>0</v>
      </c>
      <c r="U3">
        <f>I4</f>
        <v>-0.13590545471141013</v>
      </c>
      <c r="X3">
        <f>IF(M3&lt;0,1,0)</f>
        <v>1</v>
      </c>
      <c r="Y3">
        <f>IF(AND(M3&lt;0,I4&lt;0),1,0)</f>
        <v>1</v>
      </c>
    </row>
    <row r="4" spans="1:25" x14ac:dyDescent="0.3">
      <c r="A4" s="1">
        <v>39903</v>
      </c>
      <c r="B4">
        <v>49.110000999999997</v>
      </c>
      <c r="C4">
        <v>50.549999</v>
      </c>
      <c r="D4">
        <v>48.77</v>
      </c>
      <c r="E4">
        <v>49.720001000000003</v>
      </c>
      <c r="F4">
        <v>39.324730000000002</v>
      </c>
      <c r="G4">
        <v>7183100</v>
      </c>
      <c r="H4" s="2">
        <f t="shared" ref="H4:H31" si="1">E4-E3</f>
        <v>-7.8199999999999932</v>
      </c>
      <c r="I4" s="2">
        <f t="shared" ref="I4:I31" si="2">(H4/E3)</f>
        <v>-0.13590545471141013</v>
      </c>
      <c r="J4" t="s">
        <v>23</v>
      </c>
      <c r="K4" s="2">
        <f t="shared" si="0"/>
        <v>2.3170000000000002</v>
      </c>
      <c r="L4" s="2">
        <f t="shared" ref="L4:L31" si="3">J4-J3</f>
        <v>-91000000</v>
      </c>
      <c r="M4" s="2">
        <f t="shared" ref="M4:M31" si="4">L4/1000000000</f>
        <v>-9.0999999999999998E-2</v>
      </c>
      <c r="N4" t="s">
        <v>24</v>
      </c>
      <c r="O4" t="s">
        <v>25</v>
      </c>
      <c r="P4" t="s">
        <v>26</v>
      </c>
      <c r="Q4" t="s">
        <v>26</v>
      </c>
      <c r="R4" t="s">
        <v>27</v>
      </c>
      <c r="S4">
        <f>IF(M4&gt;0,1,0)</f>
        <v>0</v>
      </c>
      <c r="T4">
        <f t="shared" ref="T4:T30" si="5">IF(AND(M4&gt;0,I5&gt;0),1,0)</f>
        <v>0</v>
      </c>
      <c r="U4">
        <f t="shared" ref="U4:U30" si="6">I5</f>
        <v>0.20876904246240854</v>
      </c>
      <c r="X4">
        <f t="shared" ref="X4:X30" si="7">IF(M4&lt;0,1,0)</f>
        <v>1</v>
      </c>
      <c r="Y4">
        <f t="shared" ref="Y4:Y30" si="8">IF(AND(M4&lt;0,I5&lt;0),1,0)</f>
        <v>0</v>
      </c>
    </row>
    <row r="5" spans="1:25" x14ac:dyDescent="0.3">
      <c r="A5" s="1">
        <v>39994</v>
      </c>
      <c r="B5">
        <v>59.939999</v>
      </c>
      <c r="C5">
        <v>60.310001</v>
      </c>
      <c r="D5">
        <v>59.59</v>
      </c>
      <c r="E5">
        <v>60.099997999999999</v>
      </c>
      <c r="F5">
        <v>47.948990000000002</v>
      </c>
      <c r="G5">
        <v>6597200</v>
      </c>
      <c r="H5" s="2">
        <f t="shared" si="1"/>
        <v>10.379996999999996</v>
      </c>
      <c r="I5" s="2">
        <f t="shared" si="2"/>
        <v>0.20876904246240854</v>
      </c>
      <c r="J5" t="s">
        <v>28</v>
      </c>
      <c r="K5" s="2">
        <f t="shared" si="0"/>
        <v>2.742</v>
      </c>
      <c r="L5" s="2">
        <f t="shared" si="3"/>
        <v>425000000</v>
      </c>
      <c r="M5" s="2">
        <f t="shared" si="4"/>
        <v>0.42499999999999999</v>
      </c>
      <c r="N5" t="s">
        <v>29</v>
      </c>
      <c r="O5" t="s">
        <v>30</v>
      </c>
      <c r="P5" t="s">
        <v>31</v>
      </c>
      <c r="Q5" t="s">
        <v>31</v>
      </c>
      <c r="R5" t="s">
        <v>32</v>
      </c>
      <c r="S5">
        <f t="shared" ref="S5:S30" si="9">IF(M5&gt;0,1,0)</f>
        <v>1</v>
      </c>
      <c r="T5">
        <f t="shared" si="5"/>
        <v>1</v>
      </c>
      <c r="U5">
        <f t="shared" si="6"/>
        <v>0.22795350176217982</v>
      </c>
      <c r="X5">
        <f t="shared" si="7"/>
        <v>0</v>
      </c>
      <c r="Y5">
        <f t="shared" si="8"/>
        <v>0</v>
      </c>
    </row>
    <row r="6" spans="1:25" x14ac:dyDescent="0.3">
      <c r="A6" s="1">
        <v>40086</v>
      </c>
      <c r="B6">
        <v>74.059997999999993</v>
      </c>
      <c r="C6">
        <v>74.989998</v>
      </c>
      <c r="D6">
        <v>72.769997000000004</v>
      </c>
      <c r="E6">
        <v>73.800003000000004</v>
      </c>
      <c r="F6">
        <v>59.309078</v>
      </c>
      <c r="G6">
        <v>4561800</v>
      </c>
      <c r="H6" s="2">
        <f t="shared" si="1"/>
        <v>13.700005000000004</v>
      </c>
      <c r="I6" s="2">
        <f t="shared" si="2"/>
        <v>0.22795350176217982</v>
      </c>
      <c r="J6" t="s">
        <v>33</v>
      </c>
      <c r="K6" s="2">
        <f t="shared" si="0"/>
        <v>3.0219999999999998</v>
      </c>
      <c r="L6" s="2">
        <f t="shared" si="3"/>
        <v>280000000</v>
      </c>
      <c r="M6" s="2">
        <f t="shared" si="4"/>
        <v>0.28000000000000003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>
        <f>IF(M6&gt;0,1,0)</f>
        <v>1</v>
      </c>
      <c r="T6">
        <f t="shared" si="5"/>
        <v>1</v>
      </c>
      <c r="U6">
        <f t="shared" si="6"/>
        <v>0.12018962926058421</v>
      </c>
      <c r="X6">
        <f t="shared" si="7"/>
        <v>0</v>
      </c>
      <c r="Y6">
        <f t="shared" si="8"/>
        <v>0</v>
      </c>
    </row>
    <row r="7" spans="1:25" x14ac:dyDescent="0.3">
      <c r="A7" s="1">
        <v>40178</v>
      </c>
      <c r="B7">
        <v>83.790001000000004</v>
      </c>
      <c r="C7">
        <v>84.080001999999993</v>
      </c>
      <c r="D7">
        <v>82.540001000000004</v>
      </c>
      <c r="E7">
        <v>82.669998000000007</v>
      </c>
      <c r="F7">
        <v>66.870345999999998</v>
      </c>
      <c r="G7">
        <v>2049800</v>
      </c>
      <c r="H7" s="2">
        <f t="shared" si="1"/>
        <v>8.869995000000003</v>
      </c>
      <c r="I7" s="2">
        <f t="shared" si="2"/>
        <v>0.12018962926058421</v>
      </c>
      <c r="J7" t="s">
        <v>38</v>
      </c>
      <c r="K7" s="2">
        <f t="shared" si="0"/>
        <v>2.9329999999999998</v>
      </c>
      <c r="L7" s="2">
        <f t="shared" si="3"/>
        <v>-89000000</v>
      </c>
      <c r="M7" s="2">
        <f t="shared" si="4"/>
        <v>-8.8999999999999996E-2</v>
      </c>
      <c r="N7" t="s">
        <v>39</v>
      </c>
      <c r="O7" t="s">
        <v>40</v>
      </c>
      <c r="P7" t="s">
        <v>41</v>
      </c>
      <c r="Q7" t="s">
        <v>41</v>
      </c>
      <c r="R7" t="s">
        <v>42</v>
      </c>
      <c r="S7">
        <f t="shared" si="9"/>
        <v>0</v>
      </c>
      <c r="T7">
        <f t="shared" si="5"/>
        <v>0</v>
      </c>
      <c r="U7">
        <f t="shared" si="6"/>
        <v>1.088668225200618E-2</v>
      </c>
      <c r="X7">
        <f>IF(M7&lt;0,1,0)</f>
        <v>1</v>
      </c>
      <c r="Y7">
        <f>IF(AND(M7&lt;0,I8&lt;0),1,0)</f>
        <v>0</v>
      </c>
    </row>
    <row r="8" spans="1:25" x14ac:dyDescent="0.3">
      <c r="A8" s="1">
        <v>40268</v>
      </c>
      <c r="B8">
        <v>84.050003000000004</v>
      </c>
      <c r="C8">
        <v>84.459998999999996</v>
      </c>
      <c r="D8">
        <v>83.349997999999999</v>
      </c>
      <c r="E8">
        <v>83.57</v>
      </c>
      <c r="F8">
        <v>68.042252000000005</v>
      </c>
      <c r="G8">
        <v>4336700</v>
      </c>
      <c r="H8" s="2">
        <f t="shared" si="1"/>
        <v>0.90000199999998642</v>
      </c>
      <c r="I8" s="2">
        <f t="shared" si="2"/>
        <v>1.088668225200618E-2</v>
      </c>
      <c r="J8" t="s">
        <v>43</v>
      </c>
      <c r="K8" s="2">
        <f t="shared" si="0"/>
        <v>3.11</v>
      </c>
      <c r="L8" s="2">
        <f t="shared" si="3"/>
        <v>177000000</v>
      </c>
      <c r="M8" s="2">
        <f t="shared" si="4"/>
        <v>0.17699999999999999</v>
      </c>
      <c r="N8" t="s">
        <v>44</v>
      </c>
      <c r="O8" t="s">
        <v>45</v>
      </c>
      <c r="P8" t="s">
        <v>46</v>
      </c>
      <c r="Q8" t="s">
        <v>46</v>
      </c>
      <c r="R8" t="s">
        <v>47</v>
      </c>
      <c r="S8">
        <f t="shared" si="9"/>
        <v>1</v>
      </c>
      <c r="T8">
        <f t="shared" si="5"/>
        <v>0</v>
      </c>
      <c r="U8">
        <f t="shared" si="6"/>
        <v>-5.4804379562043717E-2</v>
      </c>
      <c r="X8">
        <f t="shared" si="7"/>
        <v>0</v>
      </c>
      <c r="Y8">
        <f t="shared" si="8"/>
        <v>0</v>
      </c>
    </row>
    <row r="9" spans="1:25" x14ac:dyDescent="0.3">
      <c r="A9" s="1">
        <v>40359</v>
      </c>
      <c r="B9">
        <v>78.209998999999996</v>
      </c>
      <c r="C9">
        <v>80.220000999999996</v>
      </c>
      <c r="D9">
        <v>78.209998999999996</v>
      </c>
      <c r="E9">
        <v>78.989998</v>
      </c>
      <c r="F9">
        <v>64.717628000000005</v>
      </c>
      <c r="G9">
        <v>6942900</v>
      </c>
      <c r="H9" s="2">
        <f t="shared" si="1"/>
        <v>-4.5800019999999932</v>
      </c>
      <c r="I9" s="2">
        <f t="shared" si="2"/>
        <v>-5.4804379562043717E-2</v>
      </c>
      <c r="J9" t="s">
        <v>48</v>
      </c>
      <c r="K9" s="2">
        <f t="shared" si="0"/>
        <v>3.2959999999999998</v>
      </c>
      <c r="L9" s="2">
        <f t="shared" si="3"/>
        <v>186000000</v>
      </c>
      <c r="M9" s="2">
        <f t="shared" si="4"/>
        <v>0.186</v>
      </c>
      <c r="N9" t="s">
        <v>49</v>
      </c>
      <c r="O9" t="s">
        <v>50</v>
      </c>
      <c r="P9" t="s">
        <v>51</v>
      </c>
      <c r="Q9" t="s">
        <v>51</v>
      </c>
      <c r="R9" t="s">
        <v>52</v>
      </c>
      <c r="S9">
        <f t="shared" si="9"/>
        <v>1</v>
      </c>
      <c r="T9">
        <f t="shared" si="5"/>
        <v>1</v>
      </c>
      <c r="U9">
        <f t="shared" si="6"/>
        <v>9.7733905500288737E-2</v>
      </c>
      <c r="X9">
        <f t="shared" si="7"/>
        <v>0</v>
      </c>
      <c r="Y9">
        <f t="shared" si="8"/>
        <v>0</v>
      </c>
    </row>
    <row r="10" spans="1:25" x14ac:dyDescent="0.3">
      <c r="A10" s="1">
        <v>40451</v>
      </c>
      <c r="B10">
        <v>87.779999000000004</v>
      </c>
      <c r="C10">
        <v>88</v>
      </c>
      <c r="D10">
        <v>86.209998999999996</v>
      </c>
      <c r="E10">
        <v>86.709998999999996</v>
      </c>
      <c r="F10">
        <v>71.489052000000001</v>
      </c>
      <c r="G10">
        <v>3634700</v>
      </c>
      <c r="H10" s="2">
        <f t="shared" si="1"/>
        <v>7.7200009999999963</v>
      </c>
      <c r="I10" s="2">
        <f t="shared" si="2"/>
        <v>9.7733905500288737E-2</v>
      </c>
      <c r="J10" t="s">
        <v>53</v>
      </c>
      <c r="K10" s="2">
        <f t="shared" si="0"/>
        <v>3.2909999999999999</v>
      </c>
      <c r="L10" s="2">
        <f t="shared" si="3"/>
        <v>-5000000</v>
      </c>
      <c r="M10" s="2">
        <f t="shared" si="4"/>
        <v>-5.0000000000000001E-3</v>
      </c>
      <c r="N10" t="s">
        <v>54</v>
      </c>
      <c r="O10" t="s">
        <v>55</v>
      </c>
      <c r="P10" t="s">
        <v>56</v>
      </c>
      <c r="Q10" t="s">
        <v>56</v>
      </c>
      <c r="R10" t="s">
        <v>57</v>
      </c>
      <c r="S10">
        <f t="shared" si="9"/>
        <v>0</v>
      </c>
      <c r="T10">
        <f t="shared" si="5"/>
        <v>0</v>
      </c>
      <c r="U10">
        <f t="shared" si="6"/>
        <v>-4.7283589520049759E-3</v>
      </c>
      <c r="X10">
        <f t="shared" si="7"/>
        <v>1</v>
      </c>
      <c r="Y10">
        <f t="shared" si="8"/>
        <v>1</v>
      </c>
    </row>
    <row r="11" spans="1:25" x14ac:dyDescent="0.3">
      <c r="A11" s="1">
        <v>40543</v>
      </c>
      <c r="B11">
        <v>86.529999000000004</v>
      </c>
      <c r="C11">
        <v>86.980002999999996</v>
      </c>
      <c r="D11">
        <v>86.010002</v>
      </c>
      <c r="E11">
        <v>86.300003000000004</v>
      </c>
      <c r="F11">
        <v>71.597221000000005</v>
      </c>
      <c r="G11">
        <v>1791500</v>
      </c>
      <c r="H11" s="2">
        <f t="shared" si="1"/>
        <v>-0.40999599999999248</v>
      </c>
      <c r="I11" s="2">
        <f t="shared" si="2"/>
        <v>-4.7283589520049759E-3</v>
      </c>
      <c r="J11" t="s">
        <v>58</v>
      </c>
      <c r="K11" s="2">
        <f t="shared" si="0"/>
        <v>3.1339999999999999</v>
      </c>
      <c r="L11" s="2">
        <f t="shared" si="3"/>
        <v>-157000000</v>
      </c>
      <c r="M11" s="2">
        <f t="shared" si="4"/>
        <v>-0.157</v>
      </c>
      <c r="N11" t="s">
        <v>59</v>
      </c>
      <c r="O11" t="s">
        <v>60</v>
      </c>
      <c r="P11" t="s">
        <v>61</v>
      </c>
      <c r="Q11" t="s">
        <v>61</v>
      </c>
      <c r="R11" t="s">
        <v>62</v>
      </c>
      <c r="S11">
        <f t="shared" si="9"/>
        <v>0</v>
      </c>
      <c r="T11">
        <f t="shared" si="5"/>
        <v>0</v>
      </c>
      <c r="U11">
        <f t="shared" si="6"/>
        <v>8.3429858049946945E-2</v>
      </c>
      <c r="X11">
        <f t="shared" si="7"/>
        <v>1</v>
      </c>
      <c r="Y11">
        <f t="shared" si="8"/>
        <v>0</v>
      </c>
    </row>
    <row r="12" spans="1:25" x14ac:dyDescent="0.3">
      <c r="A12" s="1">
        <v>40633</v>
      </c>
      <c r="B12">
        <v>92.410004000000001</v>
      </c>
      <c r="C12">
        <v>93.669998000000007</v>
      </c>
      <c r="D12">
        <v>92.360000999999997</v>
      </c>
      <c r="E12">
        <v>93.5</v>
      </c>
      <c r="F12">
        <v>78.037116999999995</v>
      </c>
      <c r="G12">
        <v>3202900</v>
      </c>
      <c r="H12" s="2">
        <f t="shared" si="1"/>
        <v>7.1999969999999962</v>
      </c>
      <c r="I12" s="2">
        <f t="shared" si="2"/>
        <v>8.3429858049946945E-2</v>
      </c>
      <c r="J12" t="s">
        <v>63</v>
      </c>
      <c r="K12" s="2">
        <f t="shared" si="0"/>
        <v>3.5089999999999999</v>
      </c>
      <c r="L12" s="2">
        <f t="shared" si="3"/>
        <v>375000000</v>
      </c>
      <c r="M12" s="2">
        <f t="shared" si="4"/>
        <v>0.375</v>
      </c>
      <c r="N12" t="s">
        <v>64</v>
      </c>
      <c r="O12" t="s">
        <v>65</v>
      </c>
      <c r="P12" t="s">
        <v>66</v>
      </c>
      <c r="Q12" t="s">
        <v>66</v>
      </c>
      <c r="R12" t="s">
        <v>67</v>
      </c>
      <c r="S12">
        <f t="shared" si="9"/>
        <v>1</v>
      </c>
      <c r="T12">
        <f t="shared" si="5"/>
        <v>1</v>
      </c>
      <c r="U12">
        <f t="shared" si="6"/>
        <v>1.4438481283422453E-2</v>
      </c>
      <c r="X12">
        <f t="shared" si="7"/>
        <v>0</v>
      </c>
      <c r="Y12">
        <f t="shared" si="8"/>
        <v>0</v>
      </c>
    </row>
    <row r="13" spans="1:25" x14ac:dyDescent="0.3">
      <c r="A13" s="1">
        <v>40724</v>
      </c>
      <c r="B13">
        <v>93.379997000000003</v>
      </c>
      <c r="C13">
        <v>95.059997999999993</v>
      </c>
      <c r="D13">
        <v>93.349997999999999</v>
      </c>
      <c r="E13">
        <v>94.849997999999999</v>
      </c>
      <c r="F13">
        <v>79.630447000000004</v>
      </c>
      <c r="G13">
        <v>4201800</v>
      </c>
      <c r="H13" s="2">
        <f t="shared" si="1"/>
        <v>1.3499979999999994</v>
      </c>
      <c r="I13" s="2">
        <f t="shared" si="2"/>
        <v>1.4438481283422453E-2</v>
      </c>
      <c r="J13" t="s">
        <v>68</v>
      </c>
      <c r="K13" s="2">
        <f t="shared" si="0"/>
        <v>3.64</v>
      </c>
      <c r="L13" s="2">
        <f t="shared" si="3"/>
        <v>131000000</v>
      </c>
      <c r="M13" s="2">
        <f t="shared" si="4"/>
        <v>0.13100000000000001</v>
      </c>
      <c r="N13" t="s">
        <v>69</v>
      </c>
      <c r="O13" t="s">
        <v>70</v>
      </c>
      <c r="P13" t="s">
        <v>71</v>
      </c>
      <c r="Q13" t="s">
        <v>71</v>
      </c>
      <c r="R13" t="s">
        <v>72</v>
      </c>
      <c r="S13">
        <f t="shared" si="9"/>
        <v>1</v>
      </c>
      <c r="T13">
        <f t="shared" si="5"/>
        <v>0</v>
      </c>
      <c r="U13">
        <f t="shared" si="6"/>
        <v>-0.24312069041899184</v>
      </c>
      <c r="X13">
        <f t="shared" si="7"/>
        <v>0</v>
      </c>
      <c r="Y13">
        <f t="shared" si="8"/>
        <v>0</v>
      </c>
    </row>
    <row r="14" spans="1:25" x14ac:dyDescent="0.3">
      <c r="A14" s="1">
        <v>40816</v>
      </c>
      <c r="B14">
        <v>73.910004000000001</v>
      </c>
      <c r="C14">
        <v>73.940002000000007</v>
      </c>
      <c r="D14">
        <v>71.709998999999996</v>
      </c>
      <c r="E14">
        <v>71.790001000000004</v>
      </c>
      <c r="F14">
        <v>60.676991000000001</v>
      </c>
      <c r="G14">
        <v>7184500</v>
      </c>
      <c r="H14" s="2">
        <f t="shared" si="1"/>
        <v>-23.059996999999996</v>
      </c>
      <c r="I14" s="2">
        <f t="shared" si="2"/>
        <v>-0.24312069041899184</v>
      </c>
      <c r="J14" t="s">
        <v>73</v>
      </c>
      <c r="K14" s="2">
        <f t="shared" si="0"/>
        <v>3.504</v>
      </c>
      <c r="L14" s="2">
        <f t="shared" si="3"/>
        <v>-136000000</v>
      </c>
      <c r="M14" s="2">
        <f t="shared" si="4"/>
        <v>-0.13600000000000001</v>
      </c>
      <c r="N14" t="s">
        <v>74</v>
      </c>
      <c r="O14" t="s">
        <v>75</v>
      </c>
      <c r="P14" t="s">
        <v>76</v>
      </c>
      <c r="Q14" t="s">
        <v>76</v>
      </c>
      <c r="R14" t="s">
        <v>77</v>
      </c>
      <c r="S14">
        <f t="shared" si="9"/>
        <v>0</v>
      </c>
      <c r="T14">
        <f t="shared" si="5"/>
        <v>0</v>
      </c>
      <c r="U14">
        <f t="shared" si="6"/>
        <v>0.29335557468511519</v>
      </c>
      <c r="X14">
        <f t="shared" si="7"/>
        <v>1</v>
      </c>
      <c r="Y14">
        <f t="shared" si="8"/>
        <v>0</v>
      </c>
    </row>
    <row r="15" spans="1:25" x14ac:dyDescent="0.3">
      <c r="A15" s="1">
        <v>41274</v>
      </c>
      <c r="B15">
        <v>91.550003000000004</v>
      </c>
      <c r="C15">
        <v>92.919998000000007</v>
      </c>
      <c r="D15">
        <v>91.400002000000001</v>
      </c>
      <c r="E15">
        <v>92.849997999999999</v>
      </c>
      <c r="F15">
        <v>81.160919000000007</v>
      </c>
      <c r="G15">
        <v>2580600</v>
      </c>
      <c r="H15" s="2">
        <f t="shared" si="1"/>
        <v>21.059996999999996</v>
      </c>
      <c r="I15" s="2">
        <f t="shared" si="2"/>
        <v>0.29335557468511519</v>
      </c>
      <c r="J15" t="s">
        <v>78</v>
      </c>
      <c r="K15" s="2">
        <f t="shared" si="0"/>
        <v>3.3959999999999999</v>
      </c>
      <c r="L15" s="2">
        <f t="shared" si="3"/>
        <v>-108000000</v>
      </c>
      <c r="M15" s="2">
        <f t="shared" si="4"/>
        <v>-0.108</v>
      </c>
      <c r="N15" t="s">
        <v>79</v>
      </c>
      <c r="O15" t="s">
        <v>80</v>
      </c>
      <c r="P15" t="s">
        <v>16</v>
      </c>
      <c r="Q15" t="s">
        <v>16</v>
      </c>
      <c r="R15" t="s">
        <v>81</v>
      </c>
      <c r="S15">
        <f t="shared" si="9"/>
        <v>0</v>
      </c>
      <c r="T15">
        <f t="shared" si="5"/>
        <v>0</v>
      </c>
      <c r="U15">
        <f t="shared" si="6"/>
        <v>0.2860528440722207</v>
      </c>
      <c r="X15">
        <f t="shared" si="7"/>
        <v>1</v>
      </c>
      <c r="Y15">
        <f t="shared" si="8"/>
        <v>0</v>
      </c>
    </row>
    <row r="16" spans="1:25" x14ac:dyDescent="0.3">
      <c r="A16" s="1">
        <v>41547</v>
      </c>
      <c r="B16">
        <v>119.389999</v>
      </c>
      <c r="C16">
        <v>119.959999</v>
      </c>
      <c r="D16">
        <v>118.66999800000001</v>
      </c>
      <c r="E16">
        <v>119.410004</v>
      </c>
      <c r="F16">
        <v>106.204903</v>
      </c>
      <c r="G16">
        <v>2104700</v>
      </c>
      <c r="H16" s="2">
        <f t="shared" si="1"/>
        <v>26.560006000000001</v>
      </c>
      <c r="I16" s="2">
        <f t="shared" si="2"/>
        <v>0.2860528440722207</v>
      </c>
      <c r="J16" t="s">
        <v>82</v>
      </c>
      <c r="K16" s="2">
        <f t="shared" si="0"/>
        <v>3.7679999999999998</v>
      </c>
      <c r="L16" s="2">
        <f t="shared" si="3"/>
        <v>372000000</v>
      </c>
      <c r="M16" s="2">
        <f t="shared" si="4"/>
        <v>0.372</v>
      </c>
      <c r="N16" t="s">
        <v>83</v>
      </c>
      <c r="O16" t="s">
        <v>84</v>
      </c>
      <c r="P16" t="s">
        <v>85</v>
      </c>
      <c r="Q16" t="s">
        <v>85</v>
      </c>
      <c r="R16" t="s">
        <v>86</v>
      </c>
      <c r="S16">
        <f t="shared" si="9"/>
        <v>1</v>
      </c>
      <c r="T16">
        <f t="shared" si="5"/>
        <v>1</v>
      </c>
      <c r="U16">
        <f t="shared" si="6"/>
        <v>0.17452470732686684</v>
      </c>
      <c r="X16">
        <f t="shared" si="7"/>
        <v>0</v>
      </c>
      <c r="Y16">
        <f t="shared" si="8"/>
        <v>0</v>
      </c>
    </row>
    <row r="17" spans="1:25" x14ac:dyDescent="0.3">
      <c r="A17" s="1">
        <v>41639</v>
      </c>
      <c r="B17">
        <v>140</v>
      </c>
      <c r="C17">
        <v>140.429993</v>
      </c>
      <c r="D17">
        <v>139.479996</v>
      </c>
      <c r="E17">
        <v>140.25</v>
      </c>
      <c r="F17">
        <v>125.35237100000001</v>
      </c>
      <c r="G17">
        <v>1846500</v>
      </c>
      <c r="H17" s="2">
        <f t="shared" si="1"/>
        <v>20.839995999999999</v>
      </c>
      <c r="I17" s="2">
        <f t="shared" si="2"/>
        <v>0.17452470732686684</v>
      </c>
      <c r="J17" t="s">
        <v>87</v>
      </c>
      <c r="K17" s="2">
        <f t="shared" si="0"/>
        <v>3.593</v>
      </c>
      <c r="L17" s="2">
        <f t="shared" si="3"/>
        <v>-175000000</v>
      </c>
      <c r="M17" s="2">
        <f t="shared" si="4"/>
        <v>-0.17499999999999999</v>
      </c>
      <c r="N17" t="s">
        <v>88</v>
      </c>
      <c r="O17" t="s">
        <v>65</v>
      </c>
      <c r="P17" t="s">
        <v>89</v>
      </c>
      <c r="Q17" t="s">
        <v>89</v>
      </c>
      <c r="R17" t="s">
        <v>90</v>
      </c>
      <c r="S17">
        <f t="shared" si="9"/>
        <v>0</v>
      </c>
      <c r="T17">
        <f t="shared" si="5"/>
        <v>0</v>
      </c>
      <c r="U17">
        <f t="shared" si="6"/>
        <v>-3.2727244206773712E-2</v>
      </c>
      <c r="X17">
        <f t="shared" si="7"/>
        <v>1</v>
      </c>
      <c r="Y17">
        <f t="shared" si="8"/>
        <v>1</v>
      </c>
    </row>
    <row r="18" spans="1:25" x14ac:dyDescent="0.3">
      <c r="A18" s="1">
        <v>41729</v>
      </c>
      <c r="B18">
        <v>134.61000100000001</v>
      </c>
      <c r="C18">
        <v>135.86999499999999</v>
      </c>
      <c r="D18">
        <v>134.58000200000001</v>
      </c>
      <c r="E18">
        <v>135.66000399999999</v>
      </c>
      <c r="F18">
        <v>122.04658499999999</v>
      </c>
      <c r="G18">
        <v>2711800</v>
      </c>
      <c r="H18" s="2">
        <f t="shared" si="1"/>
        <v>-4.5899960000000135</v>
      </c>
      <c r="I18" s="2">
        <f t="shared" si="2"/>
        <v>-3.2727244206773712E-2</v>
      </c>
      <c r="J18" t="s">
        <v>91</v>
      </c>
      <c r="K18" s="2">
        <f t="shared" si="0"/>
        <v>3.8</v>
      </c>
      <c r="L18" s="2">
        <f t="shared" si="3"/>
        <v>207000000</v>
      </c>
      <c r="M18" s="2">
        <f t="shared" si="4"/>
        <v>0.20699999999999999</v>
      </c>
      <c r="N18" t="s">
        <v>92</v>
      </c>
      <c r="O18" t="s">
        <v>93</v>
      </c>
      <c r="P18" t="s">
        <v>94</v>
      </c>
      <c r="Q18" t="s">
        <v>94</v>
      </c>
      <c r="R18" t="s">
        <v>95</v>
      </c>
      <c r="S18">
        <f t="shared" si="9"/>
        <v>1</v>
      </c>
      <c r="T18">
        <f t="shared" si="5"/>
        <v>1</v>
      </c>
      <c r="U18">
        <f t="shared" si="6"/>
        <v>5.5874987295444947E-2</v>
      </c>
      <c r="X18">
        <f t="shared" si="7"/>
        <v>0</v>
      </c>
      <c r="Y18">
        <f t="shared" si="8"/>
        <v>0</v>
      </c>
    </row>
    <row r="19" spans="1:25" x14ac:dyDescent="0.3">
      <c r="A19" s="1">
        <v>41820</v>
      </c>
      <c r="B19">
        <v>143.91999799999999</v>
      </c>
      <c r="C19">
        <v>143.929993</v>
      </c>
      <c r="D19">
        <v>143.05999800000001</v>
      </c>
      <c r="E19">
        <v>143.240005</v>
      </c>
      <c r="F19">
        <v>129.656509</v>
      </c>
      <c r="G19">
        <v>1878400</v>
      </c>
      <c r="H19" s="2">
        <f t="shared" si="1"/>
        <v>7.58000100000001</v>
      </c>
      <c r="I19" s="2">
        <f t="shared" si="2"/>
        <v>5.5874987295444947E-2</v>
      </c>
      <c r="J19" t="s">
        <v>96</v>
      </c>
      <c r="K19" s="2">
        <f t="shared" si="0"/>
        <v>3.95</v>
      </c>
      <c r="L19" s="2">
        <f t="shared" si="3"/>
        <v>150000000</v>
      </c>
      <c r="M19" s="2">
        <f t="shared" si="4"/>
        <v>0.15</v>
      </c>
      <c r="N19" t="s">
        <v>97</v>
      </c>
      <c r="O19" t="s">
        <v>98</v>
      </c>
      <c r="P19" t="s">
        <v>99</v>
      </c>
      <c r="Q19" t="s">
        <v>99</v>
      </c>
      <c r="R19" t="s">
        <v>100</v>
      </c>
      <c r="S19">
        <f t="shared" si="9"/>
        <v>1</v>
      </c>
      <c r="T19">
        <f t="shared" si="5"/>
        <v>0</v>
      </c>
      <c r="U19">
        <f t="shared" si="6"/>
        <v>-1.0890896017491764E-2</v>
      </c>
      <c r="X19">
        <f t="shared" si="7"/>
        <v>0</v>
      </c>
      <c r="Y19">
        <f t="shared" si="8"/>
        <v>0</v>
      </c>
    </row>
    <row r="20" spans="1:25" x14ac:dyDescent="0.3">
      <c r="A20" s="1">
        <v>41912</v>
      </c>
      <c r="B20">
        <v>142.5</v>
      </c>
      <c r="C20">
        <v>142.89999399999999</v>
      </c>
      <c r="D20">
        <v>141.279999</v>
      </c>
      <c r="E20">
        <v>141.679993</v>
      </c>
      <c r="F20">
        <v>129.009094</v>
      </c>
      <c r="G20">
        <v>2675100</v>
      </c>
      <c r="H20" s="2">
        <f t="shared" si="1"/>
        <v>-1.5600120000000004</v>
      </c>
      <c r="I20" s="2">
        <f t="shared" si="2"/>
        <v>-1.0890896017491764E-2</v>
      </c>
      <c r="J20" t="s">
        <v>101</v>
      </c>
      <c r="K20" s="2">
        <f t="shared" si="0"/>
        <v>3.9319999999999999</v>
      </c>
      <c r="L20" s="2">
        <f t="shared" si="3"/>
        <v>-18000000</v>
      </c>
      <c r="M20" s="2">
        <f t="shared" si="4"/>
        <v>-1.7999999999999999E-2</v>
      </c>
      <c r="N20" t="s">
        <v>102</v>
      </c>
      <c r="O20" t="s">
        <v>103</v>
      </c>
      <c r="P20" t="s">
        <v>104</v>
      </c>
      <c r="Q20" t="s">
        <v>104</v>
      </c>
      <c r="R20" t="s">
        <v>105</v>
      </c>
      <c r="S20">
        <f t="shared" si="9"/>
        <v>0</v>
      </c>
      <c r="T20">
        <f t="shared" si="5"/>
        <v>0</v>
      </c>
      <c r="U20">
        <f t="shared" si="6"/>
        <v>0.159796831723446</v>
      </c>
      <c r="X20">
        <f t="shared" si="7"/>
        <v>1</v>
      </c>
      <c r="Y20">
        <f t="shared" si="8"/>
        <v>0</v>
      </c>
    </row>
    <row r="21" spans="1:25" x14ac:dyDescent="0.3">
      <c r="A21" s="1">
        <v>42004</v>
      </c>
      <c r="B21">
        <v>166</v>
      </c>
      <c r="C21">
        <v>167.16999799999999</v>
      </c>
      <c r="D21">
        <v>164.199997</v>
      </c>
      <c r="E21">
        <v>164.320007</v>
      </c>
      <c r="F21">
        <v>150.42739900000001</v>
      </c>
      <c r="G21">
        <v>1623700</v>
      </c>
      <c r="H21" s="2">
        <f t="shared" si="1"/>
        <v>22.640014000000008</v>
      </c>
      <c r="I21" s="2">
        <f t="shared" si="2"/>
        <v>0.159796831723446</v>
      </c>
      <c r="J21" t="s">
        <v>106</v>
      </c>
      <c r="K21" s="2">
        <f t="shared" si="0"/>
        <v>3.6920000000000002</v>
      </c>
      <c r="L21" s="2">
        <f t="shared" si="3"/>
        <v>-240000000</v>
      </c>
      <c r="M21" s="2">
        <f t="shared" si="4"/>
        <v>-0.24</v>
      </c>
      <c r="N21" t="s">
        <v>107</v>
      </c>
      <c r="O21" t="s">
        <v>108</v>
      </c>
      <c r="P21" t="s">
        <v>109</v>
      </c>
      <c r="Q21" t="s">
        <v>109</v>
      </c>
      <c r="R21" t="s">
        <v>110</v>
      </c>
      <c r="S21">
        <f t="shared" si="9"/>
        <v>0</v>
      </c>
      <c r="T21">
        <f t="shared" si="5"/>
        <v>0</v>
      </c>
      <c r="U21">
        <f t="shared" si="6"/>
        <v>3.8339214530339707E-3</v>
      </c>
      <c r="X21">
        <f t="shared" si="7"/>
        <v>1</v>
      </c>
      <c r="Y21">
        <f t="shared" si="8"/>
        <v>0</v>
      </c>
    </row>
    <row r="22" spans="1:25" x14ac:dyDescent="0.3">
      <c r="A22" s="1">
        <v>42094</v>
      </c>
      <c r="B22">
        <v>165.41000399999999</v>
      </c>
      <c r="C22">
        <v>166</v>
      </c>
      <c r="D22">
        <v>164.61999499999999</v>
      </c>
      <c r="E22">
        <v>164.949997</v>
      </c>
      <c r="F22">
        <v>151.94332900000001</v>
      </c>
      <c r="G22">
        <v>2081300</v>
      </c>
      <c r="H22" s="2">
        <f t="shared" si="1"/>
        <v>0.62998999999999228</v>
      </c>
      <c r="I22" s="2">
        <f t="shared" si="2"/>
        <v>3.8339214530339707E-3</v>
      </c>
      <c r="J22" t="s">
        <v>111</v>
      </c>
      <c r="K22" s="2">
        <f t="shared" si="0"/>
        <v>3.7570000000000001</v>
      </c>
      <c r="L22" s="2">
        <f t="shared" si="3"/>
        <v>65000000</v>
      </c>
      <c r="M22" s="2">
        <f t="shared" si="4"/>
        <v>6.5000000000000002E-2</v>
      </c>
      <c r="N22" t="s">
        <v>112</v>
      </c>
      <c r="O22" t="s">
        <v>113</v>
      </c>
      <c r="P22" t="s">
        <v>114</v>
      </c>
      <c r="Q22" t="s">
        <v>114</v>
      </c>
      <c r="R22" t="s">
        <v>115</v>
      </c>
      <c r="S22">
        <f t="shared" si="9"/>
        <v>1</v>
      </c>
      <c r="T22">
        <f t="shared" si="5"/>
        <v>0</v>
      </c>
      <c r="U22">
        <f t="shared" si="6"/>
        <v>-6.45649845025459E-2</v>
      </c>
      <c r="X22">
        <f t="shared" si="7"/>
        <v>0</v>
      </c>
      <c r="Y22">
        <f t="shared" si="8"/>
        <v>0</v>
      </c>
    </row>
    <row r="23" spans="1:25" x14ac:dyDescent="0.3">
      <c r="A23" s="1">
        <v>42185</v>
      </c>
      <c r="B23">
        <v>155</v>
      </c>
      <c r="C23">
        <v>155.300003</v>
      </c>
      <c r="D23">
        <v>154.070007</v>
      </c>
      <c r="E23">
        <v>154.300003</v>
      </c>
      <c r="F23">
        <v>143.031891</v>
      </c>
      <c r="G23">
        <v>2561000</v>
      </c>
      <c r="H23" s="2">
        <f t="shared" si="1"/>
        <v>-10.649993999999992</v>
      </c>
      <c r="I23" s="2">
        <f t="shared" si="2"/>
        <v>-6.45649845025459E-2</v>
      </c>
      <c r="J23" t="s">
        <v>116</v>
      </c>
      <c r="K23" s="2">
        <f t="shared" si="0"/>
        <v>3.8279999999999998</v>
      </c>
      <c r="L23" s="2">
        <f t="shared" si="3"/>
        <v>71000000</v>
      </c>
      <c r="M23" s="2">
        <f t="shared" si="4"/>
        <v>7.0999999999999994E-2</v>
      </c>
      <c r="N23" t="s">
        <v>117</v>
      </c>
      <c r="O23" t="s">
        <v>118</v>
      </c>
      <c r="P23" t="s">
        <v>119</v>
      </c>
      <c r="Q23" t="s">
        <v>119</v>
      </c>
      <c r="R23" t="s">
        <v>120</v>
      </c>
      <c r="S23">
        <f t="shared" si="9"/>
        <v>1</v>
      </c>
      <c r="T23">
        <f t="shared" si="5"/>
        <v>0</v>
      </c>
      <c r="U23">
        <f t="shared" si="6"/>
        <v>-8.1205435880646118E-2</v>
      </c>
      <c r="X23">
        <f t="shared" si="7"/>
        <v>0</v>
      </c>
      <c r="Y23">
        <f t="shared" si="8"/>
        <v>0</v>
      </c>
    </row>
    <row r="24" spans="1:25" x14ac:dyDescent="0.3">
      <c r="A24" s="1">
        <v>42277</v>
      </c>
      <c r="B24">
        <v>142.520004</v>
      </c>
      <c r="C24">
        <v>143.229996</v>
      </c>
      <c r="D24">
        <v>140.5</v>
      </c>
      <c r="E24">
        <v>141.770004</v>
      </c>
      <c r="F24">
        <v>132.33148199999999</v>
      </c>
      <c r="G24">
        <v>3453600</v>
      </c>
      <c r="H24" s="2">
        <f t="shared" si="1"/>
        <v>-12.529999000000004</v>
      </c>
      <c r="I24" s="2">
        <f t="shared" si="2"/>
        <v>-8.1205435880646118E-2</v>
      </c>
      <c r="J24" t="s">
        <v>121</v>
      </c>
      <c r="K24" s="2">
        <f t="shared" si="0"/>
        <v>3.835</v>
      </c>
      <c r="L24" s="2">
        <f t="shared" si="3"/>
        <v>7000000</v>
      </c>
      <c r="M24" s="2">
        <f t="shared" si="4"/>
        <v>7.0000000000000001E-3</v>
      </c>
      <c r="N24" t="s">
        <v>122</v>
      </c>
      <c r="O24" t="s">
        <v>123</v>
      </c>
      <c r="P24" t="s">
        <v>124</v>
      </c>
      <c r="Q24" t="s">
        <v>124</v>
      </c>
      <c r="R24" t="s">
        <v>125</v>
      </c>
      <c r="S24">
        <f t="shared" si="9"/>
        <v>1</v>
      </c>
      <c r="T24">
        <f t="shared" si="5"/>
        <v>1</v>
      </c>
      <c r="U24">
        <f t="shared" si="6"/>
        <v>6.2566091202198096E-2</v>
      </c>
      <c r="X24">
        <f t="shared" si="7"/>
        <v>0</v>
      </c>
      <c r="Y24">
        <f t="shared" si="8"/>
        <v>0</v>
      </c>
    </row>
    <row r="25" spans="1:25" x14ac:dyDescent="0.3">
      <c r="A25" s="1">
        <v>42369</v>
      </c>
      <c r="B25">
        <v>151.729996</v>
      </c>
      <c r="C25">
        <v>152.11999499999999</v>
      </c>
      <c r="D25">
        <v>150.63000500000001</v>
      </c>
      <c r="E25">
        <v>150.63999899999999</v>
      </c>
      <c r="F25">
        <v>141.53480500000001</v>
      </c>
      <c r="G25">
        <v>1607100</v>
      </c>
      <c r="H25" s="2">
        <f t="shared" si="1"/>
        <v>8.8699949999999887</v>
      </c>
      <c r="I25" s="2">
        <f t="shared" si="2"/>
        <v>6.2566091202198096E-2</v>
      </c>
      <c r="J25" t="s">
        <v>126</v>
      </c>
      <c r="K25" s="2">
        <f t="shared" si="0"/>
        <v>3.4710000000000001</v>
      </c>
      <c r="L25" s="2">
        <f t="shared" si="3"/>
        <v>-364000000</v>
      </c>
      <c r="M25" s="2">
        <f t="shared" si="4"/>
        <v>-0.36399999999999999</v>
      </c>
      <c r="N25" t="s">
        <v>127</v>
      </c>
      <c r="O25" t="s">
        <v>128</v>
      </c>
      <c r="P25" t="s">
        <v>129</v>
      </c>
      <c r="Q25" t="s">
        <v>129</v>
      </c>
      <c r="R25" t="s">
        <v>130</v>
      </c>
      <c r="S25">
        <f t="shared" si="9"/>
        <v>0</v>
      </c>
      <c r="T25">
        <f t="shared" si="5"/>
        <v>0</v>
      </c>
      <c r="U25">
        <f t="shared" si="6"/>
        <v>0.10614714621712142</v>
      </c>
      <c r="X25">
        <f t="shared" si="7"/>
        <v>1</v>
      </c>
      <c r="Y25">
        <f t="shared" si="8"/>
        <v>0</v>
      </c>
    </row>
    <row r="26" spans="1:25" x14ac:dyDescent="0.3">
      <c r="A26" s="1">
        <v>42460</v>
      </c>
      <c r="B26">
        <v>166.75</v>
      </c>
      <c r="C26">
        <v>167.5</v>
      </c>
      <c r="D26">
        <v>166.5</v>
      </c>
      <c r="E26">
        <v>166.63000500000001</v>
      </c>
      <c r="F26">
        <v>157.68949900000001</v>
      </c>
      <c r="G26">
        <v>1777200</v>
      </c>
      <c r="H26" s="2">
        <f t="shared" si="1"/>
        <v>15.990006000000022</v>
      </c>
      <c r="I26" s="2">
        <f t="shared" si="2"/>
        <v>0.10614714621712142</v>
      </c>
      <c r="J26" t="s">
        <v>131</v>
      </c>
      <c r="K26" s="2">
        <f t="shared" si="0"/>
        <v>3.7309999999999999</v>
      </c>
      <c r="L26" s="2">
        <f t="shared" si="3"/>
        <v>260000000</v>
      </c>
      <c r="M26" s="2">
        <f t="shared" si="4"/>
        <v>0.26</v>
      </c>
      <c r="N26" t="s">
        <v>132</v>
      </c>
      <c r="O26" t="s">
        <v>133</v>
      </c>
      <c r="P26" t="s">
        <v>134</v>
      </c>
      <c r="Q26" t="s">
        <v>134</v>
      </c>
      <c r="R26" t="s">
        <v>135</v>
      </c>
      <c r="S26">
        <f t="shared" si="9"/>
        <v>1</v>
      </c>
      <c r="T26">
        <f t="shared" si="5"/>
        <v>1</v>
      </c>
      <c r="U26">
        <f t="shared" si="6"/>
        <v>5.0951147723964703E-2</v>
      </c>
      <c r="X26">
        <f t="shared" si="7"/>
        <v>0</v>
      </c>
      <c r="Y26">
        <f t="shared" si="8"/>
        <v>0</v>
      </c>
    </row>
    <row r="27" spans="1:25" x14ac:dyDescent="0.3">
      <c r="A27" s="1">
        <v>42551</v>
      </c>
      <c r="B27">
        <v>172.05999800000001</v>
      </c>
      <c r="C27">
        <v>175.13999899999999</v>
      </c>
      <c r="D27">
        <v>172.05999800000001</v>
      </c>
      <c r="E27">
        <v>175.11999499999999</v>
      </c>
      <c r="F27">
        <v>166.82745399999999</v>
      </c>
      <c r="G27">
        <v>2449400</v>
      </c>
      <c r="H27" s="2">
        <f t="shared" si="1"/>
        <v>8.4899899999999775</v>
      </c>
      <c r="I27" s="2">
        <f t="shared" si="2"/>
        <v>5.0951147723964703E-2</v>
      </c>
      <c r="J27" t="s">
        <v>136</v>
      </c>
      <c r="K27" s="2">
        <f t="shared" si="0"/>
        <v>3.863</v>
      </c>
      <c r="L27" s="2">
        <f t="shared" si="3"/>
        <v>132000000</v>
      </c>
      <c r="M27" s="2">
        <f t="shared" si="4"/>
        <v>0.13200000000000001</v>
      </c>
      <c r="N27" t="s">
        <v>137</v>
      </c>
      <c r="O27" t="s">
        <v>138</v>
      </c>
      <c r="P27" t="s">
        <v>139</v>
      </c>
      <c r="Q27" t="s">
        <v>139</v>
      </c>
      <c r="R27" t="s">
        <v>140</v>
      </c>
      <c r="S27">
        <f t="shared" si="9"/>
        <v>1</v>
      </c>
      <c r="T27">
        <f t="shared" si="5"/>
        <v>1</v>
      </c>
      <c r="U27">
        <f t="shared" si="6"/>
        <v>6.3385166268421327E-3</v>
      </c>
      <c r="X27">
        <f t="shared" si="7"/>
        <v>0</v>
      </c>
      <c r="Y27">
        <f t="shared" si="8"/>
        <v>0</v>
      </c>
    </row>
    <row r="28" spans="1:25" x14ac:dyDescent="0.3">
      <c r="A28" s="1">
        <v>42643</v>
      </c>
      <c r="B28">
        <v>176.58000200000001</v>
      </c>
      <c r="C28">
        <v>177.14999399999999</v>
      </c>
      <c r="D28">
        <v>176.08999600000001</v>
      </c>
      <c r="E28">
        <v>176.229996</v>
      </c>
      <c r="F28">
        <v>168.931015</v>
      </c>
      <c r="G28">
        <v>2419400</v>
      </c>
      <c r="H28" s="2">
        <f t="shared" si="1"/>
        <v>1.1100010000000111</v>
      </c>
      <c r="I28" s="2">
        <f t="shared" si="2"/>
        <v>6.3385166268421327E-3</v>
      </c>
      <c r="J28" t="s">
        <v>141</v>
      </c>
      <c r="K28" s="2">
        <f t="shared" si="0"/>
        <v>3.8620000000000001</v>
      </c>
      <c r="L28" s="2">
        <f t="shared" si="3"/>
        <v>-1000000</v>
      </c>
      <c r="M28" s="2">
        <f t="shared" si="4"/>
        <v>-1E-3</v>
      </c>
      <c r="N28" t="s">
        <v>142</v>
      </c>
      <c r="O28" t="s">
        <v>143</v>
      </c>
      <c r="P28" t="s">
        <v>144</v>
      </c>
      <c r="Q28" t="s">
        <v>144</v>
      </c>
      <c r="R28" t="s">
        <v>145</v>
      </c>
      <c r="S28">
        <f t="shared" si="9"/>
        <v>0</v>
      </c>
      <c r="T28">
        <f t="shared" si="5"/>
        <v>0</v>
      </c>
      <c r="U28">
        <f t="shared" si="6"/>
        <v>8.5683517804766948E-2</v>
      </c>
      <c r="X28">
        <f t="shared" si="7"/>
        <v>1</v>
      </c>
      <c r="Y28">
        <f t="shared" si="8"/>
        <v>0</v>
      </c>
    </row>
    <row r="29" spans="1:25" x14ac:dyDescent="0.3">
      <c r="A29" s="1">
        <v>42825</v>
      </c>
      <c r="B29">
        <v>191.300003</v>
      </c>
      <c r="C29">
        <v>192.39999399999999</v>
      </c>
      <c r="D29">
        <v>190.990005</v>
      </c>
      <c r="E29">
        <v>191.33000200000001</v>
      </c>
      <c r="F29">
        <v>185.78355400000001</v>
      </c>
      <c r="G29">
        <v>1730000</v>
      </c>
      <c r="H29" s="2">
        <f t="shared" si="1"/>
        <v>15.100006000000008</v>
      </c>
      <c r="I29" s="2">
        <f t="shared" si="2"/>
        <v>8.5683517804766948E-2</v>
      </c>
      <c r="J29" t="s">
        <v>146</v>
      </c>
      <c r="K29" s="2">
        <f t="shared" si="0"/>
        <v>3.8029999999999999</v>
      </c>
      <c r="L29" s="2">
        <f t="shared" si="3"/>
        <v>-59000000</v>
      </c>
      <c r="M29" s="2">
        <f t="shared" si="4"/>
        <v>-5.8999999999999997E-2</v>
      </c>
      <c r="N29" t="s">
        <v>147</v>
      </c>
      <c r="O29" t="s">
        <v>55</v>
      </c>
      <c r="P29" t="s">
        <v>148</v>
      </c>
      <c r="Q29" t="s">
        <v>148</v>
      </c>
      <c r="R29" t="s">
        <v>149</v>
      </c>
      <c r="S29">
        <f t="shared" si="9"/>
        <v>0</v>
      </c>
      <c r="T29">
        <f t="shared" si="5"/>
        <v>0</v>
      </c>
      <c r="U29">
        <f t="shared" si="6"/>
        <v>8.8120001169497628E-2</v>
      </c>
      <c r="X29">
        <f t="shared" si="7"/>
        <v>1</v>
      </c>
      <c r="Y29">
        <f t="shared" si="8"/>
        <v>0</v>
      </c>
    </row>
    <row r="30" spans="1:25" x14ac:dyDescent="0.3">
      <c r="A30" s="1">
        <v>42916</v>
      </c>
      <c r="B30">
        <v>209.91000399999999</v>
      </c>
      <c r="C30">
        <v>209.91000399999999</v>
      </c>
      <c r="D30">
        <v>207.85000600000001</v>
      </c>
      <c r="E30">
        <v>208.19000199999999</v>
      </c>
      <c r="F30">
        <v>203.362167</v>
      </c>
      <c r="G30">
        <v>1770000</v>
      </c>
      <c r="H30" s="2">
        <f t="shared" si="1"/>
        <v>16.859999999999985</v>
      </c>
      <c r="I30" s="2">
        <f t="shared" si="2"/>
        <v>8.8120001169497628E-2</v>
      </c>
      <c r="J30" t="s">
        <v>146</v>
      </c>
      <c r="K30" s="2">
        <f t="shared" si="0"/>
        <v>3.8029999999999999</v>
      </c>
      <c r="L30" s="2">
        <f t="shared" si="3"/>
        <v>0</v>
      </c>
      <c r="M30" s="2">
        <f t="shared" si="4"/>
        <v>0</v>
      </c>
      <c r="N30" t="s">
        <v>150</v>
      </c>
      <c r="O30" t="s">
        <v>151</v>
      </c>
      <c r="P30" t="s">
        <v>152</v>
      </c>
      <c r="Q30" t="s">
        <v>152</v>
      </c>
      <c r="R30" t="s">
        <v>153</v>
      </c>
    </row>
    <row r="34" spans="19:26" x14ac:dyDescent="0.3">
      <c r="S34" t="s">
        <v>163</v>
      </c>
      <c r="T34" t="s">
        <v>164</v>
      </c>
      <c r="U34" t="s">
        <v>165</v>
      </c>
      <c r="X34" t="s">
        <v>166</v>
      </c>
      <c r="Y34" t="s">
        <v>164</v>
      </c>
      <c r="Z34" t="s">
        <v>165</v>
      </c>
    </row>
    <row r="35" spans="19:26" x14ac:dyDescent="0.3">
      <c r="S35">
        <f>SUM(S3:S30)</f>
        <v>14</v>
      </c>
      <c r="T35">
        <f>SUM(T3:T30)</f>
        <v>9</v>
      </c>
      <c r="U35">
        <f>T35/S35</f>
        <v>0.6428571428571429</v>
      </c>
      <c r="X35">
        <f>SUM(X3:X30)</f>
        <v>13</v>
      </c>
      <c r="Y35">
        <f>SUM(Y3:Y30)</f>
        <v>3</v>
      </c>
      <c r="Z35">
        <f>Y35/X35</f>
        <v>0.23076923076923078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Leibowitz</cp:lastModifiedBy>
  <dcterms:created xsi:type="dcterms:W3CDTF">2018-06-30T09:05:14Z</dcterms:created>
  <dcterms:modified xsi:type="dcterms:W3CDTF">2018-06-30T13:29:02Z</dcterms:modified>
</cp:coreProperties>
</file>