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iproject 3" sheetId="1" r:id="rId4"/>
  </sheets>
  <definedNames/>
  <calcPr/>
</workbook>
</file>

<file path=xl/sharedStrings.xml><?xml version="1.0" encoding="utf-8"?>
<sst xmlns="http://schemas.openxmlformats.org/spreadsheetml/2006/main" count="146" uniqueCount="83">
  <si>
    <t>Number 1</t>
  </si>
  <si>
    <t>Instance</t>
  </si>
  <si>
    <t>x1</t>
  </si>
  <si>
    <t>x2</t>
  </si>
  <si>
    <t>x3</t>
  </si>
  <si>
    <t>x4</t>
  </si>
  <si>
    <t>alpha</t>
  </si>
  <si>
    <t>y</t>
  </si>
  <si>
    <t>Gamma =</t>
  </si>
  <si>
    <t>W calculations</t>
  </si>
  <si>
    <t>w0 given 10/21/2020 **</t>
  </si>
  <si>
    <t>w0 calculated 10/20/2020 **</t>
  </si>
  <si>
    <t>w1</t>
  </si>
  <si>
    <t>w0,1</t>
  </si>
  <si>
    <t>w2</t>
  </si>
  <si>
    <t>w0,2</t>
  </si>
  <si>
    <t>w3</t>
  </si>
  <si>
    <t>w0,3</t>
  </si>
  <si>
    <t>w4</t>
  </si>
  <si>
    <t>w0,4</t>
  </si>
  <si>
    <t>w5</t>
  </si>
  <si>
    <t>w0,5</t>
  </si>
  <si>
    <t>Kernel Calculations</t>
  </si>
  <si>
    <t>a.) Compute f(x) for each instance of data.</t>
  </si>
  <si>
    <t>Function Calculations Given w0</t>
  </si>
  <si>
    <t>Function Calculations Calculated w0</t>
  </si>
  <si>
    <t>f1</t>
  </si>
  <si>
    <t>f2</t>
  </si>
  <si>
    <t>f3</t>
  </si>
  <si>
    <t>f4</t>
  </si>
  <si>
    <t>f5</t>
  </si>
  <si>
    <t>b.) To what class is each instance assigned by the model?</t>
  </si>
  <si>
    <t>Class Prediction Given w0</t>
  </si>
  <si>
    <t>Class Prediction Calculated w0</t>
  </si>
  <si>
    <t>** It is important to note that the group calculated the w0 from the equation to the right to determine each of the instances w0 before it was given. The Class Prediction Calculated table shows the functions and predicted classes from those calculations, which match the actual classes given in the problem statement. The w0 was then later specified to be 0 for each of the instances, for which the functions are calculated in the Class Prediction Given w0 table. All classes in this case are predicted to be -1, which does not match the actual classes.</t>
  </si>
  <si>
    <t>c.) If C is reduced from 10 to 1, do you expect more or fewer errors on the training data? Why?</t>
  </si>
  <si>
    <t>We would expect that there would be more errors in the training data because as the hyperparameter C decreases, the margins increase.</t>
  </si>
  <si>
    <t>Number 2</t>
  </si>
  <si>
    <t>N=</t>
  </si>
  <si>
    <t>instances</t>
  </si>
  <si>
    <t>A versus rest</t>
  </si>
  <si>
    <t>B versus rest</t>
  </si>
  <si>
    <t>C versus rest</t>
  </si>
  <si>
    <t>Assigned class(es)?</t>
  </si>
  <si>
    <t>A</t>
  </si>
  <si>
    <t>rest</t>
  </si>
  <si>
    <t>A &amp; C</t>
  </si>
  <si>
    <t>C</t>
  </si>
  <si>
    <t>B</t>
  </si>
  <si>
    <t>A &amp; B</t>
  </si>
  <si>
    <t>Instance 1</t>
  </si>
  <si>
    <t>Instance 3</t>
  </si>
  <si>
    <t>Total</t>
  </si>
  <si>
    <t>a</t>
  </si>
  <si>
    <t>b</t>
  </si>
  <si>
    <t>c</t>
  </si>
  <si>
    <t>Assigned: A</t>
  </si>
  <si>
    <t>Assigned: A and C</t>
  </si>
  <si>
    <t>Instace 2</t>
  </si>
  <si>
    <t>Instance 4</t>
  </si>
  <si>
    <t>Assigned: A and B</t>
  </si>
  <si>
    <t>Number 3</t>
  </si>
  <si>
    <t>Nearest Neighbor Classifier with Euclidean distance for the training data in the previous exercise. Complete without the nearest neighbor package so you understand the steps.</t>
  </si>
  <si>
    <t>a.) If K=3, to what class is the following instance assigned? Explain</t>
  </si>
  <si>
    <t xml:space="preserve">The class is predicted below in blue because the kernel is set to 3 and two out of the three </t>
  </si>
  <si>
    <t>Distance</t>
  </si>
  <si>
    <t>Predict</t>
  </si>
  <si>
    <t>b.) Suppose a Gaussian kernel function exp(-0.5 || xi - x0 ||^2/lambda) with lambda = 2 is used for weights.</t>
  </si>
  <si>
    <t>Distanace^2</t>
  </si>
  <si>
    <t>(-.5/2)(Dist)^2</t>
  </si>
  <si>
    <t>e^((-.5/2)(Dist)^2)</t>
  </si>
  <si>
    <t>C1 = -1</t>
  </si>
  <si>
    <t>C2 = 1</t>
  </si>
  <si>
    <t>Sum</t>
  </si>
  <si>
    <t>c.) If K is increased from 3 to 5, do yuou increase [or] decrease the complexity of the model?</t>
  </si>
  <si>
    <t>As K increases complexity decreases which results in more bias and less variation.</t>
  </si>
  <si>
    <t>Number 4</t>
  </si>
  <si>
    <t xml:space="preserve">Models Explored: </t>
  </si>
  <si>
    <t>We used the SVC module from sklearn with an 'rbf' kernel. We tried other kernels (linear, polynomial), and found that rbf performed the best. The final model was trained using GridSearchCV and the optimal parameters (C and gamma) were extracted from the grid search strategy. All models were trained on a dataset that contained no missing values.</t>
  </si>
  <si>
    <t xml:space="preserve">How Generalization Error was estimated: </t>
  </si>
  <si>
    <t xml:space="preserve">Generalization error was estimated using cross validation with 5 folds.
</t>
  </si>
  <si>
    <t>Parameters changed from default</t>
  </si>
  <si>
    <t xml:space="preserve"> 'C': 100, 'gamma': 0.001, random_state = 3, class_weight = 'balanced', probability = True. The C and gamma parameters were found after grid search.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</si>
</sst>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
    <numFmt numFmtId="165" formatCode="0.00000"/>
  </numFmts>
  <fonts count="15">
    <font>
      <sz val="10.0"/>
      <color rgb="FF000000"/>
      <name val="Arial"/>
    </font>
    <font>
      <b/>
      <sz val="24.0"/>
      <color theme="1"/>
      <name val="Arial"/>
    </font>
    <font/>
    <font>
      <b/>
      <sz val="11.0"/>
      <color theme="1"/>
      <name val="Arial"/>
    </font>
    <font>
      <color theme="1"/>
      <name val="Arial"/>
    </font>
    <font>
      <b/>
      <color theme="1"/>
      <name val="Arial"/>
    </font>
    <font>
      <sz val="11.0"/>
      <color theme="1"/>
      <name val="Arial"/>
    </font>
    <font>
      <color rgb="FF0000FF"/>
      <name val="Arial"/>
    </font>
    <font>
      <color rgb="FF000000"/>
      <name val="Arial"/>
    </font>
    <font>
      <color rgb="FFFF0000"/>
      <name val="Arial"/>
    </font>
    <font>
      <color rgb="FFFF9900"/>
      <name val="Arial"/>
    </font>
    <font>
      <color rgb="FFFF00FF"/>
      <name val="Arial"/>
    </font>
    <font>
      <b/>
      <sz val="11.0"/>
      <color rgb="FF000000"/>
      <name val="Calibri"/>
    </font>
    <font>
      <sz val="11.0"/>
      <color rgb="FF000000"/>
      <name val="Calibri"/>
    </font>
    <font>
      <b/>
      <color rgb="FFFFFFFF"/>
      <name val="Arial"/>
    </font>
  </fonts>
  <fills count="6">
    <fill>
      <patternFill patternType="none"/>
    </fill>
    <fill>
      <patternFill patternType="lightGray"/>
    </fill>
    <fill>
      <patternFill patternType="solid">
        <fgColor rgb="FFB7B7B7"/>
        <bgColor rgb="FFB7B7B7"/>
      </patternFill>
    </fill>
    <fill>
      <patternFill patternType="solid">
        <fgColor rgb="FF6FA8DC"/>
        <bgColor rgb="FF6FA8DC"/>
      </patternFill>
    </fill>
    <fill>
      <patternFill patternType="solid">
        <fgColor rgb="FF434343"/>
        <bgColor rgb="FF434343"/>
      </patternFill>
    </fill>
    <fill>
      <patternFill patternType="solid">
        <fgColor rgb="FF0000FF"/>
        <bgColor rgb="FF0000FF"/>
      </patternFill>
    </fill>
  </fills>
  <borders count="50">
    <border/>
    <border>
      <left style="double">
        <color rgb="FFFF00FF"/>
      </left>
      <top style="double">
        <color rgb="FFFF00FF"/>
      </top>
      <bottom style="double">
        <color rgb="FFFF00FF"/>
      </bottom>
    </border>
    <border>
      <top style="double">
        <color rgb="FFFF00FF"/>
      </top>
      <bottom style="double">
        <color rgb="FFFF00FF"/>
      </bottom>
    </border>
    <border>
      <right style="double">
        <color rgb="FFFF00FF"/>
      </right>
      <top style="double">
        <color rgb="FFFF00FF"/>
      </top>
      <bottom style="double">
        <color rgb="FFFF00FF"/>
      </bottom>
    </border>
    <border>
      <left style="double">
        <color rgb="FFFF00FF"/>
      </left>
      <right style="thin">
        <color rgb="FF000000"/>
      </right>
      <bottom style="thin">
        <color rgb="FF000000"/>
      </bottom>
    </border>
    <border>
      <left style="thin">
        <color rgb="FF000000"/>
      </left>
      <right style="thin">
        <color rgb="FF000000"/>
      </right>
      <bottom style="thin">
        <color rgb="FF000000"/>
      </bottom>
    </border>
    <border>
      <right style="double">
        <color rgb="FFFF00FF"/>
      </right>
    </border>
    <border>
      <left style="double">
        <color rgb="FFFF00FF"/>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double">
        <color rgb="FFFF00FF"/>
      </left>
    </border>
    <border>
      <left style="double">
        <color rgb="FFFF00FF"/>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border>
    <border>
      <right style="thin">
        <color rgb="FF000000"/>
      </right>
      <bottom style="thin">
        <color rgb="FF000000"/>
      </bottom>
    </border>
    <border>
      <left style="double">
        <color rgb="FFFF00FF"/>
      </left>
      <bottom style="double">
        <color rgb="FFFF00FF"/>
      </bottom>
    </border>
    <border>
      <bottom style="double">
        <color rgb="FFFF00FF"/>
      </bottom>
    </border>
    <border>
      <right style="double">
        <color rgb="FFFF00FF"/>
      </right>
      <bottom style="double">
        <color rgb="FFFF00FF"/>
      </bottom>
    </border>
    <border>
      <left style="double">
        <color rgb="FFFF9900"/>
      </left>
      <bottom style="double">
        <color rgb="FFFF9900"/>
      </bottom>
    </border>
    <border>
      <bottom style="double">
        <color rgb="FFFF9900"/>
      </bottom>
    </border>
    <border>
      <right style="double">
        <color rgb="FFFF9900"/>
      </right>
      <bottom style="double">
        <color rgb="FFFF9900"/>
      </bottom>
    </border>
    <border>
      <left style="double">
        <color rgb="FFFF9900"/>
      </left>
    </border>
    <border>
      <right style="double">
        <color rgb="FFFF9900"/>
      </right>
    </border>
    <border>
      <left style="double">
        <color rgb="FFFF9900"/>
      </left>
      <right style="thin">
        <color rgb="FF000000"/>
      </right>
      <top style="thin">
        <color rgb="FF000000"/>
      </top>
      <bottom style="thin">
        <color rgb="FF000000"/>
      </bottom>
    </border>
    <border>
      <left style="double">
        <color rgb="FFFF9900"/>
      </left>
      <top style="thin">
        <color rgb="FF000000"/>
      </top>
      <bottom style="thin">
        <color rgb="FF000000"/>
      </bottom>
    </border>
    <border>
      <right style="double">
        <color rgb="FFFF99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ttom style="double">
        <color rgb="FFFF9900"/>
      </bottom>
    </border>
    <border>
      <right style="thin">
        <color rgb="FF000000"/>
      </right>
      <top style="thin">
        <color rgb="FF000000"/>
      </top>
      <bottom style="double">
        <color rgb="FFFF9900"/>
      </bottom>
    </border>
    <border>
      <top style="thin">
        <color rgb="FF000000"/>
      </top>
      <bottom style="double">
        <color rgb="FFFF9900"/>
      </bottom>
    </border>
    <border>
      <right style="double">
        <color rgb="FFFF9900"/>
      </right>
      <top style="thin">
        <color rgb="FF000000"/>
      </top>
      <bottom style="double">
        <color rgb="FFFF9900"/>
      </bottom>
    </border>
    <border>
      <left style="double">
        <color rgb="FF0000FF"/>
      </left>
      <bottom style="double">
        <color rgb="FF0000FF"/>
      </bottom>
    </border>
    <border>
      <bottom style="double">
        <color rgb="FF0000FF"/>
      </bottom>
    </border>
    <border>
      <right style="double">
        <color rgb="FF0000FF"/>
      </right>
      <bottom style="double">
        <color rgb="FF0000FF"/>
      </bottom>
    </border>
    <border>
      <left style="double">
        <color rgb="FF0000FF"/>
      </left>
    </border>
    <border>
      <right style="double">
        <color rgb="FF0000FF"/>
      </right>
    </border>
    <border>
      <left style="double">
        <color rgb="FF0000FF"/>
      </left>
      <right style="thin">
        <color rgb="FF000000"/>
      </right>
      <top style="thin">
        <color rgb="FF000000"/>
      </top>
      <bottom style="thin">
        <color rgb="FF000000"/>
      </bottom>
    </border>
    <border>
      <left style="double">
        <color rgb="FF93C47D"/>
      </left>
      <top style="double">
        <color rgb="FF93C47D"/>
      </top>
      <bottom style="double">
        <color rgb="FF93C47D"/>
      </bottom>
    </border>
    <border>
      <top style="double">
        <color rgb="FF93C47D"/>
      </top>
      <bottom style="double">
        <color rgb="FF93C47D"/>
      </bottom>
    </border>
    <border>
      <right style="double">
        <color rgb="FF93C47D"/>
      </right>
      <top style="double">
        <color rgb="FF93C47D"/>
      </top>
      <bottom style="double">
        <color rgb="FF93C47D"/>
      </bottom>
    </border>
    <border>
      <left style="double">
        <color rgb="FF93C47D"/>
      </left>
    </border>
    <border>
      <right style="double">
        <color rgb="FF93C47D"/>
      </right>
    </border>
    <border>
      <left style="double">
        <color rgb="FF93C47D"/>
      </left>
      <bottom style="double">
        <color rgb="FF93C47D"/>
      </bottom>
    </border>
    <border>
      <bottom style="double">
        <color rgb="FF93C47D"/>
      </bottom>
    </border>
    <border>
      <right style="double">
        <color rgb="FF93C47D"/>
      </right>
      <bottom style="double">
        <color rgb="FF93C47D"/>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1" numFmtId="0" xfId="0" applyAlignment="1" applyFont="1">
      <alignment horizontal="center" readingOrder="0"/>
    </xf>
    <xf borderId="4" fillId="0" fontId="3" numFmtId="0" xfId="0" applyBorder="1" applyFont="1"/>
    <xf borderId="5" fillId="0" fontId="3" numFmtId="0" xfId="0" applyBorder="1" applyFont="1"/>
    <xf borderId="6" fillId="0" fontId="4" numFmtId="0" xfId="0" applyBorder="1" applyFont="1"/>
    <xf borderId="7" fillId="0" fontId="4" numFmtId="0" xfId="0" applyBorder="1" applyFont="1"/>
    <xf borderId="8" fillId="0" fontId="4" numFmtId="0" xfId="0" applyBorder="1" applyFont="1"/>
    <xf borderId="7" fillId="0" fontId="3" numFmtId="0" xfId="0" applyBorder="1" applyFont="1"/>
    <xf borderId="9" fillId="0" fontId="4" numFmtId="0" xfId="0" applyBorder="1" applyFont="1"/>
    <xf borderId="10" fillId="0" fontId="3" numFmtId="0" xfId="0" applyAlignment="1" applyBorder="1" applyFont="1">
      <alignment horizontal="center"/>
    </xf>
    <xf borderId="11" fillId="0" fontId="2" numFmtId="0" xfId="0" applyBorder="1" applyFont="1"/>
    <xf borderId="12" fillId="0" fontId="2" numFmtId="0" xfId="0" applyBorder="1" applyFont="1"/>
    <xf borderId="13" fillId="2" fontId="3" numFmtId="0" xfId="0" applyAlignment="1" applyBorder="1" applyFill="1" applyFont="1">
      <alignment horizontal="center"/>
    </xf>
    <xf borderId="14" fillId="0" fontId="3" numFmtId="0" xfId="0" applyAlignment="1" applyBorder="1" applyFont="1">
      <alignment readingOrder="0"/>
    </xf>
    <xf borderId="15" fillId="0" fontId="3" numFmtId="0" xfId="0" applyAlignment="1" applyBorder="1" applyFont="1">
      <alignment readingOrder="0"/>
    </xf>
    <xf borderId="16" fillId="0" fontId="2" numFmtId="0" xfId="0" applyBorder="1" applyFont="1"/>
    <xf borderId="13" fillId="0" fontId="2" numFmtId="0" xfId="0" applyBorder="1" applyFont="1"/>
    <xf borderId="17" fillId="0" fontId="2" numFmtId="0" xfId="0" applyBorder="1" applyFont="1"/>
    <xf borderId="14" fillId="0" fontId="3" numFmtId="0" xfId="0" applyAlignment="1" applyBorder="1" applyFont="1">
      <alignment horizontal="center"/>
    </xf>
    <xf borderId="14" fillId="0" fontId="4" numFmtId="0" xfId="0" applyAlignment="1" applyBorder="1" applyFont="1">
      <alignment horizontal="left" readingOrder="0"/>
    </xf>
    <xf borderId="14" fillId="0" fontId="4" numFmtId="0" xfId="0" applyBorder="1" applyFont="1"/>
    <xf borderId="18" fillId="0" fontId="2" numFmtId="0" xfId="0" applyBorder="1" applyFont="1"/>
    <xf borderId="10" fillId="0" fontId="3" numFmtId="0" xfId="0" applyAlignment="1" applyBorder="1" applyFont="1">
      <alignment horizontal="center" readingOrder="0"/>
    </xf>
    <xf borderId="8" fillId="0" fontId="3" numFmtId="0" xfId="0" applyBorder="1" applyFont="1"/>
    <xf borderId="7" fillId="0" fontId="5" numFmtId="0" xfId="0" applyAlignment="1" applyBorder="1" applyFont="1">
      <alignment readingOrder="0"/>
    </xf>
    <xf borderId="8" fillId="0" fontId="4" numFmtId="164" xfId="0" applyBorder="1" applyFont="1" applyNumberFormat="1"/>
    <xf borderId="9" fillId="2" fontId="4" numFmtId="0" xfId="0" applyBorder="1" applyFont="1"/>
    <xf borderId="6" fillId="0" fontId="2" numFmtId="0" xfId="0" applyBorder="1" applyFont="1"/>
    <xf borderId="9" fillId="0" fontId="4" numFmtId="0" xfId="0" applyAlignment="1" applyBorder="1" applyFont="1">
      <alignment readingOrder="0"/>
    </xf>
    <xf borderId="0" fillId="2" fontId="4" numFmtId="0" xfId="0" applyFont="1"/>
    <xf borderId="14" fillId="0" fontId="3" numFmtId="0" xfId="0" applyAlignment="1" applyBorder="1" applyFont="1">
      <alignment horizontal="center" readingOrder="0"/>
    </xf>
    <xf borderId="0" fillId="0" fontId="3" numFmtId="0" xfId="0" applyAlignment="1" applyFont="1">
      <alignment horizontal="center"/>
    </xf>
    <xf borderId="7" fillId="0" fontId="4" numFmtId="164" xfId="0" applyBorder="1" applyFont="1" applyNumberFormat="1"/>
    <xf borderId="8" fillId="0" fontId="6" numFmtId="164" xfId="0" applyBorder="1" applyFont="1" applyNumberFormat="1"/>
    <xf borderId="0" fillId="0" fontId="4" numFmtId="165" xfId="0" applyFont="1" applyNumberFormat="1"/>
    <xf borderId="0" fillId="0" fontId="3" numFmtId="0" xfId="0" applyAlignment="1" applyFont="1">
      <alignment horizontal="center" readingOrder="0"/>
    </xf>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shrinkToFit="0" wrapText="1"/>
    </xf>
    <xf borderId="19" fillId="0" fontId="4" numFmtId="0" xfId="0" applyAlignment="1" applyBorder="1" applyFont="1">
      <alignment readingOrder="0"/>
    </xf>
    <xf borderId="20" fillId="0" fontId="4" numFmtId="0" xfId="0" applyBorder="1" applyFont="1"/>
    <xf borderId="21" fillId="0" fontId="4" numFmtId="0" xfId="0" applyBorder="1" applyFont="1"/>
    <xf borderId="22" fillId="0" fontId="1" numFmtId="0" xfId="0" applyAlignment="1" applyBorder="1" applyFont="1">
      <alignment horizontal="center" readingOrder="0"/>
    </xf>
    <xf borderId="23" fillId="0" fontId="2" numFmtId="0" xfId="0" applyBorder="1" applyFont="1"/>
    <xf borderId="24" fillId="0" fontId="2" numFmtId="0" xfId="0" applyBorder="1" applyFont="1"/>
    <xf borderId="25" fillId="0" fontId="4" numFmtId="0" xfId="0" applyAlignment="1" applyBorder="1" applyFont="1">
      <alignment readingOrder="0"/>
    </xf>
    <xf borderId="0" fillId="0" fontId="4" numFmtId="0" xfId="0" applyAlignment="1" applyFont="1">
      <alignment readingOrder="0"/>
    </xf>
    <xf borderId="26" fillId="0" fontId="4" numFmtId="0" xfId="0" applyBorder="1" applyFont="1"/>
    <xf borderId="27" fillId="0" fontId="4" numFmtId="0" xfId="0" applyAlignment="1" applyBorder="1" applyFont="1">
      <alignment readingOrder="0"/>
    </xf>
    <xf borderId="14" fillId="0" fontId="4" numFmtId="0" xfId="0" applyAlignment="1" applyBorder="1" applyFont="1">
      <alignment readingOrder="0"/>
    </xf>
    <xf borderId="14" fillId="0" fontId="7" numFmtId="0" xfId="0" applyAlignment="1" applyBorder="1" applyFont="1">
      <alignment readingOrder="0"/>
    </xf>
    <xf borderId="27" fillId="0" fontId="8" numFmtId="0" xfId="0" applyAlignment="1" applyBorder="1" applyFont="1">
      <alignment readingOrder="0"/>
    </xf>
    <xf borderId="8" fillId="0" fontId="8" numFmtId="0" xfId="0" applyAlignment="1" applyBorder="1" applyFont="1">
      <alignment readingOrder="0"/>
    </xf>
    <xf borderId="14" fillId="0" fontId="9" numFmtId="0" xfId="0" applyAlignment="1" applyBorder="1" applyFont="1">
      <alignment readingOrder="0"/>
    </xf>
    <xf borderId="14" fillId="0" fontId="10" numFmtId="0" xfId="0" applyAlignment="1" applyBorder="1" applyFont="1">
      <alignment readingOrder="0"/>
    </xf>
    <xf borderId="14" fillId="0" fontId="11" numFmtId="0" xfId="0" applyAlignment="1" applyBorder="1" applyFont="1">
      <alignment readingOrder="0"/>
    </xf>
    <xf borderId="25" fillId="0" fontId="4" numFmtId="0" xfId="0" applyBorder="1" applyFont="1"/>
    <xf borderId="28" fillId="0" fontId="4" numFmtId="0" xfId="0" applyAlignment="1" applyBorder="1" applyFont="1">
      <alignment readingOrder="0"/>
    </xf>
    <xf borderId="29" fillId="0" fontId="2" numFmtId="0" xfId="0" applyBorder="1" applyFont="1"/>
    <xf borderId="30" fillId="0" fontId="4" numFmtId="0" xfId="0" applyBorder="1" applyFont="1"/>
    <xf borderId="30" fillId="0" fontId="4" numFmtId="0" xfId="0" applyAlignment="1" applyBorder="1" applyFont="1">
      <alignment readingOrder="0"/>
    </xf>
    <xf borderId="26" fillId="0" fontId="4" numFmtId="0" xfId="0" applyAlignment="1" applyBorder="1" applyFont="1">
      <alignment readingOrder="0"/>
    </xf>
    <xf borderId="31" fillId="0" fontId="4" numFmtId="0" xfId="0" applyAlignment="1" applyBorder="1" applyFont="1">
      <alignment readingOrder="0"/>
    </xf>
    <xf borderId="22" fillId="0" fontId="4" numFmtId="0" xfId="0" applyBorder="1" applyFont="1"/>
    <xf borderId="23" fillId="0" fontId="4" numFmtId="0" xfId="0" applyBorder="1" applyFont="1"/>
    <xf borderId="32" fillId="0" fontId="9" numFmtId="0" xfId="0" applyAlignment="1" applyBorder="1" applyFont="1">
      <alignment readingOrder="0"/>
    </xf>
    <xf borderId="33" fillId="0" fontId="2" numFmtId="0" xfId="0" applyBorder="1" applyFont="1"/>
    <xf borderId="34" fillId="0" fontId="4" numFmtId="0" xfId="0" applyBorder="1" applyFont="1"/>
    <xf borderId="33" fillId="0" fontId="4" numFmtId="0" xfId="0" applyBorder="1" applyFont="1"/>
    <xf borderId="34" fillId="0" fontId="11" numFmtId="0" xfId="0" applyAlignment="1" applyBorder="1" applyFont="1">
      <alignment readingOrder="0"/>
    </xf>
    <xf borderId="35" fillId="0" fontId="2" numFmtId="0" xfId="0" applyBorder="1" applyFont="1"/>
    <xf borderId="36" fillId="0" fontId="1" numFmtId="0" xfId="0" applyAlignment="1" applyBorder="1" applyFont="1">
      <alignment horizontal="center" readingOrder="0"/>
    </xf>
    <xf borderId="37" fillId="0" fontId="2" numFmtId="0" xfId="0" applyBorder="1" applyFont="1"/>
    <xf borderId="38" fillId="0" fontId="2" numFmtId="0" xfId="0" applyBorder="1" applyFont="1"/>
    <xf borderId="39" fillId="0" fontId="4" numFmtId="0" xfId="0" applyAlignment="1" applyBorder="1" applyFont="1">
      <alignment readingOrder="0"/>
    </xf>
    <xf borderId="40" fillId="0" fontId="4" numFmtId="0" xfId="0" applyBorder="1" applyFont="1"/>
    <xf borderId="39" fillId="2" fontId="4" numFmtId="0" xfId="0" applyAlignment="1" applyBorder="1" applyFont="1">
      <alignment readingOrder="0"/>
    </xf>
    <xf borderId="40" fillId="0" fontId="2" numFmtId="0" xfId="0" applyBorder="1" applyFont="1"/>
    <xf borderId="41" fillId="0" fontId="12" numFmtId="0" xfId="0" applyAlignment="1" applyBorder="1" applyFont="1">
      <alignment readingOrder="0" shrinkToFit="0" vertical="bottom" wrapText="0"/>
    </xf>
    <xf borderId="8" fillId="0" fontId="12" numFmtId="0" xfId="0" applyAlignment="1" applyBorder="1" applyFont="1">
      <alignment readingOrder="0" shrinkToFit="0" vertical="bottom" wrapText="0"/>
    </xf>
    <xf borderId="8" fillId="0" fontId="5" numFmtId="0" xfId="0" applyAlignment="1" applyBorder="1" applyFont="1">
      <alignment readingOrder="0"/>
    </xf>
    <xf borderId="0" fillId="0" fontId="5" numFmtId="0" xfId="0" applyFont="1"/>
    <xf borderId="41" fillId="0" fontId="13" numFmtId="0" xfId="0" applyAlignment="1" applyBorder="1" applyFont="1">
      <alignment horizontal="right" readingOrder="0" shrinkToFit="0" vertical="bottom" wrapText="0"/>
    </xf>
    <xf borderId="8" fillId="0" fontId="13" numFmtId="0" xfId="0" applyAlignment="1" applyBorder="1" applyFont="1">
      <alignment horizontal="right" readingOrder="0" shrinkToFit="0" vertical="bottom" wrapText="0"/>
    </xf>
    <xf borderId="8" fillId="3" fontId="5" numFmtId="0" xfId="0" applyBorder="1" applyFill="1" applyFont="1"/>
    <xf borderId="39" fillId="4" fontId="4" numFmtId="0" xfId="0" applyBorder="1" applyFill="1" applyFont="1"/>
    <xf borderId="0" fillId="4" fontId="4" numFmtId="0" xfId="0" applyFont="1"/>
    <xf borderId="41" fillId="0" fontId="4" numFmtId="0" xfId="0" applyAlignment="1" applyBorder="1" applyFont="1">
      <alignment horizontal="center" readingOrder="0"/>
    </xf>
    <xf borderId="8" fillId="5" fontId="14" numFmtId="0" xfId="0" applyAlignment="1" applyBorder="1" applyFill="1" applyFont="1">
      <alignment readingOrder="0"/>
    </xf>
    <xf borderId="39" fillId="2" fontId="4" numFmtId="0" xfId="0" applyBorder="1" applyFont="1"/>
    <xf borderId="41" fillId="0" fontId="4" numFmtId="0" xfId="0" applyAlignment="1" applyBorder="1" applyFont="1">
      <alignment readingOrder="0"/>
    </xf>
    <xf borderId="41" fillId="0" fontId="4" numFmtId="0" xfId="0" applyBorder="1" applyFont="1"/>
    <xf borderId="39" fillId="0" fontId="4" numFmtId="0" xfId="0" applyBorder="1" applyFont="1"/>
    <xf borderId="36" fillId="0" fontId="4" numFmtId="0" xfId="0" applyAlignment="1" applyBorder="1" applyFont="1">
      <alignment readingOrder="0"/>
    </xf>
    <xf borderId="37" fillId="0" fontId="4" numFmtId="0" xfId="0" applyBorder="1" applyFont="1"/>
    <xf borderId="38" fillId="0" fontId="4" numFmtId="0" xfId="0" applyBorder="1" applyFont="1"/>
    <xf borderId="42" fillId="0" fontId="1" numFmtId="0" xfId="0" applyAlignment="1" applyBorder="1" applyFont="1">
      <alignment horizontal="center" readingOrder="0"/>
    </xf>
    <xf borderId="43" fillId="0" fontId="2" numFmtId="0" xfId="0" applyBorder="1" applyFont="1"/>
    <xf borderId="44" fillId="0" fontId="2" numFmtId="0" xfId="0" applyBorder="1" applyFont="1"/>
    <xf borderId="45" fillId="0" fontId="5" numFmtId="0" xfId="0" applyAlignment="1" applyBorder="1" applyFont="1">
      <alignment readingOrder="0" shrinkToFit="0" wrapText="1"/>
    </xf>
    <xf borderId="0" fillId="0" fontId="4" numFmtId="0" xfId="0" applyAlignment="1" applyFont="1">
      <alignment readingOrder="0" shrinkToFit="0" wrapText="1"/>
    </xf>
    <xf borderId="46" fillId="0" fontId="2" numFmtId="0" xfId="0" applyBorder="1" applyFont="1"/>
    <xf borderId="0" fillId="0" fontId="4" numFmtId="0" xfId="0" applyAlignment="1" applyFont="1">
      <alignment readingOrder="0" shrinkToFit="0" vertical="top" wrapText="1"/>
    </xf>
    <xf borderId="47" fillId="0" fontId="5" numFmtId="0" xfId="0" applyAlignment="1" applyBorder="1" applyFont="1">
      <alignment readingOrder="0" shrinkToFit="0" wrapText="1"/>
    </xf>
    <xf borderId="48" fillId="0" fontId="4" numFmtId="0" xfId="0" applyAlignment="1" applyBorder="1" applyFont="1">
      <alignment readingOrder="0" shrinkToFit="0" wrapText="1"/>
    </xf>
    <xf borderId="48" fillId="0" fontId="2" numFmtId="0" xfId="0" applyBorder="1" applyFont="1"/>
    <xf borderId="49"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77</xdr:row>
      <xdr:rowOff>47625</xdr:rowOff>
    </xdr:from>
    <xdr:ext cx="3829050" cy="6477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114300</xdr:colOff>
      <xdr:row>80</xdr:row>
      <xdr:rowOff>95250</xdr:rowOff>
    </xdr:from>
    <xdr:ext cx="2838450" cy="2571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266700</xdr:colOff>
      <xdr:row>9</xdr:row>
      <xdr:rowOff>95250</xdr:rowOff>
    </xdr:from>
    <xdr:ext cx="1714500" cy="61912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85725</xdr:colOff>
      <xdr:row>21</xdr:row>
      <xdr:rowOff>9525</xdr:rowOff>
    </xdr:from>
    <xdr:ext cx="3152775" cy="3714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276225</xdr:colOff>
      <xdr:row>29</xdr:row>
      <xdr:rowOff>161925</xdr:rowOff>
    </xdr:from>
    <xdr:ext cx="3286125" cy="419100"/>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66675</xdr:colOff>
      <xdr:row>90</xdr:row>
      <xdr:rowOff>247650</xdr:rowOff>
    </xdr:from>
    <xdr:ext cx="3762375" cy="139065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4" max="4" width="16.14"/>
    <col customWidth="1" min="12" max="12" width="34.71"/>
    <col customWidth="1" min="13" max="13" width="20.71"/>
    <col hidden="1" min="15" max="26" width="14.43"/>
  </cols>
  <sheetData>
    <row r="1">
      <c r="A1" s="1" t="s">
        <v>0</v>
      </c>
      <c r="B1" s="2"/>
      <c r="C1" s="2"/>
      <c r="D1" s="2"/>
      <c r="E1" s="2"/>
      <c r="F1" s="2"/>
      <c r="G1" s="2"/>
      <c r="H1" s="2"/>
      <c r="I1" s="2"/>
      <c r="J1" s="2"/>
      <c r="K1" s="2"/>
      <c r="L1" s="2"/>
      <c r="M1" s="3"/>
      <c r="N1" s="4"/>
    </row>
    <row r="2">
      <c r="A2" s="5" t="s">
        <v>1</v>
      </c>
      <c r="B2" s="6" t="s">
        <v>2</v>
      </c>
      <c r="C2" s="6" t="s">
        <v>3</v>
      </c>
      <c r="D2" s="6" t="s">
        <v>4</v>
      </c>
      <c r="E2" s="6" t="s">
        <v>5</v>
      </c>
      <c r="F2" s="6" t="s">
        <v>6</v>
      </c>
      <c r="G2" s="6" t="s">
        <v>7</v>
      </c>
      <c r="M2" s="7"/>
      <c r="N2" s="4"/>
    </row>
    <row r="3">
      <c r="A3" s="8">
        <v>1.0</v>
      </c>
      <c r="B3" s="9">
        <v>0.15</v>
      </c>
      <c r="C3" s="9">
        <v>0.5</v>
      </c>
      <c r="D3" s="9">
        <v>-0.66</v>
      </c>
      <c r="E3" s="9">
        <v>-0.18</v>
      </c>
      <c r="F3" s="9">
        <v>0.0</v>
      </c>
      <c r="G3" s="9">
        <v>1.0</v>
      </c>
      <c r="M3" s="7"/>
      <c r="N3" s="4"/>
    </row>
    <row r="4">
      <c r="A4" s="8">
        <v>2.0</v>
      </c>
      <c r="B4" s="9">
        <v>-1.24</v>
      </c>
      <c r="C4" s="9">
        <v>-0.75</v>
      </c>
      <c r="D4" s="9">
        <v>-1.45</v>
      </c>
      <c r="E4" s="9">
        <v>-1.04</v>
      </c>
      <c r="F4" s="9">
        <v>0.0</v>
      </c>
      <c r="G4" s="9">
        <v>-1.0</v>
      </c>
      <c r="M4" s="7"/>
      <c r="N4" s="4"/>
    </row>
    <row r="5">
      <c r="A5" s="8">
        <v>3.0</v>
      </c>
      <c r="B5" s="9">
        <v>0.48</v>
      </c>
      <c r="C5" s="9">
        <v>0.47</v>
      </c>
      <c r="D5" s="9">
        <v>-0.1</v>
      </c>
      <c r="E5" s="9">
        <v>0.27</v>
      </c>
      <c r="F5" s="9">
        <v>0.1</v>
      </c>
      <c r="G5" s="9">
        <v>1.0</v>
      </c>
      <c r="M5" s="7"/>
      <c r="N5" s="4"/>
    </row>
    <row r="6">
      <c r="A6" s="8">
        <v>4.0</v>
      </c>
      <c r="B6" s="9">
        <v>0.51</v>
      </c>
      <c r="C6" s="9">
        <v>0.71</v>
      </c>
      <c r="D6" s="9">
        <v>-0.41</v>
      </c>
      <c r="E6" s="9">
        <v>0.13</v>
      </c>
      <c r="F6" s="9">
        <v>0.2</v>
      </c>
      <c r="G6" s="9">
        <v>-1.0</v>
      </c>
      <c r="M6" s="7"/>
      <c r="N6" s="4"/>
    </row>
    <row r="7">
      <c r="A7" s="8">
        <v>5.0</v>
      </c>
      <c r="B7" s="9">
        <v>-0.63</v>
      </c>
      <c r="C7" s="9">
        <v>-0.79</v>
      </c>
      <c r="D7" s="9">
        <v>-1.27</v>
      </c>
      <c r="E7" s="9">
        <v>-0.22</v>
      </c>
      <c r="F7" s="9">
        <v>0.0</v>
      </c>
      <c r="G7" s="9">
        <v>1.0</v>
      </c>
      <c r="M7" s="7"/>
      <c r="N7" s="4"/>
    </row>
    <row r="8">
      <c r="A8" s="10" t="s">
        <v>8</v>
      </c>
      <c r="B8" s="9">
        <v>2.0</v>
      </c>
      <c r="M8" s="7"/>
      <c r="N8" s="4"/>
    </row>
    <row r="9">
      <c r="A9" s="11"/>
      <c r="M9" s="7"/>
      <c r="N9" s="4"/>
    </row>
    <row r="10">
      <c r="A10" s="12" t="s">
        <v>9</v>
      </c>
      <c r="B10" s="13"/>
      <c r="C10" s="13"/>
      <c r="D10" s="14"/>
      <c r="E10" s="15"/>
      <c r="F10" s="16" t="s">
        <v>10</v>
      </c>
      <c r="G10" s="14"/>
      <c r="H10" s="17" t="s">
        <v>11</v>
      </c>
      <c r="I10" s="18"/>
      <c r="J10" s="19"/>
      <c r="M10" s="7"/>
      <c r="N10" s="4"/>
    </row>
    <row r="11">
      <c r="A11" s="10" t="s">
        <v>12</v>
      </c>
      <c r="B11" s="9"/>
      <c r="C11" s="9"/>
      <c r="D11" s="9"/>
      <c r="E11" s="20"/>
      <c r="F11" s="21" t="s">
        <v>13</v>
      </c>
      <c r="G11" s="13"/>
      <c r="H11" s="13"/>
      <c r="I11" s="13"/>
      <c r="J11" s="14"/>
      <c r="M11" s="7"/>
      <c r="N11" s="4"/>
    </row>
    <row r="12">
      <c r="A12" s="8">
        <f t="shared" ref="A12:D12" si="1">$F$3*$G$3*(B3)</f>
        <v>0</v>
      </c>
      <c r="B12" s="9">
        <f t="shared" si="1"/>
        <v>0</v>
      </c>
      <c r="C12" s="9">
        <f t="shared" si="1"/>
        <v>0</v>
      </c>
      <c r="D12" s="9">
        <f t="shared" si="1"/>
        <v>0</v>
      </c>
      <c r="E12" s="20"/>
      <c r="F12" s="22">
        <v>0.0</v>
      </c>
      <c r="G12" s="14"/>
      <c r="H12" s="23">
        <f>G3-SUMPRODUCT(A12:D12,B3:E3)</f>
        <v>1</v>
      </c>
      <c r="I12" s="13"/>
      <c r="J12" s="14"/>
      <c r="M12" s="7"/>
      <c r="N12" s="4"/>
    </row>
    <row r="13">
      <c r="A13" s="10" t="s">
        <v>14</v>
      </c>
      <c r="B13" s="9"/>
      <c r="C13" s="9"/>
      <c r="D13" s="9"/>
      <c r="E13" s="20"/>
      <c r="F13" s="21" t="s">
        <v>15</v>
      </c>
      <c r="G13" s="13"/>
      <c r="H13" s="13"/>
      <c r="I13" s="13"/>
      <c r="J13" s="14"/>
      <c r="M13" s="7"/>
      <c r="N13" s="4"/>
    </row>
    <row r="14">
      <c r="A14" s="8">
        <f t="shared" ref="A14:D14" si="2">$F$4*$G$4*B4</f>
        <v>0</v>
      </c>
      <c r="B14" s="9">
        <f t="shared" si="2"/>
        <v>0</v>
      </c>
      <c r="C14" s="9">
        <f t="shared" si="2"/>
        <v>0</v>
      </c>
      <c r="D14" s="9">
        <f t="shared" si="2"/>
        <v>0</v>
      </c>
      <c r="E14" s="20"/>
      <c r="F14" s="22">
        <v>0.0</v>
      </c>
      <c r="G14" s="14"/>
      <c r="H14" s="23">
        <f>G4-sumproduct(A14:D14,B4:E4)</f>
        <v>-1</v>
      </c>
      <c r="I14" s="13"/>
      <c r="J14" s="14"/>
      <c r="M14" s="7"/>
      <c r="N14" s="4"/>
    </row>
    <row r="15">
      <c r="A15" s="10" t="s">
        <v>16</v>
      </c>
      <c r="B15" s="9"/>
      <c r="C15" s="9"/>
      <c r="D15" s="9"/>
      <c r="E15" s="20"/>
      <c r="F15" s="21" t="s">
        <v>17</v>
      </c>
      <c r="G15" s="13"/>
      <c r="H15" s="13"/>
      <c r="I15" s="13"/>
      <c r="J15" s="14"/>
      <c r="M15" s="7"/>
      <c r="N15" s="4"/>
    </row>
    <row r="16">
      <c r="A16" s="8">
        <f t="shared" ref="A16:D16" si="3">$F$5*$G$5*B5</f>
        <v>0.048</v>
      </c>
      <c r="B16" s="9">
        <f t="shared" si="3"/>
        <v>0.047</v>
      </c>
      <c r="C16" s="9">
        <f t="shared" si="3"/>
        <v>-0.01</v>
      </c>
      <c r="D16" s="9">
        <f t="shared" si="3"/>
        <v>0.027</v>
      </c>
      <c r="E16" s="20"/>
      <c r="F16" s="22">
        <v>0.0</v>
      </c>
      <c r="G16" s="14"/>
      <c r="H16" s="23">
        <f>G5-SUMPRODUCT(A16:D16,B5:E5)</f>
        <v>0.94658</v>
      </c>
      <c r="I16" s="13"/>
      <c r="J16" s="14"/>
      <c r="M16" s="7"/>
      <c r="N16" s="4"/>
    </row>
    <row r="17">
      <c r="A17" s="10" t="s">
        <v>18</v>
      </c>
      <c r="B17" s="9"/>
      <c r="C17" s="9"/>
      <c r="D17" s="9"/>
      <c r="E17" s="20"/>
      <c r="F17" s="21" t="s">
        <v>19</v>
      </c>
      <c r="G17" s="13"/>
      <c r="H17" s="13"/>
      <c r="I17" s="13"/>
      <c r="J17" s="14"/>
      <c r="M17" s="7"/>
      <c r="N17" s="4"/>
    </row>
    <row r="18">
      <c r="A18" s="8">
        <f t="shared" ref="A18:D18" si="4">$F$6*$G$6*B6</f>
        <v>-0.102</v>
      </c>
      <c r="B18" s="9">
        <f t="shared" si="4"/>
        <v>-0.142</v>
      </c>
      <c r="C18" s="9">
        <f t="shared" si="4"/>
        <v>0.082</v>
      </c>
      <c r="D18" s="9">
        <f t="shared" si="4"/>
        <v>-0.026</v>
      </c>
      <c r="E18" s="20"/>
      <c r="F18" s="22">
        <v>0.0</v>
      </c>
      <c r="G18" s="14"/>
      <c r="H18" s="23">
        <f>G6-sumproduct(A18:D18,B6:E6)</f>
        <v>-0.81016</v>
      </c>
      <c r="I18" s="13"/>
      <c r="J18" s="14"/>
      <c r="M18" s="7"/>
      <c r="N18" s="4"/>
    </row>
    <row r="19">
      <c r="A19" s="10" t="s">
        <v>20</v>
      </c>
      <c r="B19" s="9"/>
      <c r="C19" s="9"/>
      <c r="D19" s="9"/>
      <c r="E19" s="20"/>
      <c r="F19" s="21" t="s">
        <v>21</v>
      </c>
      <c r="G19" s="13"/>
      <c r="H19" s="13"/>
      <c r="I19" s="13"/>
      <c r="J19" s="14"/>
      <c r="M19" s="7"/>
      <c r="N19" s="4"/>
    </row>
    <row r="20">
      <c r="A20" s="8">
        <f t="shared" ref="A20:D20" si="5">$F$7*$G$7*B7</f>
        <v>0</v>
      </c>
      <c r="B20" s="9">
        <f t="shared" si="5"/>
        <v>0</v>
      </c>
      <c r="C20" s="9">
        <f t="shared" si="5"/>
        <v>0</v>
      </c>
      <c r="D20" s="9">
        <f t="shared" si="5"/>
        <v>0</v>
      </c>
      <c r="E20" s="24"/>
      <c r="F20" s="22">
        <v>0.0</v>
      </c>
      <c r="G20" s="14"/>
      <c r="H20" s="23">
        <f>G7-sumproduct(A20:D20,B7:E7)</f>
        <v>1</v>
      </c>
      <c r="I20" s="13"/>
      <c r="J20" s="14"/>
      <c r="M20" s="7"/>
      <c r="N20" s="4"/>
    </row>
    <row r="21">
      <c r="A21" s="11"/>
      <c r="M21" s="7"/>
      <c r="N21" s="4"/>
    </row>
    <row r="22">
      <c r="A22" s="25" t="s">
        <v>22</v>
      </c>
      <c r="B22" s="13"/>
      <c r="C22" s="13"/>
      <c r="D22" s="13"/>
      <c r="E22" s="13"/>
      <c r="F22" s="14"/>
      <c r="M22" s="7"/>
      <c r="N22" s="4"/>
    </row>
    <row r="23">
      <c r="A23" s="10" t="s">
        <v>1</v>
      </c>
      <c r="B23" s="26">
        <v>1.0</v>
      </c>
      <c r="C23" s="26">
        <v>2.0</v>
      </c>
      <c r="D23" s="26">
        <v>3.0</v>
      </c>
      <c r="E23" s="26">
        <v>4.0</v>
      </c>
      <c r="F23" s="26">
        <v>5.0</v>
      </c>
      <c r="M23" s="7"/>
      <c r="N23" s="4"/>
    </row>
    <row r="24">
      <c r="A24" s="27">
        <v>1.0</v>
      </c>
      <c r="B24" s="28">
        <f t="shared" ref="B24:B28" si="6">EXP(-$B$8*(($B$3-B3)^2+($C$3-C3)^2+($D$3-D3)^2+($E$3-E3)^2))</f>
        <v>1</v>
      </c>
      <c r="C24" s="28">
        <f t="shared" ref="C24:C28" si="7">EXP(-$B$8*(($B$4-B3)^2+($C$4-C3)^2+($D$4-D3)^2+($E$4-E3)^2))</f>
        <v>0.00006027458615</v>
      </c>
      <c r="D24" s="28">
        <f t="shared" ref="D24:D28" si="8">EXP(-$B$8*(($B$5-B3)^2+($C$5-C3)^2+($D$5-D3)^2+($E$5-E3)^2))</f>
        <v>0.2859895521</v>
      </c>
      <c r="E24" s="28">
        <f t="shared" ref="E24:E28" si="9">EXP(-$B$8*(($B$6-B3)^2+($C$6-C3)^2+($D$6-D3)^2+($E$6-E3)^2))</f>
        <v>0.5144792783</v>
      </c>
      <c r="F24" s="28">
        <f t="shared" ref="F24:F28" si="10">EXP(-$B$8*(($B$7-B3)^2+($C$7-C3)^2+($D$7-D3)^2+($E$7-E3)^2))</f>
        <v>0.005029674544</v>
      </c>
      <c r="M24" s="7"/>
      <c r="N24" s="4"/>
    </row>
    <row r="25">
      <c r="A25" s="27">
        <v>2.0</v>
      </c>
      <c r="B25" s="28">
        <f t="shared" si="6"/>
        <v>0.00006027458615</v>
      </c>
      <c r="C25" s="28">
        <f t="shared" si="7"/>
        <v>1</v>
      </c>
      <c r="D25" s="28">
        <f t="shared" si="8"/>
        <v>0.0000001158696482</v>
      </c>
      <c r="E25" s="28">
        <f t="shared" si="9"/>
        <v>0.0000002290787514</v>
      </c>
      <c r="F25" s="28">
        <f t="shared" si="10"/>
        <v>0.1156716159</v>
      </c>
      <c r="M25" s="7"/>
      <c r="N25" s="4"/>
    </row>
    <row r="26">
      <c r="A26" s="27">
        <v>3.0</v>
      </c>
      <c r="B26" s="28">
        <f t="shared" si="6"/>
        <v>0.2859895521</v>
      </c>
      <c r="C26" s="28">
        <f t="shared" si="7"/>
        <v>0.0000001158696482</v>
      </c>
      <c r="D26" s="28">
        <f t="shared" si="8"/>
        <v>1</v>
      </c>
      <c r="E26" s="28">
        <f t="shared" si="9"/>
        <v>0.7058164931</v>
      </c>
      <c r="F26" s="28">
        <f t="shared" si="10"/>
        <v>0.0001423246276</v>
      </c>
      <c r="M26" s="7"/>
      <c r="N26" s="4"/>
    </row>
    <row r="27">
      <c r="A27" s="27">
        <v>4.0</v>
      </c>
      <c r="B27" s="28">
        <f t="shared" si="6"/>
        <v>0.5144792783</v>
      </c>
      <c r="C27" s="28">
        <f t="shared" si="7"/>
        <v>0.0000002290787514</v>
      </c>
      <c r="D27" s="28">
        <f t="shared" si="8"/>
        <v>0.7058164931</v>
      </c>
      <c r="E27" s="28">
        <f t="shared" si="9"/>
        <v>1</v>
      </c>
      <c r="F27" s="28">
        <f t="shared" si="10"/>
        <v>0.0001472468688</v>
      </c>
      <c r="M27" s="7"/>
      <c r="N27" s="4"/>
    </row>
    <row r="28">
      <c r="A28" s="27">
        <v>5.0</v>
      </c>
      <c r="B28" s="28">
        <f t="shared" si="6"/>
        <v>0.005029674544</v>
      </c>
      <c r="C28" s="28">
        <f t="shared" si="7"/>
        <v>0.1156716159</v>
      </c>
      <c r="D28" s="28">
        <f t="shared" si="8"/>
        <v>0.0001423246276</v>
      </c>
      <c r="E28" s="28">
        <f t="shared" si="9"/>
        <v>0.0001472468688</v>
      </c>
      <c r="F28" s="28">
        <f t="shared" si="10"/>
        <v>1</v>
      </c>
      <c r="M28" s="7"/>
      <c r="N28" s="4"/>
    </row>
    <row r="29">
      <c r="A29" s="29"/>
      <c r="M29" s="30"/>
      <c r="N29" s="4"/>
    </row>
    <row r="30">
      <c r="A30" s="31" t="s">
        <v>23</v>
      </c>
      <c r="F30" s="32"/>
      <c r="M30" s="7"/>
      <c r="N30" s="4"/>
    </row>
    <row r="31">
      <c r="A31" s="25" t="s">
        <v>24</v>
      </c>
      <c r="B31" s="13"/>
      <c r="C31" s="13"/>
      <c r="D31" s="13"/>
      <c r="E31" s="14"/>
      <c r="G31" s="33" t="s">
        <v>25</v>
      </c>
      <c r="H31" s="13"/>
      <c r="I31" s="13"/>
      <c r="J31" s="13"/>
      <c r="K31" s="14"/>
      <c r="L31" s="34"/>
      <c r="M31" s="7"/>
      <c r="N31" s="4"/>
    </row>
    <row r="32">
      <c r="A32" s="8" t="s">
        <v>26</v>
      </c>
      <c r="B32" s="9" t="s">
        <v>27</v>
      </c>
      <c r="C32" s="9" t="s">
        <v>28</v>
      </c>
      <c r="D32" s="9" t="s">
        <v>29</v>
      </c>
      <c r="E32" s="9" t="s">
        <v>30</v>
      </c>
      <c r="G32" s="9" t="s">
        <v>26</v>
      </c>
      <c r="H32" s="9" t="s">
        <v>27</v>
      </c>
      <c r="I32" s="9" t="s">
        <v>28</v>
      </c>
      <c r="J32" s="9" t="s">
        <v>29</v>
      </c>
      <c r="K32" s="9" t="s">
        <v>30</v>
      </c>
      <c r="M32" s="7"/>
      <c r="N32" s="4"/>
    </row>
    <row r="33">
      <c r="A33" s="35">
        <f>F12+$F$3*$G$3*B24+$F$4*$G$4*B25+$F$5*$G$5*B26+$F$6*$G$6*B27+$F$7*$G$7*B28</f>
        <v>-0.07429690044</v>
      </c>
      <c r="B33" s="36">
        <f>F14+$F$3*$G$3*C24+$F$4*$G$4*C25+$F$5*$G$5*C26+$F$6*$G$6*C27+$F$7*$G$7*C28</f>
        <v>-0.00000003422878546</v>
      </c>
      <c r="C33" s="28">
        <f>F16+$F$3*$G$3*D24+$F$4*$G$4*D25+$F$5*$G$5*D26+$F$6*$G$6*D27+$F$7*$G$7*D28</f>
        <v>-0.04116329863</v>
      </c>
      <c r="D33" s="28">
        <f>F18+$F$3*$G$3*E24+$F$4*$G$4*E25+$F$5*$G$5*E26+$F$6*$G$6*E27+$F$7*$G$7*E28</f>
        <v>-0.1294183507</v>
      </c>
      <c r="E33" s="28">
        <f>F20+$F$3*$G$3*F24+$F$4*$G$4*F25+$F$5*$G$5*F26+$F$6*$G$6*F27+$F$7*$G$7*F28</f>
        <v>-0.00001521691101</v>
      </c>
      <c r="G33" s="28">
        <f>H12+$F$3*$G$3*B24+$F$4*$G$4*B25+$F$5*$G$5*B26+$F$6*$G$6*B27+$F$7*$G$7*B28</f>
        <v>0.9257030996</v>
      </c>
      <c r="H33" s="28">
        <f>H14+$F$3*$G$3*C24+$F$4*$G$4*C25+$F$5*$G$5*C26+$F$6*$G$6*C27+$F$7*$G$7*C28</f>
        <v>-1.000000034</v>
      </c>
      <c r="I33" s="28">
        <f>H16+$F$3*$G$3*D24+$F$4*$G$4*D25+$F$5*$G$5*D26+$F$6*$G$6*D27+$F$7*$G$7*D28</f>
        <v>0.9054167014</v>
      </c>
      <c r="J33" s="28">
        <f>H18+$F$3*$G$3*E24+$F$4*$G$4*E25+$F$5*$G$5*E26+$F$6*$G$6*E27+$F$7*$G$7*E28</f>
        <v>-0.9395783507</v>
      </c>
      <c r="K33" s="28">
        <f>H20+$F$3*$G$3*F24+$F$4*$G$4*F25+$F$5*$G$5*F26+$F$6*$G$6*F27+$F$7*$G$7*F28</f>
        <v>0.9999847831</v>
      </c>
      <c r="L33" s="37"/>
      <c r="M33" s="7"/>
      <c r="N33" s="4"/>
    </row>
    <row r="34">
      <c r="A34" s="29"/>
      <c r="M34" s="30"/>
      <c r="N34" s="4"/>
    </row>
    <row r="35">
      <c r="A35" s="31" t="s">
        <v>31</v>
      </c>
      <c r="F35" s="32"/>
      <c r="M35" s="7"/>
      <c r="N35" s="4"/>
    </row>
    <row r="36">
      <c r="A36" s="25" t="s">
        <v>32</v>
      </c>
      <c r="B36" s="13"/>
      <c r="C36" s="13"/>
      <c r="D36" s="13"/>
      <c r="E36" s="14"/>
      <c r="G36" s="33" t="s">
        <v>33</v>
      </c>
      <c r="H36" s="13"/>
      <c r="I36" s="13"/>
      <c r="J36" s="13"/>
      <c r="K36" s="14"/>
      <c r="L36" s="38"/>
      <c r="M36" s="7"/>
      <c r="N36" s="4"/>
    </row>
    <row r="37">
      <c r="A37" s="8" t="s">
        <v>26</v>
      </c>
      <c r="B37" s="9" t="s">
        <v>27</v>
      </c>
      <c r="C37" s="9" t="s">
        <v>28</v>
      </c>
      <c r="D37" s="9" t="s">
        <v>29</v>
      </c>
      <c r="E37" s="9" t="s">
        <v>30</v>
      </c>
      <c r="G37" s="9" t="s">
        <v>26</v>
      </c>
      <c r="H37" s="9" t="s">
        <v>27</v>
      </c>
      <c r="I37" s="9" t="s">
        <v>28</v>
      </c>
      <c r="J37" s="9" t="s">
        <v>29</v>
      </c>
      <c r="K37" s="9" t="s">
        <v>30</v>
      </c>
      <c r="M37" s="7"/>
      <c r="N37" s="4"/>
    </row>
    <row r="38">
      <c r="A38" s="39">
        <v>-1.0</v>
      </c>
      <c r="B38" s="9">
        <v>-1.0</v>
      </c>
      <c r="C38" s="40">
        <v>-1.0</v>
      </c>
      <c r="D38" s="9">
        <v>-1.0</v>
      </c>
      <c r="E38" s="40">
        <v>-1.0</v>
      </c>
      <c r="G38" s="40">
        <v>1.0</v>
      </c>
      <c r="H38" s="9">
        <v>-1.0</v>
      </c>
      <c r="I38" s="40">
        <v>1.0</v>
      </c>
      <c r="J38" s="9">
        <v>-1.0</v>
      </c>
      <c r="K38" s="40">
        <v>1.0</v>
      </c>
      <c r="M38" s="7"/>
      <c r="N38" s="4"/>
    </row>
    <row r="39" ht="41.25" customHeight="1">
      <c r="A39" s="41" t="s">
        <v>34</v>
      </c>
      <c r="M39" s="30"/>
      <c r="N39" s="4"/>
    </row>
    <row r="40">
      <c r="A40" s="29"/>
      <c r="M40" s="30"/>
      <c r="N40" s="4"/>
    </row>
    <row r="41">
      <c r="A41" s="31" t="s">
        <v>35</v>
      </c>
      <c r="M41" s="7"/>
      <c r="N41" s="4"/>
    </row>
    <row r="42">
      <c r="A42" s="42" t="s">
        <v>36</v>
      </c>
      <c r="B42" s="43"/>
      <c r="C42" s="43"/>
      <c r="D42" s="43"/>
      <c r="E42" s="43"/>
      <c r="F42" s="43"/>
      <c r="G42" s="43"/>
      <c r="H42" s="43"/>
      <c r="I42" s="43"/>
      <c r="J42" s="43"/>
      <c r="K42" s="43"/>
      <c r="L42" s="43"/>
      <c r="M42" s="44"/>
      <c r="N42" s="4"/>
    </row>
    <row r="43">
      <c r="A43" s="45" t="s">
        <v>37</v>
      </c>
      <c r="B43" s="46"/>
      <c r="C43" s="46"/>
      <c r="D43" s="46"/>
      <c r="E43" s="46"/>
      <c r="F43" s="46"/>
      <c r="G43" s="46"/>
      <c r="H43" s="46"/>
      <c r="I43" s="46"/>
      <c r="J43" s="46"/>
      <c r="K43" s="46"/>
      <c r="L43" s="46"/>
      <c r="M43" s="47"/>
      <c r="N43" s="4"/>
    </row>
    <row r="44">
      <c r="A44" s="48" t="s">
        <v>38</v>
      </c>
      <c r="B44" s="49">
        <v>10000.0</v>
      </c>
      <c r="C44" s="49" t="s">
        <v>39</v>
      </c>
      <c r="M44" s="50"/>
    </row>
    <row r="45">
      <c r="A45" s="51" t="s">
        <v>1</v>
      </c>
      <c r="B45" s="40" t="s">
        <v>40</v>
      </c>
      <c r="C45" s="40" t="s">
        <v>41</v>
      </c>
      <c r="D45" s="40" t="s">
        <v>42</v>
      </c>
      <c r="E45" s="52" t="s">
        <v>43</v>
      </c>
      <c r="F45" s="14"/>
      <c r="M45" s="50"/>
    </row>
    <row r="46">
      <c r="A46" s="51">
        <v>1.0</v>
      </c>
      <c r="B46" s="40" t="s">
        <v>44</v>
      </c>
      <c r="C46" s="40" t="s">
        <v>45</v>
      </c>
      <c r="D46" s="40" t="s">
        <v>45</v>
      </c>
      <c r="E46" s="53" t="s">
        <v>44</v>
      </c>
      <c r="F46" s="14"/>
      <c r="M46" s="50"/>
    </row>
    <row r="47">
      <c r="A47" s="54">
        <v>2.0</v>
      </c>
      <c r="B47" s="55" t="s">
        <v>45</v>
      </c>
      <c r="C47" s="55" t="s">
        <v>45</v>
      </c>
      <c r="D47" s="55" t="s">
        <v>44</v>
      </c>
      <c r="E47" s="56" t="s">
        <v>46</v>
      </c>
      <c r="F47" s="14"/>
      <c r="M47" s="50"/>
    </row>
    <row r="48">
      <c r="A48" s="54">
        <v>3.0</v>
      </c>
      <c r="B48" s="55" t="s">
        <v>47</v>
      </c>
      <c r="C48" s="55" t="s">
        <v>45</v>
      </c>
      <c r="D48" s="55" t="s">
        <v>44</v>
      </c>
      <c r="E48" s="57" t="s">
        <v>46</v>
      </c>
      <c r="F48" s="14"/>
      <c r="M48" s="50"/>
    </row>
    <row r="49">
      <c r="A49" s="54">
        <v>4.0</v>
      </c>
      <c r="B49" s="55" t="s">
        <v>44</v>
      </c>
      <c r="C49" s="55" t="s">
        <v>48</v>
      </c>
      <c r="D49" s="55" t="s">
        <v>45</v>
      </c>
      <c r="E49" s="58" t="s">
        <v>49</v>
      </c>
      <c r="F49" s="14"/>
      <c r="M49" s="50"/>
    </row>
    <row r="50">
      <c r="A50" s="59"/>
      <c r="M50" s="50"/>
    </row>
    <row r="51">
      <c r="A51" s="60" t="s">
        <v>50</v>
      </c>
      <c r="B51" s="13"/>
      <c r="C51" s="13"/>
      <c r="D51" s="13"/>
      <c r="E51" s="13"/>
      <c r="F51" s="14"/>
      <c r="H51" s="52" t="s">
        <v>51</v>
      </c>
      <c r="I51" s="13"/>
      <c r="J51" s="13"/>
      <c r="K51" s="13"/>
      <c r="L51" s="13"/>
      <c r="M51" s="61"/>
    </row>
    <row r="52">
      <c r="A52" s="51" t="s">
        <v>1</v>
      </c>
      <c r="B52" s="40" t="s">
        <v>40</v>
      </c>
      <c r="C52" s="40" t="s">
        <v>41</v>
      </c>
      <c r="D52" s="40" t="s">
        <v>42</v>
      </c>
      <c r="E52" s="52" t="s">
        <v>52</v>
      </c>
      <c r="F52" s="14"/>
      <c r="H52" s="40" t="s">
        <v>1</v>
      </c>
      <c r="I52" s="40" t="s">
        <v>40</v>
      </c>
      <c r="J52" s="40" t="s">
        <v>41</v>
      </c>
      <c r="K52" s="40" t="s">
        <v>42</v>
      </c>
      <c r="L52" s="52" t="s">
        <v>52</v>
      </c>
      <c r="M52" s="61"/>
    </row>
    <row r="53">
      <c r="A53" s="51" t="s">
        <v>53</v>
      </c>
      <c r="B53" s="40">
        <v>1.0</v>
      </c>
      <c r="C53" s="40">
        <v>1.0</v>
      </c>
      <c r="D53" s="40">
        <v>1.0</v>
      </c>
      <c r="E53" s="23">
        <f t="shared" ref="E53:E55" si="11">sum(B53:D53)</f>
        <v>3</v>
      </c>
      <c r="F53" s="14"/>
      <c r="H53" s="40" t="s">
        <v>53</v>
      </c>
      <c r="I53" s="40">
        <v>0.0</v>
      </c>
      <c r="J53" s="40">
        <v>1.0</v>
      </c>
      <c r="K53" s="40">
        <v>1.0</v>
      </c>
      <c r="L53" s="23">
        <f t="shared" ref="L53:L55" si="12">sum(I53:K53)</f>
        <v>2</v>
      </c>
      <c r="M53" s="61"/>
    </row>
    <row r="54">
      <c r="A54" s="51" t="s">
        <v>54</v>
      </c>
      <c r="B54" s="40">
        <v>0.0</v>
      </c>
      <c r="C54" s="40">
        <v>0.0</v>
      </c>
      <c r="D54" s="40">
        <v>1.0</v>
      </c>
      <c r="E54" s="23">
        <f t="shared" si="11"/>
        <v>1</v>
      </c>
      <c r="F54" s="14"/>
      <c r="H54" s="40" t="s">
        <v>54</v>
      </c>
      <c r="I54" s="40">
        <v>0.0</v>
      </c>
      <c r="J54" s="40">
        <v>0.0</v>
      </c>
      <c r="K54" s="40">
        <v>0.0</v>
      </c>
      <c r="L54" s="23">
        <f t="shared" si="12"/>
        <v>0</v>
      </c>
      <c r="M54" s="61"/>
    </row>
    <row r="55">
      <c r="A55" s="51" t="s">
        <v>55</v>
      </c>
      <c r="B55" s="40">
        <v>0.0</v>
      </c>
      <c r="C55" s="40">
        <v>1.0</v>
      </c>
      <c r="D55" s="40">
        <v>0.0</v>
      </c>
      <c r="E55" s="23">
        <f t="shared" si="11"/>
        <v>1</v>
      </c>
      <c r="F55" s="14"/>
      <c r="H55" s="40" t="s">
        <v>55</v>
      </c>
      <c r="I55" s="40">
        <v>1.0</v>
      </c>
      <c r="J55" s="40">
        <v>1.0</v>
      </c>
      <c r="K55" s="40">
        <v>0.0</v>
      </c>
      <c r="L55" s="23">
        <f t="shared" si="12"/>
        <v>2</v>
      </c>
      <c r="M55" s="61"/>
    </row>
    <row r="56">
      <c r="A56" s="48"/>
      <c r="B56" s="49"/>
      <c r="C56" s="49"/>
      <c r="D56" s="49"/>
      <c r="E56" s="53" t="s">
        <v>56</v>
      </c>
      <c r="F56" s="14"/>
      <c r="H56" s="62"/>
      <c r="L56" s="57" t="s">
        <v>57</v>
      </c>
      <c r="M56" s="61"/>
    </row>
    <row r="57">
      <c r="A57" s="48"/>
      <c r="B57" s="49"/>
      <c r="C57" s="49"/>
      <c r="D57" s="49"/>
      <c r="E57" s="49"/>
      <c r="F57" s="49"/>
      <c r="H57" s="63"/>
      <c r="I57" s="49"/>
      <c r="J57" s="49"/>
      <c r="K57" s="49"/>
      <c r="L57" s="49"/>
      <c r="M57" s="64"/>
    </row>
    <row r="58">
      <c r="A58" s="60" t="s">
        <v>58</v>
      </c>
      <c r="B58" s="13"/>
      <c r="C58" s="13"/>
      <c r="D58" s="13"/>
      <c r="E58" s="13"/>
      <c r="F58" s="14"/>
      <c r="H58" s="52" t="s">
        <v>59</v>
      </c>
      <c r="I58" s="13"/>
      <c r="J58" s="13"/>
      <c r="K58" s="13"/>
      <c r="L58" s="13"/>
      <c r="M58" s="61"/>
    </row>
    <row r="59">
      <c r="A59" s="51" t="s">
        <v>1</v>
      </c>
      <c r="B59" s="40" t="s">
        <v>40</v>
      </c>
      <c r="C59" s="40" t="s">
        <v>41</v>
      </c>
      <c r="D59" s="40" t="s">
        <v>42</v>
      </c>
      <c r="E59" s="52" t="s">
        <v>52</v>
      </c>
      <c r="F59" s="14"/>
      <c r="H59" s="40" t="s">
        <v>1</v>
      </c>
      <c r="I59" s="40" t="s">
        <v>40</v>
      </c>
      <c r="J59" s="40" t="s">
        <v>41</v>
      </c>
      <c r="K59" s="40" t="s">
        <v>42</v>
      </c>
      <c r="L59" s="52" t="s">
        <v>52</v>
      </c>
      <c r="M59" s="61"/>
    </row>
    <row r="60">
      <c r="A60" s="51" t="s">
        <v>53</v>
      </c>
      <c r="B60" s="40">
        <v>0.0</v>
      </c>
      <c r="C60" s="40">
        <v>1.0</v>
      </c>
      <c r="D60" s="40">
        <v>1.0</v>
      </c>
      <c r="E60" s="23">
        <f t="shared" ref="E60:E62" si="13">sum(B60:D60)</f>
        <v>2</v>
      </c>
      <c r="F60" s="14"/>
      <c r="H60" s="40" t="s">
        <v>53</v>
      </c>
      <c r="I60" s="40">
        <v>1.0</v>
      </c>
      <c r="J60" s="40">
        <v>0.0</v>
      </c>
      <c r="K60" s="40">
        <v>1.0</v>
      </c>
      <c r="L60" s="23">
        <f t="shared" ref="L60:L62" si="14">sum(I60:K60)</f>
        <v>2</v>
      </c>
      <c r="M60" s="61"/>
    </row>
    <row r="61">
      <c r="A61" s="51" t="s">
        <v>54</v>
      </c>
      <c r="B61" s="40">
        <v>1.0</v>
      </c>
      <c r="C61" s="40">
        <v>0.0</v>
      </c>
      <c r="D61" s="40">
        <v>0.0</v>
      </c>
      <c r="E61" s="23">
        <f t="shared" si="13"/>
        <v>1</v>
      </c>
      <c r="F61" s="14"/>
      <c r="H61" s="40" t="s">
        <v>54</v>
      </c>
      <c r="I61" s="40">
        <v>0.0</v>
      </c>
      <c r="J61" s="40">
        <v>1.0</v>
      </c>
      <c r="K61" s="40">
        <v>1.0</v>
      </c>
      <c r="L61" s="23">
        <f t="shared" si="14"/>
        <v>2</v>
      </c>
      <c r="M61" s="61"/>
    </row>
    <row r="62">
      <c r="A62" s="51" t="s">
        <v>55</v>
      </c>
      <c r="B62" s="40">
        <v>1.0</v>
      </c>
      <c r="C62" s="40">
        <v>1.0</v>
      </c>
      <c r="D62" s="40">
        <v>0.0</v>
      </c>
      <c r="E62" s="23">
        <f t="shared" si="13"/>
        <v>2</v>
      </c>
      <c r="F62" s="14"/>
      <c r="H62" s="65" t="s">
        <v>55</v>
      </c>
      <c r="I62" s="65">
        <v>0.0</v>
      </c>
      <c r="J62" s="65">
        <v>0.0</v>
      </c>
      <c r="K62" s="65">
        <v>0.0</v>
      </c>
      <c r="L62" s="23">
        <f t="shared" si="14"/>
        <v>0</v>
      </c>
      <c r="M62" s="61"/>
    </row>
    <row r="63">
      <c r="A63" s="66"/>
      <c r="B63" s="67"/>
      <c r="C63" s="67"/>
      <c r="D63" s="67"/>
      <c r="E63" s="68" t="s">
        <v>57</v>
      </c>
      <c r="F63" s="69"/>
      <c r="G63" s="67"/>
      <c r="H63" s="70"/>
      <c r="I63" s="70"/>
      <c r="J63" s="70"/>
      <c r="K63" s="71"/>
      <c r="L63" s="72" t="s">
        <v>60</v>
      </c>
      <c r="M63" s="73"/>
    </row>
    <row r="64">
      <c r="A64" s="74" t="s">
        <v>61</v>
      </c>
      <c r="B64" s="75"/>
      <c r="C64" s="75"/>
      <c r="D64" s="75"/>
      <c r="E64" s="75"/>
      <c r="F64" s="75"/>
      <c r="G64" s="75"/>
      <c r="H64" s="75"/>
      <c r="I64" s="75"/>
      <c r="J64" s="75"/>
      <c r="K64" s="75"/>
      <c r="L64" s="75"/>
      <c r="M64" s="76"/>
      <c r="N64" s="4"/>
    </row>
    <row r="65">
      <c r="A65" s="77" t="s">
        <v>62</v>
      </c>
      <c r="M65" s="78"/>
    </row>
    <row r="66">
      <c r="A66" s="79"/>
      <c r="M66" s="80"/>
      <c r="N66" s="49"/>
    </row>
    <row r="67">
      <c r="A67" s="77" t="s">
        <v>63</v>
      </c>
      <c r="M67" s="78"/>
    </row>
    <row r="68">
      <c r="A68" s="77" t="s">
        <v>64</v>
      </c>
      <c r="M68" s="78"/>
    </row>
    <row r="69">
      <c r="A69" s="81" t="s">
        <v>1</v>
      </c>
      <c r="B69" s="82" t="s">
        <v>2</v>
      </c>
      <c r="C69" s="82" t="s">
        <v>3</v>
      </c>
      <c r="D69" s="82" t="s">
        <v>4</v>
      </c>
      <c r="E69" s="82" t="s">
        <v>5</v>
      </c>
      <c r="F69" s="82" t="s">
        <v>7</v>
      </c>
      <c r="G69" s="83" t="s">
        <v>65</v>
      </c>
      <c r="H69" s="84"/>
      <c r="M69" s="78"/>
    </row>
    <row r="70">
      <c r="A70" s="85">
        <v>1.0</v>
      </c>
      <c r="B70" s="86">
        <v>0.15</v>
      </c>
      <c r="C70" s="86">
        <v>0.5</v>
      </c>
      <c r="D70" s="86">
        <v>-0.66</v>
      </c>
      <c r="E70" s="86">
        <v>-0.18</v>
      </c>
      <c r="F70" s="86">
        <v>1.0</v>
      </c>
      <c r="G70" s="87">
        <f t="shared" ref="G70:G74" si="15">SQRT((B70-$B$50)^2+(C70-$C$50)^2+(D70-$D$50)^2+(E70-$E$50)^2)</f>
        <v>0.8605230967</v>
      </c>
      <c r="M70" s="78"/>
    </row>
    <row r="71">
      <c r="A71" s="85">
        <v>2.0</v>
      </c>
      <c r="B71" s="86">
        <v>-1.24</v>
      </c>
      <c r="C71" s="86">
        <v>-0.75</v>
      </c>
      <c r="D71" s="86">
        <v>-1.45</v>
      </c>
      <c r="E71" s="86">
        <v>-1.04</v>
      </c>
      <c r="F71" s="86">
        <v>-1.0</v>
      </c>
      <c r="G71" s="9">
        <f t="shared" si="15"/>
        <v>2.298738785</v>
      </c>
      <c r="H71" s="84"/>
      <c r="M71" s="78"/>
    </row>
    <row r="72">
      <c r="A72" s="85">
        <v>3.0</v>
      </c>
      <c r="B72" s="86">
        <v>0.48</v>
      </c>
      <c r="C72" s="86">
        <v>0.47</v>
      </c>
      <c r="D72" s="86">
        <v>-0.1</v>
      </c>
      <c r="E72" s="86">
        <v>0.27</v>
      </c>
      <c r="F72" s="86">
        <v>1.0</v>
      </c>
      <c r="G72" s="87">
        <f t="shared" si="15"/>
        <v>0.7308898686</v>
      </c>
      <c r="H72" s="84"/>
      <c r="M72" s="78"/>
    </row>
    <row r="73">
      <c r="A73" s="85">
        <v>4.0</v>
      </c>
      <c r="B73" s="86">
        <v>0.51</v>
      </c>
      <c r="C73" s="86">
        <v>0.71</v>
      </c>
      <c r="D73" s="86">
        <v>-0.41</v>
      </c>
      <c r="E73" s="86">
        <v>0.13</v>
      </c>
      <c r="F73" s="86">
        <v>-1.0</v>
      </c>
      <c r="G73" s="87">
        <f t="shared" si="15"/>
        <v>0.9742689567</v>
      </c>
      <c r="M73" s="78"/>
    </row>
    <row r="74">
      <c r="A74" s="85">
        <v>5.0</v>
      </c>
      <c r="B74" s="86">
        <v>-0.63</v>
      </c>
      <c r="C74" s="86">
        <v>-0.79</v>
      </c>
      <c r="D74" s="86">
        <v>-1.27</v>
      </c>
      <c r="E74" s="86">
        <v>-0.22</v>
      </c>
      <c r="F74" s="86">
        <v>1.0</v>
      </c>
      <c r="G74" s="9">
        <f t="shared" si="15"/>
        <v>1.637772878</v>
      </c>
      <c r="M74" s="78"/>
    </row>
    <row r="75">
      <c r="A75" s="88"/>
      <c r="B75" s="89"/>
      <c r="C75" s="89"/>
      <c r="D75" s="89"/>
      <c r="E75" s="89"/>
      <c r="F75" s="89"/>
      <c r="G75" s="89"/>
      <c r="M75" s="78"/>
    </row>
    <row r="76">
      <c r="A76" s="90" t="s">
        <v>66</v>
      </c>
      <c r="B76" s="40">
        <v>0.06</v>
      </c>
      <c r="C76" s="40">
        <v>0.51</v>
      </c>
      <c r="D76" s="40">
        <v>-0.31</v>
      </c>
      <c r="E76" s="40">
        <v>-0.24</v>
      </c>
      <c r="F76" s="91">
        <v>1.0</v>
      </c>
      <c r="M76" s="78"/>
    </row>
    <row r="77">
      <c r="A77" s="92"/>
      <c r="M77" s="80"/>
    </row>
    <row r="78">
      <c r="A78" s="77" t="s">
        <v>67</v>
      </c>
      <c r="M78" s="78"/>
    </row>
    <row r="79">
      <c r="A79" s="93" t="s">
        <v>65</v>
      </c>
      <c r="B79" s="40" t="s">
        <v>68</v>
      </c>
      <c r="C79" s="40" t="s">
        <v>69</v>
      </c>
      <c r="D79" s="40" t="s">
        <v>70</v>
      </c>
      <c r="E79" s="40" t="s">
        <v>71</v>
      </c>
      <c r="F79" s="40" t="s">
        <v>72</v>
      </c>
      <c r="M79" s="78"/>
    </row>
    <row r="80">
      <c r="A80" s="94">
        <v>0.36646964403617394</v>
      </c>
      <c r="B80" s="9">
        <f t="shared" ref="B80:B84" si="16">A80^2</f>
        <v>0.1343</v>
      </c>
      <c r="C80" s="9">
        <f t="shared" ref="C80:C84" si="17">-0.5*B80/2</f>
        <v>-0.033575</v>
      </c>
      <c r="D80" s="9">
        <f t="shared" ref="D80:D84" si="18">EXP(C80)</f>
        <v>0.9669823848</v>
      </c>
      <c r="E80" s="40">
        <v>0.0</v>
      </c>
      <c r="F80" s="9">
        <f>D80</f>
        <v>0.9669823848</v>
      </c>
      <c r="M80" s="78"/>
    </row>
    <row r="81">
      <c r="A81" s="94">
        <v>2.2841190862124505</v>
      </c>
      <c r="B81" s="9">
        <f t="shared" si="16"/>
        <v>5.2172</v>
      </c>
      <c r="C81" s="9">
        <f t="shared" si="17"/>
        <v>-1.3043</v>
      </c>
      <c r="D81" s="9">
        <f t="shared" si="18"/>
        <v>0.2713624223</v>
      </c>
      <c r="E81" s="40">
        <f>D81</f>
        <v>0.2713624223</v>
      </c>
      <c r="F81" s="40">
        <v>0.0</v>
      </c>
      <c r="M81" s="78"/>
    </row>
    <row r="82">
      <c r="A82" s="94">
        <v>0.6944062211702887</v>
      </c>
      <c r="B82" s="9">
        <f t="shared" si="16"/>
        <v>0.4822</v>
      </c>
      <c r="C82" s="9">
        <f t="shared" si="17"/>
        <v>-0.12055</v>
      </c>
      <c r="D82" s="9">
        <f t="shared" si="18"/>
        <v>0.8864327646</v>
      </c>
      <c r="E82" s="40">
        <v>0.0</v>
      </c>
      <c r="F82" s="9">
        <f>D82</f>
        <v>0.8864327646</v>
      </c>
      <c r="M82" s="78"/>
    </row>
    <row r="83">
      <c r="A83" s="94">
        <v>0.6240192304729077</v>
      </c>
      <c r="B83" s="9">
        <f t="shared" si="16"/>
        <v>0.3894</v>
      </c>
      <c r="C83" s="9">
        <f t="shared" si="17"/>
        <v>-0.09735</v>
      </c>
      <c r="D83" s="9">
        <f t="shared" si="18"/>
        <v>0.9072384171</v>
      </c>
      <c r="E83" s="9">
        <f>D83</f>
        <v>0.9072384171</v>
      </c>
      <c r="F83" s="40">
        <v>0.0</v>
      </c>
      <c r="M83" s="78"/>
    </row>
    <row r="84">
      <c r="A84" s="94">
        <v>1.7572990639046047</v>
      </c>
      <c r="B84" s="9">
        <f t="shared" si="16"/>
        <v>3.0881</v>
      </c>
      <c r="C84" s="9">
        <f t="shared" si="17"/>
        <v>-0.772025</v>
      </c>
      <c r="D84" s="9">
        <f t="shared" si="18"/>
        <v>0.4620764155</v>
      </c>
      <c r="E84" s="9">
        <f>0</f>
        <v>0</v>
      </c>
      <c r="F84" s="9">
        <f>D84</f>
        <v>0.4620764155</v>
      </c>
      <c r="M84" s="78"/>
    </row>
    <row r="85">
      <c r="A85" s="95"/>
      <c r="D85" s="40" t="s">
        <v>73</v>
      </c>
      <c r="E85" s="9">
        <f t="shared" ref="E85:F85" si="19">SUM(E80:E84)</f>
        <v>1.178600839</v>
      </c>
      <c r="F85" s="91">
        <f t="shared" si="19"/>
        <v>2.315491565</v>
      </c>
      <c r="M85" s="78"/>
    </row>
    <row r="86">
      <c r="A86" s="92"/>
      <c r="M86" s="80"/>
    </row>
    <row r="87">
      <c r="A87" s="77" t="s">
        <v>74</v>
      </c>
      <c r="M87" s="78"/>
    </row>
    <row r="88">
      <c r="A88" s="96" t="s">
        <v>75</v>
      </c>
      <c r="B88" s="97"/>
      <c r="C88" s="97"/>
      <c r="D88" s="97"/>
      <c r="E88" s="97"/>
      <c r="F88" s="97"/>
      <c r="G88" s="97"/>
      <c r="H88" s="97"/>
      <c r="I88" s="97"/>
      <c r="J88" s="97"/>
      <c r="K88" s="97"/>
      <c r="L88" s="97"/>
      <c r="M88" s="98"/>
    </row>
    <row r="89">
      <c r="A89" s="99" t="s">
        <v>76</v>
      </c>
      <c r="B89" s="100"/>
      <c r="C89" s="100"/>
      <c r="D89" s="100"/>
      <c r="E89" s="100"/>
      <c r="F89" s="100"/>
      <c r="G89" s="100"/>
      <c r="H89" s="100"/>
      <c r="I89" s="100"/>
      <c r="J89" s="100"/>
      <c r="K89" s="100"/>
      <c r="L89" s="100"/>
      <c r="M89" s="101"/>
    </row>
    <row r="90">
      <c r="A90" s="102" t="s">
        <v>77</v>
      </c>
      <c r="B90" s="103" t="s">
        <v>78</v>
      </c>
      <c r="M90" s="104"/>
    </row>
    <row r="91" ht="137.25" customHeight="1">
      <c r="A91" s="102" t="s">
        <v>79</v>
      </c>
      <c r="B91" s="105" t="s">
        <v>80</v>
      </c>
      <c r="M91" s="104"/>
    </row>
    <row r="92">
      <c r="A92" s="106" t="s">
        <v>81</v>
      </c>
      <c r="B92" s="107" t="s">
        <v>82</v>
      </c>
      <c r="C92" s="108"/>
      <c r="D92" s="108"/>
      <c r="E92" s="108"/>
      <c r="F92" s="108"/>
      <c r="G92" s="108"/>
      <c r="H92" s="108"/>
      <c r="I92" s="108"/>
      <c r="J92" s="108"/>
      <c r="K92" s="108"/>
      <c r="L92" s="108"/>
      <c r="M92" s="109"/>
    </row>
    <row r="99">
      <c r="A99" s="49"/>
    </row>
    <row r="100">
      <c r="A100" s="49"/>
      <c r="D100" s="49"/>
    </row>
    <row r="101">
      <c r="A101" s="49"/>
    </row>
  </sheetData>
  <mergeCells count="70">
    <mergeCell ref="A36:E36"/>
    <mergeCell ref="G36:K36"/>
    <mergeCell ref="A22:F22"/>
    <mergeCell ref="A29:M29"/>
    <mergeCell ref="F30:F33"/>
    <mergeCell ref="A31:E31"/>
    <mergeCell ref="G31:K31"/>
    <mergeCell ref="A34:M34"/>
    <mergeCell ref="F35:F38"/>
    <mergeCell ref="L53:M53"/>
    <mergeCell ref="L54:M54"/>
    <mergeCell ref="L52:M52"/>
    <mergeCell ref="L55:M55"/>
    <mergeCell ref="L61:M61"/>
    <mergeCell ref="L62:M62"/>
    <mergeCell ref="L63:M63"/>
    <mergeCell ref="E49:F49"/>
    <mergeCell ref="A51:F51"/>
    <mergeCell ref="H51:M51"/>
    <mergeCell ref="E52:F52"/>
    <mergeCell ref="E53:F53"/>
    <mergeCell ref="E54:F54"/>
    <mergeCell ref="E55:F55"/>
    <mergeCell ref="E60:F60"/>
    <mergeCell ref="E61:F61"/>
    <mergeCell ref="E62:F62"/>
    <mergeCell ref="E63:F63"/>
    <mergeCell ref="E56:F56"/>
    <mergeCell ref="L56:M56"/>
    <mergeCell ref="A58:F58"/>
    <mergeCell ref="H58:M58"/>
    <mergeCell ref="E59:F59"/>
    <mergeCell ref="L59:M59"/>
    <mergeCell ref="L60:M60"/>
    <mergeCell ref="B91:M91"/>
    <mergeCell ref="B92:M92"/>
    <mergeCell ref="A64:M64"/>
    <mergeCell ref="A66:M66"/>
    <mergeCell ref="A68:G68"/>
    <mergeCell ref="A77:M77"/>
    <mergeCell ref="A86:M86"/>
    <mergeCell ref="A89:M89"/>
    <mergeCell ref="B90:M90"/>
    <mergeCell ref="H12:J12"/>
    <mergeCell ref="F13:J13"/>
    <mergeCell ref="F14:G14"/>
    <mergeCell ref="H14:J14"/>
    <mergeCell ref="F15:J15"/>
    <mergeCell ref="F16:G16"/>
    <mergeCell ref="H16:J16"/>
    <mergeCell ref="F17:J17"/>
    <mergeCell ref="F18:G18"/>
    <mergeCell ref="H18:J18"/>
    <mergeCell ref="F19:J19"/>
    <mergeCell ref="F20:G20"/>
    <mergeCell ref="H20:J20"/>
    <mergeCell ref="A1:M1"/>
    <mergeCell ref="A10:D10"/>
    <mergeCell ref="E10:E20"/>
    <mergeCell ref="F10:G10"/>
    <mergeCell ref="H10:J10"/>
    <mergeCell ref="F11:J11"/>
    <mergeCell ref="F12:G12"/>
    <mergeCell ref="A39:M39"/>
    <mergeCell ref="A40:M40"/>
    <mergeCell ref="A43:M43"/>
    <mergeCell ref="E45:F45"/>
    <mergeCell ref="E46:F46"/>
    <mergeCell ref="E47:F47"/>
    <mergeCell ref="E48:F48"/>
  </mergeCells>
  <printOptions gridLines="1" horizontalCentered="1"/>
  <pageMargins bottom="0.75" footer="0.0" header="0.0" left="0.7" right="0.7" top="0.75"/>
  <pageSetup fitToHeight="0" cellComments="atEnd" orientation="landscape" pageOrder="overThenDown"/>
  <drawing r:id="rId1"/>
</worksheet>
</file>