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essicalerner/Documents/CT.Mirror/Olympics/"/>
    </mc:Choice>
  </mc:AlternateContent>
  <bookViews>
    <workbookView xWindow="2360" yWindow="460" windowWidth="25100" windowHeight="1552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4" l="1"/>
  <c r="E35" i="4"/>
  <c r="D4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6" i="4"/>
  <c r="F37" i="4"/>
  <c r="F38" i="4"/>
  <c r="F39" i="4"/>
  <c r="F40" i="4"/>
  <c r="F4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F2" i="4"/>
  <c r="E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5" i="4"/>
  <c r="D4" i="4"/>
  <c r="D3" i="4"/>
  <c r="D2" i="4"/>
  <c r="C50" i="2"/>
  <c r="B50" i="2"/>
  <c r="C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" i="1"/>
  <c r="C4" i="1"/>
  <c r="C5" i="1"/>
  <c r="C6" i="1"/>
  <c r="C7" i="1"/>
  <c r="C8" i="1"/>
  <c r="C9" i="1"/>
  <c r="C10" i="1"/>
  <c r="C11" i="1"/>
  <c r="C12" i="1"/>
  <c r="C13" i="1"/>
  <c r="B1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C5" i="3"/>
  <c r="C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  <c r="C2" i="3"/>
</calcChain>
</file>

<file path=xl/sharedStrings.xml><?xml version="1.0" encoding="utf-8"?>
<sst xmlns="http://schemas.openxmlformats.org/spreadsheetml/2006/main" count="135" uniqueCount="90">
  <si>
    <t>Grand Count</t>
  </si>
  <si>
    <t>Sport</t>
  </si>
  <si>
    <t>Count</t>
  </si>
  <si>
    <t xml:space="preserve">Archery </t>
  </si>
  <si>
    <t xml:space="preserve">Badminton </t>
  </si>
  <si>
    <t xml:space="preserve">Basketball </t>
  </si>
  <si>
    <t xml:space="preserve">Boxing </t>
  </si>
  <si>
    <t xml:space="preserve">Cycling </t>
  </si>
  <si>
    <t xml:space="preserve">Diving </t>
  </si>
  <si>
    <t xml:space="preserve">Equestrian </t>
  </si>
  <si>
    <t xml:space="preserve">Fencing </t>
  </si>
  <si>
    <t xml:space="preserve">Field Hockey </t>
  </si>
  <si>
    <t xml:space="preserve">Golf </t>
  </si>
  <si>
    <t xml:space="preserve">Gymnastics </t>
  </si>
  <si>
    <t xml:space="preserve">Judo </t>
  </si>
  <si>
    <t xml:space="preserve">Rowing </t>
  </si>
  <si>
    <t xml:space="preserve">Rugby </t>
  </si>
  <si>
    <t xml:space="preserve">Sailing </t>
  </si>
  <si>
    <t xml:space="preserve">Shooting </t>
  </si>
  <si>
    <t xml:space="preserve">Soccer </t>
  </si>
  <si>
    <t xml:space="preserve">Swimming </t>
  </si>
  <si>
    <t xml:space="preserve">Table Tennis </t>
  </si>
  <si>
    <t xml:space="preserve">Taekwondo </t>
  </si>
  <si>
    <t xml:space="preserve">Tennis </t>
  </si>
  <si>
    <t xml:space="preserve">Track and Field </t>
  </si>
  <si>
    <t xml:space="preserve">Triathlon </t>
  </si>
  <si>
    <t xml:space="preserve">Volleyball </t>
  </si>
  <si>
    <t xml:space="preserve">Water Polo </t>
  </si>
  <si>
    <t xml:space="preserve">Wrestling </t>
  </si>
  <si>
    <t xml:space="preserve">Hawaii </t>
  </si>
  <si>
    <t xml:space="preserve">Idaho </t>
  </si>
  <si>
    <t xml:space="preserve">Iowa </t>
  </si>
  <si>
    <t xml:space="preserve">Maine </t>
  </si>
  <si>
    <t xml:space="preserve">Ohio </t>
  </si>
  <si>
    <t xml:space="preserve">Texas </t>
  </si>
  <si>
    <t xml:space="preserve">Utah </t>
  </si>
  <si>
    <t>State/Territory</t>
  </si>
  <si>
    <t>Gender</t>
  </si>
  <si>
    <t>Female</t>
  </si>
  <si>
    <t>Male</t>
  </si>
  <si>
    <t>Percent</t>
  </si>
  <si>
    <t>Female.Percent</t>
  </si>
  <si>
    <t>Male.Percent</t>
  </si>
  <si>
    <t>Virgin Islands</t>
  </si>
  <si>
    <t xml:space="preserve">Ala. </t>
  </si>
  <si>
    <t xml:space="preserve">Ariz. </t>
  </si>
  <si>
    <t xml:space="preserve">Ark. </t>
  </si>
  <si>
    <t xml:space="preserve">Calif. </t>
  </si>
  <si>
    <t xml:space="preserve">Colo. </t>
  </si>
  <si>
    <t xml:space="preserve">Conn. </t>
  </si>
  <si>
    <t xml:space="preserve">D.C. </t>
  </si>
  <si>
    <t xml:space="preserve">Del. </t>
  </si>
  <si>
    <t xml:space="preserve">Fla. </t>
  </si>
  <si>
    <t xml:space="preserve">Ga. </t>
  </si>
  <si>
    <t xml:space="preserve">Ill. </t>
  </si>
  <si>
    <t xml:space="preserve">Ind. </t>
  </si>
  <si>
    <t xml:space="preserve">Kan. </t>
  </si>
  <si>
    <t xml:space="preserve">Ky. </t>
  </si>
  <si>
    <t xml:space="preserve">La. </t>
  </si>
  <si>
    <t xml:space="preserve">Mass. </t>
  </si>
  <si>
    <t xml:space="preserve">Md. </t>
  </si>
  <si>
    <t xml:space="preserve">Mich. </t>
  </si>
  <si>
    <t xml:space="preserve">Minn. </t>
  </si>
  <si>
    <t xml:space="preserve">Miss. </t>
  </si>
  <si>
    <t xml:space="preserve">Mo. </t>
  </si>
  <si>
    <t xml:space="preserve">N.C. </t>
  </si>
  <si>
    <t xml:space="preserve">N.H. </t>
  </si>
  <si>
    <t xml:space="preserve">N.J. </t>
  </si>
  <si>
    <t xml:space="preserve">N.M. </t>
  </si>
  <si>
    <t xml:space="preserve">N.Y. </t>
  </si>
  <si>
    <t xml:space="preserve">Neb. </t>
  </si>
  <si>
    <t xml:space="preserve">Nev. </t>
  </si>
  <si>
    <t xml:space="preserve">Okla. </t>
  </si>
  <si>
    <t xml:space="preserve">Ore. </t>
  </si>
  <si>
    <t xml:space="preserve">Pa. </t>
  </si>
  <si>
    <t xml:space="preserve">R.I. </t>
  </si>
  <si>
    <t xml:space="preserve">S.C. </t>
  </si>
  <si>
    <t xml:space="preserve">S.D. </t>
  </si>
  <si>
    <t xml:space="preserve">Tenn. </t>
  </si>
  <si>
    <t xml:space="preserve">Va. </t>
  </si>
  <si>
    <t xml:space="preserve">Vt. </t>
  </si>
  <si>
    <t xml:space="preserve">Wash. </t>
  </si>
  <si>
    <t xml:space="preserve">Wis. </t>
  </si>
  <si>
    <t xml:space="preserve">Pentathlon </t>
  </si>
  <si>
    <t xml:space="preserve">Synchro </t>
  </si>
  <si>
    <t xml:space="preserve">Weightlifting </t>
  </si>
  <si>
    <t>Canoe</t>
  </si>
  <si>
    <t>Ala.</t>
  </si>
  <si>
    <t>Percent.female</t>
  </si>
  <si>
    <t>Percent.male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</si>
</sst>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10" fontId="0" fillId="0" borderId="0" xfId="1" applyNumberFormat="1" applyFont="1"/>
    <xf numFmtId="0" fontId="0" fillId="0" borderId="0" xfId="0" applyNumberFormat="1"/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0" xfId="0" applyFont="1" applyBorder="1" applyAlignment="1">
      <alignment vertical="top"/>
    </xf>
    <xf numFmtId="0" fontId="0" fillId="0" borderId="0" xfId="1" applyNumberFormat="1" applyFont="1"/>
    <xf numFmtId="2" fontId="0" fillId="0" borderId="0" xfId="0" applyNumberFormat="1" applyFont="1" applyAlignment="1">
      <alignment horizontal="right"/>
    </xf>
    <xf numFmtId="2" fontId="2" fillId="0" borderId="0" xfId="0" applyNumberFormat="1" applyFont="1" applyBorder="1" applyAlignment="1">
      <alignment horizontal="right" vertical="top" wrapText="1"/>
    </xf>
    <xf numFmtId="2" fontId="2" fillId="0" borderId="0" xfId="0" applyNumberFormat="1" applyFont="1" applyBorder="1" applyAlignment="1">
      <alignment horizontal="right" vertical="top"/>
    </xf>
    <xf numFmtId="2" fontId="2" fillId="0" borderId="0" xfId="0" applyNumberFormat="1" applyFont="1" applyFill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31" sqref="A1:C31"/>
    </sheetView>
  </sheetViews>
  <sheetFormatPr baseColWidth="10" defaultRowHeight="16" x14ac:dyDescent="0.2"/>
  <cols>
    <col min="1" max="1" width="21.33203125" style="1" bestFit="1" customWidth="1"/>
    <col min="5" max="5" width="19.83203125" style="1" bestFit="1" customWidth="1"/>
  </cols>
  <sheetData>
    <row r="1" spans="1:5" x14ac:dyDescent="0.2">
      <c r="A1" s="7" t="s">
        <v>1</v>
      </c>
      <c r="B1" s="1" t="s">
        <v>2</v>
      </c>
      <c r="C1" s="1" t="s">
        <v>40</v>
      </c>
      <c r="E1"/>
    </row>
    <row r="2" spans="1:5" x14ac:dyDescent="0.2">
      <c r="A2" s="5" t="s">
        <v>3</v>
      </c>
      <c r="B2" s="5">
        <v>4</v>
      </c>
      <c r="C2" s="2">
        <f>B2/554</f>
        <v>7.2202166064981952E-3</v>
      </c>
      <c r="E2"/>
    </row>
    <row r="3" spans="1:5" x14ac:dyDescent="0.2">
      <c r="A3" s="5" t="s">
        <v>4</v>
      </c>
      <c r="B3" s="5">
        <v>7</v>
      </c>
      <c r="C3" s="2">
        <f t="shared" ref="C3:C31" si="0">B3/554</f>
        <v>1.263537906137184E-2</v>
      </c>
      <c r="E3"/>
    </row>
    <row r="4" spans="1:5" x14ac:dyDescent="0.2">
      <c r="A4" s="5" t="s">
        <v>5</v>
      </c>
      <c r="B4" s="5">
        <v>24</v>
      </c>
      <c r="C4" s="2">
        <f t="shared" si="0"/>
        <v>4.3321299638989168E-2</v>
      </c>
      <c r="E4"/>
    </row>
    <row r="5" spans="1:5" x14ac:dyDescent="0.2">
      <c r="A5" s="5" t="s">
        <v>6</v>
      </c>
      <c r="B5" s="5">
        <v>8</v>
      </c>
      <c r="C5" s="2">
        <f t="shared" si="0"/>
        <v>1.444043321299639E-2</v>
      </c>
      <c r="E5"/>
    </row>
    <row r="6" spans="1:5" x14ac:dyDescent="0.2">
      <c r="A6" s="5" t="s">
        <v>86</v>
      </c>
      <c r="B6" s="5">
        <v>5</v>
      </c>
      <c r="C6" s="2">
        <f t="shared" si="0"/>
        <v>9.0252707581227436E-3</v>
      </c>
      <c r="E6"/>
    </row>
    <row r="7" spans="1:5" x14ac:dyDescent="0.2">
      <c r="A7" s="5" t="s">
        <v>7</v>
      </c>
      <c r="B7" s="5">
        <v>21</v>
      </c>
      <c r="C7" s="2">
        <f t="shared" si="0"/>
        <v>3.7906137184115521E-2</v>
      </c>
      <c r="E7"/>
    </row>
    <row r="8" spans="1:5" x14ac:dyDescent="0.2">
      <c r="A8" s="5" t="s">
        <v>8</v>
      </c>
      <c r="B8" s="5">
        <v>10</v>
      </c>
      <c r="C8" s="2">
        <f t="shared" si="0"/>
        <v>1.8050541516245487E-2</v>
      </c>
      <c r="E8"/>
    </row>
    <row r="9" spans="1:5" x14ac:dyDescent="0.2">
      <c r="A9" s="8" t="s">
        <v>9</v>
      </c>
      <c r="B9" s="5">
        <v>12</v>
      </c>
      <c r="C9" s="2">
        <f t="shared" si="0"/>
        <v>2.1660649819494584E-2</v>
      </c>
      <c r="E9"/>
    </row>
    <row r="10" spans="1:5" x14ac:dyDescent="0.2">
      <c r="A10" s="5" t="s">
        <v>10</v>
      </c>
      <c r="B10" s="5">
        <v>14</v>
      </c>
      <c r="C10" s="2">
        <f t="shared" si="0"/>
        <v>2.5270758122743681E-2</v>
      </c>
      <c r="E10"/>
    </row>
    <row r="11" spans="1:5" x14ac:dyDescent="0.2">
      <c r="A11" s="8" t="s">
        <v>11</v>
      </c>
      <c r="B11" s="5">
        <v>16</v>
      </c>
      <c r="C11" s="2">
        <f t="shared" si="0"/>
        <v>2.8880866425992781E-2</v>
      </c>
      <c r="E11"/>
    </row>
    <row r="12" spans="1:5" x14ac:dyDescent="0.2">
      <c r="A12" s="8" t="s">
        <v>12</v>
      </c>
      <c r="B12" s="5">
        <v>7</v>
      </c>
      <c r="C12" s="2">
        <f t="shared" si="0"/>
        <v>1.263537906137184E-2</v>
      </c>
      <c r="E12"/>
    </row>
    <row r="13" spans="1:5" x14ac:dyDescent="0.2">
      <c r="A13" s="5" t="s">
        <v>13</v>
      </c>
      <c r="B13" s="5">
        <v>18</v>
      </c>
      <c r="C13" s="2">
        <f t="shared" si="0"/>
        <v>3.2490974729241874E-2</v>
      </c>
      <c r="E13"/>
    </row>
    <row r="14" spans="1:5" x14ac:dyDescent="0.2">
      <c r="A14" s="8" t="s">
        <v>26</v>
      </c>
      <c r="B14" s="5">
        <f>24+8</f>
        <v>32</v>
      </c>
      <c r="C14" s="2">
        <f t="shared" si="0"/>
        <v>5.7761732851985562E-2</v>
      </c>
      <c r="E14"/>
    </row>
    <row r="15" spans="1:5" x14ac:dyDescent="0.2">
      <c r="A15" s="5" t="s">
        <v>14</v>
      </c>
      <c r="B15" s="5">
        <v>6</v>
      </c>
      <c r="C15" s="2">
        <f t="shared" si="0"/>
        <v>1.0830324909747292E-2</v>
      </c>
      <c r="E15"/>
    </row>
    <row r="16" spans="1:5" x14ac:dyDescent="0.2">
      <c r="A16" s="5" t="s">
        <v>83</v>
      </c>
      <c r="B16" s="5">
        <v>3</v>
      </c>
      <c r="C16" s="2">
        <f t="shared" si="0"/>
        <v>5.415162454873646E-3</v>
      </c>
      <c r="E16"/>
    </row>
    <row r="17" spans="1:5" x14ac:dyDescent="0.2">
      <c r="A17" s="5" t="s">
        <v>15</v>
      </c>
      <c r="B17" s="5">
        <v>41</v>
      </c>
      <c r="C17" s="2">
        <f t="shared" si="0"/>
        <v>7.4007220216606495E-2</v>
      </c>
      <c r="E17"/>
    </row>
    <row r="18" spans="1:5" x14ac:dyDescent="0.2">
      <c r="A18" s="8" t="s">
        <v>16</v>
      </c>
      <c r="B18" s="5">
        <v>24</v>
      </c>
      <c r="C18" s="2">
        <f t="shared" si="0"/>
        <v>4.3321299638989168E-2</v>
      </c>
      <c r="E18"/>
    </row>
    <row r="19" spans="1:5" x14ac:dyDescent="0.2">
      <c r="A19" s="8" t="s">
        <v>17</v>
      </c>
      <c r="B19" s="5">
        <v>15</v>
      </c>
      <c r="C19" s="2">
        <f t="shared" si="0"/>
        <v>2.7075812274368231E-2</v>
      </c>
      <c r="E19"/>
    </row>
    <row r="20" spans="1:5" x14ac:dyDescent="0.2">
      <c r="A20" s="5" t="s">
        <v>18</v>
      </c>
      <c r="B20" s="5">
        <v>20</v>
      </c>
      <c r="C20" s="2">
        <f t="shared" si="0"/>
        <v>3.6101083032490974E-2</v>
      </c>
      <c r="E20"/>
    </row>
    <row r="21" spans="1:5" x14ac:dyDescent="0.2">
      <c r="A21" s="4" t="s">
        <v>19</v>
      </c>
      <c r="B21" s="4">
        <v>18</v>
      </c>
      <c r="C21" s="2">
        <f t="shared" si="0"/>
        <v>3.2490974729241874E-2</v>
      </c>
      <c r="E21"/>
    </row>
    <row r="22" spans="1:5" x14ac:dyDescent="0.2">
      <c r="A22" s="8" t="s">
        <v>20</v>
      </c>
      <c r="B22" s="5">
        <v>47</v>
      </c>
      <c r="C22" s="2">
        <f t="shared" si="0"/>
        <v>8.4837545126353789E-2</v>
      </c>
      <c r="E22"/>
    </row>
    <row r="23" spans="1:5" x14ac:dyDescent="0.2">
      <c r="A23" s="5" t="s">
        <v>84</v>
      </c>
      <c r="B23" s="5">
        <v>2</v>
      </c>
      <c r="C23" s="2">
        <f t="shared" si="0"/>
        <v>3.6101083032490976E-3</v>
      </c>
      <c r="E23"/>
    </row>
    <row r="24" spans="1:5" x14ac:dyDescent="0.2">
      <c r="A24" s="8" t="s">
        <v>21</v>
      </c>
      <c r="B24" s="5">
        <v>6</v>
      </c>
      <c r="C24" s="2">
        <f t="shared" si="0"/>
        <v>1.0830324909747292E-2</v>
      </c>
      <c r="E24"/>
    </row>
    <row r="25" spans="1:5" x14ac:dyDescent="0.2">
      <c r="A25" s="5" t="s">
        <v>22</v>
      </c>
      <c r="B25" s="5">
        <v>4</v>
      </c>
      <c r="C25" s="2">
        <f t="shared" si="0"/>
        <v>7.2202166064981952E-3</v>
      </c>
      <c r="E25"/>
    </row>
    <row r="26" spans="1:5" x14ac:dyDescent="0.2">
      <c r="A26" s="8" t="s">
        <v>23</v>
      </c>
      <c r="B26" s="5">
        <v>11</v>
      </c>
      <c r="C26" s="2">
        <f t="shared" si="0"/>
        <v>1.9855595667870037E-2</v>
      </c>
      <c r="E26"/>
    </row>
    <row r="27" spans="1:5" x14ac:dyDescent="0.2">
      <c r="A27" s="5" t="s">
        <v>24</v>
      </c>
      <c r="B27" s="5">
        <v>129</v>
      </c>
      <c r="C27" s="2">
        <f t="shared" si="0"/>
        <v>0.23285198555956679</v>
      </c>
      <c r="E27"/>
    </row>
    <row r="28" spans="1:5" x14ac:dyDescent="0.2">
      <c r="A28" s="8" t="s">
        <v>25</v>
      </c>
      <c r="B28" s="5">
        <v>6</v>
      </c>
      <c r="C28" s="2">
        <f t="shared" si="0"/>
        <v>1.0830324909747292E-2</v>
      </c>
      <c r="E28"/>
    </row>
    <row r="29" spans="1:5" x14ac:dyDescent="0.2">
      <c r="A29" s="5" t="s">
        <v>27</v>
      </c>
      <c r="B29" s="5">
        <v>26</v>
      </c>
      <c r="C29" s="2">
        <f t="shared" si="0"/>
        <v>4.6931407942238268E-2</v>
      </c>
      <c r="E29"/>
    </row>
    <row r="30" spans="1:5" x14ac:dyDescent="0.2">
      <c r="A30" s="5" t="s">
        <v>85</v>
      </c>
      <c r="B30" s="5">
        <v>4</v>
      </c>
      <c r="C30" s="2">
        <f t="shared" si="0"/>
        <v>7.2202166064981952E-3</v>
      </c>
      <c r="E30"/>
    </row>
    <row r="31" spans="1:5" x14ac:dyDescent="0.2">
      <c r="A31" s="5" t="s">
        <v>28</v>
      </c>
      <c r="B31" s="5">
        <v>14</v>
      </c>
      <c r="C31" s="2">
        <f t="shared" si="0"/>
        <v>2.5270758122743681E-2</v>
      </c>
      <c r="E31"/>
    </row>
    <row r="32" spans="1:5" x14ac:dyDescent="0.2">
      <c r="E32"/>
    </row>
    <row r="33" spans="5:5" x14ac:dyDescent="0.2">
      <c r="E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49" sqref="C49"/>
    </sheetView>
  </sheetViews>
  <sheetFormatPr baseColWidth="10" defaultRowHeight="16" x14ac:dyDescent="0.2"/>
  <cols>
    <col min="1" max="1" width="13.1640625" style="1" bestFit="1" customWidth="1"/>
    <col min="2" max="3" width="10.83203125" style="1"/>
  </cols>
  <sheetData>
    <row r="1" spans="1:3" x14ac:dyDescent="0.2">
      <c r="A1" s="1" t="s">
        <v>36</v>
      </c>
      <c r="B1" s="1" t="s">
        <v>2</v>
      </c>
      <c r="C1" s="1" t="s">
        <v>40</v>
      </c>
    </row>
    <row r="2" spans="1:3" x14ac:dyDescent="0.2">
      <c r="A2" s="4" t="s">
        <v>44</v>
      </c>
      <c r="B2" s="4">
        <v>3</v>
      </c>
      <c r="C2" s="2">
        <f>B2/554</f>
        <v>5.415162454873646E-3</v>
      </c>
    </row>
    <row r="3" spans="1:3" x14ac:dyDescent="0.2">
      <c r="A3" s="5" t="s">
        <v>45</v>
      </c>
      <c r="B3" s="5">
        <v>9</v>
      </c>
      <c r="C3" s="2">
        <f t="shared" ref="C3:C50" si="0">B3/554</f>
        <v>1.6245487364620937E-2</v>
      </c>
    </row>
    <row r="4" spans="1:3" x14ac:dyDescent="0.2">
      <c r="A4" s="5" t="s">
        <v>46</v>
      </c>
      <c r="B4" s="5">
        <v>6</v>
      </c>
      <c r="C4" s="2">
        <f t="shared" si="0"/>
        <v>1.0830324909747292E-2</v>
      </c>
    </row>
    <row r="5" spans="1:3" x14ac:dyDescent="0.2">
      <c r="A5" s="5" t="s">
        <v>47</v>
      </c>
      <c r="B5" s="5">
        <v>124</v>
      </c>
      <c r="C5" s="2">
        <f t="shared" si="0"/>
        <v>0.22382671480144403</v>
      </c>
    </row>
    <row r="6" spans="1:3" x14ac:dyDescent="0.2">
      <c r="A6" s="5" t="s">
        <v>48</v>
      </c>
      <c r="B6" s="5">
        <v>19</v>
      </c>
      <c r="C6" s="2">
        <f t="shared" si="0"/>
        <v>3.4296028880866428E-2</v>
      </c>
    </row>
    <row r="7" spans="1:3" x14ac:dyDescent="0.2">
      <c r="A7" s="5" t="s">
        <v>49</v>
      </c>
      <c r="B7" s="5">
        <v>8</v>
      </c>
      <c r="C7" s="2">
        <f t="shared" si="0"/>
        <v>1.444043321299639E-2</v>
      </c>
    </row>
    <row r="8" spans="1:3" x14ac:dyDescent="0.2">
      <c r="A8" s="5" t="s">
        <v>50</v>
      </c>
      <c r="B8" s="5">
        <v>3</v>
      </c>
      <c r="C8" s="2">
        <f t="shared" si="0"/>
        <v>5.415162454873646E-3</v>
      </c>
    </row>
    <row r="9" spans="1:3" x14ac:dyDescent="0.2">
      <c r="A9" s="5" t="s">
        <v>51</v>
      </c>
      <c r="B9" s="5">
        <v>2</v>
      </c>
      <c r="C9" s="2">
        <f t="shared" si="0"/>
        <v>3.6101083032490976E-3</v>
      </c>
    </row>
    <row r="10" spans="1:3" x14ac:dyDescent="0.2">
      <c r="A10" s="5" t="s">
        <v>52</v>
      </c>
      <c r="B10" s="5">
        <v>39</v>
      </c>
      <c r="C10" s="2">
        <f t="shared" si="0"/>
        <v>7.0397111913357402E-2</v>
      </c>
    </row>
    <row r="11" spans="1:3" x14ac:dyDescent="0.2">
      <c r="A11" s="5" t="s">
        <v>53</v>
      </c>
      <c r="B11" s="5">
        <v>14</v>
      </c>
      <c r="C11" s="2">
        <f t="shared" si="0"/>
        <v>2.5270758122743681E-2</v>
      </c>
    </row>
    <row r="12" spans="1:3" x14ac:dyDescent="0.2">
      <c r="A12" s="5" t="s">
        <v>29</v>
      </c>
      <c r="B12" s="5">
        <v>4</v>
      </c>
      <c r="C12" s="2">
        <f t="shared" si="0"/>
        <v>7.2202166064981952E-3</v>
      </c>
    </row>
    <row r="13" spans="1:3" x14ac:dyDescent="0.2">
      <c r="A13" s="5" t="s">
        <v>30</v>
      </c>
      <c r="B13" s="5">
        <v>2</v>
      </c>
      <c r="C13" s="2">
        <f t="shared" si="0"/>
        <v>3.6101083032490976E-3</v>
      </c>
    </row>
    <row r="14" spans="1:3" x14ac:dyDescent="0.2">
      <c r="A14" s="5" t="s">
        <v>54</v>
      </c>
      <c r="B14" s="5">
        <v>17</v>
      </c>
      <c r="C14" s="2">
        <f t="shared" si="0"/>
        <v>3.0685920577617327E-2</v>
      </c>
    </row>
    <row r="15" spans="1:3" x14ac:dyDescent="0.2">
      <c r="A15" s="5" t="s">
        <v>55</v>
      </c>
      <c r="B15" s="5">
        <v>13</v>
      </c>
      <c r="C15" s="2">
        <f t="shared" si="0"/>
        <v>2.3465703971119134E-2</v>
      </c>
    </row>
    <row r="16" spans="1:3" x14ac:dyDescent="0.2">
      <c r="A16" s="5" t="s">
        <v>31</v>
      </c>
      <c r="B16" s="5">
        <v>3</v>
      </c>
      <c r="C16" s="2">
        <f t="shared" si="0"/>
        <v>5.415162454873646E-3</v>
      </c>
    </row>
    <row r="17" spans="1:3" x14ac:dyDescent="0.2">
      <c r="A17" s="5" t="s">
        <v>56</v>
      </c>
      <c r="B17" s="5">
        <v>3</v>
      </c>
      <c r="C17" s="2">
        <f t="shared" si="0"/>
        <v>5.415162454873646E-3</v>
      </c>
    </row>
    <row r="18" spans="1:3" x14ac:dyDescent="0.2">
      <c r="A18" s="5" t="s">
        <v>57</v>
      </c>
      <c r="B18" s="5">
        <v>2</v>
      </c>
      <c r="C18" s="2">
        <f t="shared" si="0"/>
        <v>3.6101083032490976E-3</v>
      </c>
    </row>
    <row r="19" spans="1:3" x14ac:dyDescent="0.2">
      <c r="A19" s="5" t="s">
        <v>58</v>
      </c>
      <c r="B19" s="5">
        <v>3</v>
      </c>
      <c r="C19" s="2">
        <f t="shared" si="0"/>
        <v>5.415162454873646E-3</v>
      </c>
    </row>
    <row r="20" spans="1:3" x14ac:dyDescent="0.2">
      <c r="A20" s="5" t="s">
        <v>32</v>
      </c>
      <c r="B20" s="5">
        <v>1</v>
      </c>
      <c r="C20" s="2">
        <f t="shared" si="0"/>
        <v>1.8050541516245488E-3</v>
      </c>
    </row>
    <row r="21" spans="1:3" x14ac:dyDescent="0.2">
      <c r="A21" s="5" t="s">
        <v>59</v>
      </c>
      <c r="B21" s="5">
        <v>13</v>
      </c>
      <c r="C21" s="2">
        <f t="shared" si="0"/>
        <v>2.3465703971119134E-2</v>
      </c>
    </row>
    <row r="22" spans="1:3" x14ac:dyDescent="0.2">
      <c r="A22" s="5" t="s">
        <v>60</v>
      </c>
      <c r="B22" s="5">
        <v>11</v>
      </c>
      <c r="C22" s="2">
        <f t="shared" si="0"/>
        <v>1.9855595667870037E-2</v>
      </c>
    </row>
    <row r="23" spans="1:3" x14ac:dyDescent="0.2">
      <c r="A23" s="5" t="s">
        <v>61</v>
      </c>
      <c r="B23" s="5">
        <v>10</v>
      </c>
      <c r="C23" s="2">
        <f t="shared" si="0"/>
        <v>1.8050541516245487E-2</v>
      </c>
    </row>
    <row r="24" spans="1:3" x14ac:dyDescent="0.2">
      <c r="A24" s="5" t="s">
        <v>62</v>
      </c>
      <c r="B24" s="5">
        <v>11</v>
      </c>
      <c r="C24" s="2">
        <f t="shared" si="0"/>
        <v>1.9855595667870037E-2</v>
      </c>
    </row>
    <row r="25" spans="1:3" x14ac:dyDescent="0.2">
      <c r="A25" s="5" t="s">
        <v>63</v>
      </c>
      <c r="B25" s="5">
        <v>4</v>
      </c>
      <c r="C25" s="2">
        <f t="shared" si="0"/>
        <v>7.2202166064981952E-3</v>
      </c>
    </row>
    <row r="26" spans="1:3" x14ac:dyDescent="0.2">
      <c r="A26" s="5" t="s">
        <v>64</v>
      </c>
      <c r="B26" s="5">
        <v>11</v>
      </c>
      <c r="C26" s="2">
        <f t="shared" si="0"/>
        <v>1.9855595667870037E-2</v>
      </c>
    </row>
    <row r="27" spans="1:3" x14ac:dyDescent="0.2">
      <c r="A27" s="5" t="s">
        <v>65</v>
      </c>
      <c r="B27" s="5">
        <v>4</v>
      </c>
      <c r="C27" s="2">
        <f t="shared" si="0"/>
        <v>7.2202166064981952E-3</v>
      </c>
    </row>
    <row r="28" spans="1:3" x14ac:dyDescent="0.2">
      <c r="A28" s="5" t="s">
        <v>66</v>
      </c>
      <c r="B28" s="5">
        <v>4</v>
      </c>
      <c r="C28" s="2">
        <f t="shared" si="0"/>
        <v>7.2202166064981952E-3</v>
      </c>
    </row>
    <row r="29" spans="1:3" x14ac:dyDescent="0.2">
      <c r="A29" s="5" t="s">
        <v>67</v>
      </c>
      <c r="B29" s="5">
        <v>29</v>
      </c>
      <c r="C29" s="2">
        <f t="shared" si="0"/>
        <v>5.2346570397111915E-2</v>
      </c>
    </row>
    <row r="30" spans="1:3" x14ac:dyDescent="0.2">
      <c r="A30" s="5" t="s">
        <v>68</v>
      </c>
      <c r="B30" s="5">
        <v>2</v>
      </c>
      <c r="C30" s="2">
        <f t="shared" si="0"/>
        <v>3.6101083032490976E-3</v>
      </c>
    </row>
    <row r="31" spans="1:3" x14ac:dyDescent="0.2">
      <c r="A31" s="5" t="s">
        <v>69</v>
      </c>
      <c r="B31" s="5">
        <v>30</v>
      </c>
      <c r="C31" s="2">
        <f t="shared" si="0"/>
        <v>5.4151624548736461E-2</v>
      </c>
    </row>
    <row r="32" spans="1:3" x14ac:dyDescent="0.2">
      <c r="A32" s="5" t="s">
        <v>70</v>
      </c>
      <c r="B32" s="5">
        <v>4</v>
      </c>
      <c r="C32" s="2">
        <f t="shared" si="0"/>
        <v>7.2202166064981952E-3</v>
      </c>
    </row>
    <row r="33" spans="1:3" x14ac:dyDescent="0.2">
      <c r="A33" s="5" t="s">
        <v>71</v>
      </c>
      <c r="B33" s="5">
        <v>4</v>
      </c>
      <c r="C33" s="2">
        <f t="shared" si="0"/>
        <v>7.2202166064981952E-3</v>
      </c>
    </row>
    <row r="34" spans="1:3" x14ac:dyDescent="0.2">
      <c r="A34" s="5" t="s">
        <v>33</v>
      </c>
      <c r="B34" s="5">
        <v>13</v>
      </c>
      <c r="C34" s="2">
        <f t="shared" si="0"/>
        <v>2.3465703971119134E-2</v>
      </c>
    </row>
    <row r="35" spans="1:3" x14ac:dyDescent="0.2">
      <c r="A35" s="5" t="s">
        <v>72</v>
      </c>
      <c r="B35" s="5">
        <v>1</v>
      </c>
      <c r="C35" s="2">
        <f t="shared" si="0"/>
        <v>1.8050541516245488E-3</v>
      </c>
    </row>
    <row r="36" spans="1:3" x14ac:dyDescent="0.2">
      <c r="A36" s="5" t="s">
        <v>73</v>
      </c>
      <c r="B36" s="5">
        <v>14</v>
      </c>
      <c r="C36" s="2">
        <f t="shared" si="0"/>
        <v>2.5270758122743681E-2</v>
      </c>
    </row>
    <row r="37" spans="1:3" x14ac:dyDescent="0.2">
      <c r="A37" s="5" t="s">
        <v>74</v>
      </c>
      <c r="B37" s="5">
        <v>31</v>
      </c>
      <c r="C37" s="2">
        <f t="shared" si="0"/>
        <v>5.5956678700361008E-2</v>
      </c>
    </row>
    <row r="38" spans="1:3" x14ac:dyDescent="0.2">
      <c r="A38" s="5" t="s">
        <v>75</v>
      </c>
      <c r="B38" s="5">
        <v>4</v>
      </c>
      <c r="C38" s="2">
        <f t="shared" si="0"/>
        <v>7.2202166064981952E-3</v>
      </c>
    </row>
    <row r="39" spans="1:3" x14ac:dyDescent="0.2">
      <c r="A39" s="5" t="s">
        <v>76</v>
      </c>
      <c r="B39" s="5">
        <v>2</v>
      </c>
      <c r="C39" s="2">
        <f t="shared" si="0"/>
        <v>3.6101083032490976E-3</v>
      </c>
    </row>
    <row r="40" spans="1:3" x14ac:dyDescent="0.2">
      <c r="A40" s="5" t="s">
        <v>77</v>
      </c>
      <c r="B40" s="5">
        <v>1</v>
      </c>
      <c r="C40" s="2">
        <f t="shared" si="0"/>
        <v>1.8050541516245488E-3</v>
      </c>
    </row>
    <row r="41" spans="1:3" x14ac:dyDescent="0.2">
      <c r="A41" s="5" t="s">
        <v>78</v>
      </c>
      <c r="B41" s="5">
        <v>2</v>
      </c>
      <c r="C41" s="2">
        <f t="shared" si="0"/>
        <v>3.6101083032490976E-3</v>
      </c>
    </row>
    <row r="42" spans="1:3" x14ac:dyDescent="0.2">
      <c r="A42" s="5" t="s">
        <v>34</v>
      </c>
      <c r="B42" s="5">
        <v>33</v>
      </c>
      <c r="C42" s="2">
        <f t="shared" si="0"/>
        <v>5.9566787003610108E-2</v>
      </c>
    </row>
    <row r="43" spans="1:3" x14ac:dyDescent="0.2">
      <c r="A43" s="5" t="s">
        <v>35</v>
      </c>
      <c r="B43" s="5">
        <v>4</v>
      </c>
      <c r="C43" s="2">
        <f t="shared" si="0"/>
        <v>7.2202166064981952E-3</v>
      </c>
    </row>
    <row r="44" spans="1:3" x14ac:dyDescent="0.2">
      <c r="A44" s="5" t="s">
        <v>79</v>
      </c>
      <c r="B44" s="5">
        <v>14</v>
      </c>
      <c r="C44" s="2">
        <f t="shared" si="0"/>
        <v>2.5270758122743681E-2</v>
      </c>
    </row>
    <row r="45" spans="1:3" x14ac:dyDescent="0.2">
      <c r="A45" s="5" t="s">
        <v>80</v>
      </c>
      <c r="B45" s="5">
        <v>1</v>
      </c>
      <c r="C45" s="2">
        <f t="shared" si="0"/>
        <v>1.8050541516245488E-3</v>
      </c>
    </row>
    <row r="46" spans="1:3" x14ac:dyDescent="0.2">
      <c r="A46" s="5" t="s">
        <v>81</v>
      </c>
      <c r="B46" s="5">
        <v>16</v>
      </c>
      <c r="C46" s="2">
        <f t="shared" si="0"/>
        <v>2.8880866425992781E-2</v>
      </c>
    </row>
    <row r="47" spans="1:3" x14ac:dyDescent="0.2">
      <c r="A47" s="5" t="s">
        <v>82</v>
      </c>
      <c r="B47" s="5">
        <v>5</v>
      </c>
      <c r="C47" s="2">
        <f t="shared" si="0"/>
        <v>9.0252707581227436E-3</v>
      </c>
    </row>
    <row r="48" spans="1:3" x14ac:dyDescent="0.2">
      <c r="A48" s="6" t="s">
        <v>43</v>
      </c>
      <c r="B48" s="6">
        <v>1</v>
      </c>
      <c r="C48" s="2">
        <f t="shared" si="0"/>
        <v>1.8050541516245488E-3</v>
      </c>
    </row>
    <row r="49" spans="2:3" x14ac:dyDescent="0.2">
      <c r="C49" s="2"/>
    </row>
    <row r="50" spans="2:3" x14ac:dyDescent="0.2">
      <c r="B50" s="1">
        <f>SUM(B2:B48)</f>
        <v>554</v>
      </c>
      <c r="C50" s="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7" sqref="A7"/>
    </sheetView>
  </sheetViews>
  <sheetFormatPr baseColWidth="10" defaultRowHeight="16" x14ac:dyDescent="0.2"/>
  <cols>
    <col min="1" max="1" width="11.5" bestFit="1" customWidth="1"/>
    <col min="2" max="2" width="6" bestFit="1" customWidth="1"/>
  </cols>
  <sheetData>
    <row r="1" spans="1:5" x14ac:dyDescent="0.2">
      <c r="A1" t="s">
        <v>37</v>
      </c>
      <c r="B1" t="s">
        <v>2</v>
      </c>
      <c r="C1" t="s">
        <v>40</v>
      </c>
    </row>
    <row r="2" spans="1:5" x14ac:dyDescent="0.2">
      <c r="A2" s="1" t="s">
        <v>38</v>
      </c>
      <c r="B2">
        <v>292</v>
      </c>
      <c r="C2" s="2">
        <f>B2/554</f>
        <v>0.52707581227436828</v>
      </c>
      <c r="E2" s="2"/>
    </row>
    <row r="3" spans="1:5" x14ac:dyDescent="0.2">
      <c r="A3" s="1" t="s">
        <v>39</v>
      </c>
      <c r="B3">
        <v>261</v>
      </c>
      <c r="C3" s="2">
        <f>B3/554</f>
        <v>0.4711191335740072</v>
      </c>
      <c r="E3" s="2"/>
    </row>
    <row r="4" spans="1:5" x14ac:dyDescent="0.2">
      <c r="A4" s="1"/>
      <c r="C4" s="2"/>
      <c r="E4" s="2"/>
    </row>
    <row r="5" spans="1:5" x14ac:dyDescent="0.2">
      <c r="A5" s="1" t="s">
        <v>0</v>
      </c>
      <c r="B5">
        <v>554</v>
      </c>
      <c r="C5" s="2">
        <f>B5/554</f>
        <v>1</v>
      </c>
      <c r="E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9" workbookViewId="0">
      <selection activeCell="H22" sqref="H22"/>
    </sheetView>
  </sheetViews>
  <sheetFormatPr baseColWidth="10" defaultRowHeight="16" x14ac:dyDescent="0.2"/>
  <cols>
    <col min="1" max="1" width="17.6640625" style="3" bestFit="1" customWidth="1"/>
    <col min="2" max="2" width="10.6640625" style="3" hidden="1" customWidth="1"/>
    <col min="3" max="3" width="13.83203125" style="9" hidden="1" customWidth="1"/>
    <col min="4" max="4" width="12" style="9" hidden="1" customWidth="1"/>
    <col min="5" max="6" width="10.83203125" style="10"/>
  </cols>
  <sheetData>
    <row r="1" spans="1:6" ht="32" x14ac:dyDescent="0.2">
      <c r="A1" s="1" t="s">
        <v>36</v>
      </c>
      <c r="B1" s="1" t="s">
        <v>2</v>
      </c>
      <c r="C1" s="9" t="s">
        <v>41</v>
      </c>
      <c r="D1" s="9" t="s">
        <v>42</v>
      </c>
      <c r="E1" s="10" t="s">
        <v>88</v>
      </c>
      <c r="F1" s="11" t="s">
        <v>89</v>
      </c>
    </row>
    <row r="2" spans="1:6" x14ac:dyDescent="0.2">
      <c r="A2" s="5" t="s">
        <v>87</v>
      </c>
      <c r="B2" s="5">
        <v>3</v>
      </c>
      <c r="C2" s="9">
        <f>2/B2</f>
        <v>0.66666666666666663</v>
      </c>
      <c r="D2" s="9">
        <f>1/3</f>
        <v>0.33333333333333331</v>
      </c>
      <c r="E2" s="10">
        <f>C2*100</f>
        <v>66.666666666666657</v>
      </c>
      <c r="F2" s="12">
        <f>D2*100</f>
        <v>33.333333333333329</v>
      </c>
    </row>
    <row r="3" spans="1:6" x14ac:dyDescent="0.2">
      <c r="A3" s="5" t="s">
        <v>45</v>
      </c>
      <c r="B3" s="5">
        <v>9</v>
      </c>
      <c r="C3" s="9">
        <f>2/9</f>
        <v>0.22222222222222221</v>
      </c>
      <c r="D3" s="9">
        <f>7/9</f>
        <v>0.77777777777777779</v>
      </c>
      <c r="E3" s="10">
        <f t="shared" ref="E3:E41" si="0">C3*100</f>
        <v>22.222222222222221</v>
      </c>
      <c r="F3" s="12">
        <f t="shared" ref="F3:F41" si="1">D3*100</f>
        <v>77.777777777777786</v>
      </c>
    </row>
    <row r="4" spans="1:6" x14ac:dyDescent="0.2">
      <c r="A4" s="5" t="s">
        <v>46</v>
      </c>
      <c r="B4" s="5">
        <v>6</v>
      </c>
      <c r="C4" s="9">
        <f>3/6</f>
        <v>0.5</v>
      </c>
      <c r="D4" s="9">
        <f>3/6</f>
        <v>0.5</v>
      </c>
      <c r="E4" s="10">
        <f t="shared" si="0"/>
        <v>50</v>
      </c>
      <c r="F4" s="12">
        <f t="shared" si="1"/>
        <v>50</v>
      </c>
    </row>
    <row r="5" spans="1:6" x14ac:dyDescent="0.2">
      <c r="A5" s="5" t="s">
        <v>47</v>
      </c>
      <c r="B5" s="5">
        <v>124</v>
      </c>
      <c r="C5" s="9">
        <f>67/124</f>
        <v>0.54032258064516125</v>
      </c>
      <c r="D5" s="9">
        <f>56/124</f>
        <v>0.45161290322580644</v>
      </c>
      <c r="E5" s="10">
        <f t="shared" si="0"/>
        <v>54.032258064516128</v>
      </c>
      <c r="F5" s="12">
        <f t="shared" si="1"/>
        <v>45.161290322580641</v>
      </c>
    </row>
    <row r="6" spans="1:6" x14ac:dyDescent="0.2">
      <c r="A6" s="5" t="s">
        <v>48</v>
      </c>
      <c r="B6" s="5">
        <v>19</v>
      </c>
      <c r="C6" s="9">
        <f>10/19</f>
        <v>0.52631578947368418</v>
      </c>
      <c r="D6" s="9">
        <f>9/19</f>
        <v>0.47368421052631576</v>
      </c>
      <c r="E6" s="10">
        <f t="shared" si="0"/>
        <v>52.631578947368418</v>
      </c>
      <c r="F6" s="12">
        <f t="shared" si="1"/>
        <v>47.368421052631575</v>
      </c>
    </row>
    <row r="7" spans="1:6" x14ac:dyDescent="0.2">
      <c r="A7" s="5" t="s">
        <v>49</v>
      </c>
      <c r="B7" s="5">
        <v>8</v>
      </c>
      <c r="C7" s="9">
        <f>1/8</f>
        <v>0.125</v>
      </c>
      <c r="D7" s="9">
        <f>7/8</f>
        <v>0.875</v>
      </c>
      <c r="E7" s="10">
        <f t="shared" si="0"/>
        <v>12.5</v>
      </c>
      <c r="F7" s="12">
        <f t="shared" si="1"/>
        <v>87.5</v>
      </c>
    </row>
    <row r="8" spans="1:6" x14ac:dyDescent="0.2">
      <c r="A8" s="5" t="s">
        <v>50</v>
      </c>
      <c r="B8" s="5">
        <v>3</v>
      </c>
      <c r="C8" s="9">
        <f>1/3</f>
        <v>0.33333333333333331</v>
      </c>
      <c r="D8" s="9">
        <f>2/3</f>
        <v>0.66666666666666663</v>
      </c>
      <c r="E8" s="10">
        <f t="shared" si="0"/>
        <v>33.333333333333329</v>
      </c>
      <c r="F8" s="12">
        <f t="shared" si="1"/>
        <v>66.666666666666657</v>
      </c>
    </row>
    <row r="9" spans="1:6" x14ac:dyDescent="0.2">
      <c r="A9" s="5" t="s">
        <v>51</v>
      </c>
      <c r="B9" s="5">
        <v>2</v>
      </c>
      <c r="C9" s="9">
        <f>2/2</f>
        <v>1</v>
      </c>
      <c r="D9" s="9">
        <v>0</v>
      </c>
      <c r="E9" s="10">
        <f t="shared" si="0"/>
        <v>100</v>
      </c>
      <c r="F9" s="12">
        <f t="shared" si="1"/>
        <v>0</v>
      </c>
    </row>
    <row r="10" spans="1:6" x14ac:dyDescent="0.2">
      <c r="A10" s="5" t="s">
        <v>52</v>
      </c>
      <c r="B10" s="5">
        <v>39</v>
      </c>
      <c r="C10" s="9">
        <f>18/39</f>
        <v>0.46153846153846156</v>
      </c>
      <c r="D10" s="9">
        <f>21/29</f>
        <v>0.72413793103448276</v>
      </c>
      <c r="E10" s="10">
        <f t="shared" si="0"/>
        <v>46.153846153846153</v>
      </c>
      <c r="F10" s="12">
        <f t="shared" si="1"/>
        <v>72.41379310344827</v>
      </c>
    </row>
    <row r="11" spans="1:6" x14ac:dyDescent="0.2">
      <c r="A11" s="5" t="s">
        <v>53</v>
      </c>
      <c r="B11" s="5">
        <v>14</v>
      </c>
      <c r="C11" s="9">
        <f>6/14</f>
        <v>0.42857142857142855</v>
      </c>
      <c r="D11" s="9">
        <f>8/14</f>
        <v>0.5714285714285714</v>
      </c>
      <c r="E11" s="10">
        <f t="shared" si="0"/>
        <v>42.857142857142854</v>
      </c>
      <c r="F11" s="12">
        <f t="shared" si="1"/>
        <v>57.142857142857139</v>
      </c>
    </row>
    <row r="12" spans="1:6" x14ac:dyDescent="0.2">
      <c r="A12" s="5" t="s">
        <v>29</v>
      </c>
      <c r="B12" s="5">
        <v>4</v>
      </c>
      <c r="C12" s="9">
        <f>1/4</f>
        <v>0.25</v>
      </c>
      <c r="D12" s="9">
        <f>3/4</f>
        <v>0.75</v>
      </c>
      <c r="E12" s="10">
        <f t="shared" si="0"/>
        <v>25</v>
      </c>
      <c r="F12" s="12">
        <f t="shared" si="1"/>
        <v>75</v>
      </c>
    </row>
    <row r="13" spans="1:6" x14ac:dyDescent="0.2">
      <c r="A13" s="5" t="s">
        <v>30</v>
      </c>
      <c r="B13" s="5">
        <v>2</v>
      </c>
      <c r="C13" s="9">
        <f>1/2</f>
        <v>0.5</v>
      </c>
      <c r="D13" s="9">
        <f>1/2</f>
        <v>0.5</v>
      </c>
      <c r="E13" s="10">
        <f t="shared" si="0"/>
        <v>50</v>
      </c>
      <c r="F13" s="12">
        <f t="shared" si="1"/>
        <v>50</v>
      </c>
    </row>
    <row r="14" spans="1:6" x14ac:dyDescent="0.2">
      <c r="A14" s="5" t="s">
        <v>54</v>
      </c>
      <c r="B14" s="5">
        <v>17</v>
      </c>
      <c r="C14" s="9">
        <f>9/17</f>
        <v>0.52941176470588236</v>
      </c>
      <c r="D14" s="9">
        <f>8/17</f>
        <v>0.47058823529411764</v>
      </c>
      <c r="E14" s="10">
        <f t="shared" si="0"/>
        <v>52.941176470588239</v>
      </c>
      <c r="F14" s="12">
        <f t="shared" si="1"/>
        <v>47.058823529411761</v>
      </c>
    </row>
    <row r="15" spans="1:6" x14ac:dyDescent="0.2">
      <c r="A15" s="5" t="s">
        <v>55</v>
      </c>
      <c r="B15" s="5">
        <v>13</v>
      </c>
      <c r="C15" s="9">
        <f>8/13</f>
        <v>0.61538461538461542</v>
      </c>
      <c r="D15" s="9">
        <f>5/13</f>
        <v>0.38461538461538464</v>
      </c>
      <c r="E15" s="10">
        <f t="shared" si="0"/>
        <v>61.53846153846154</v>
      </c>
      <c r="F15" s="12">
        <f t="shared" si="1"/>
        <v>38.461538461538467</v>
      </c>
    </row>
    <row r="16" spans="1:6" x14ac:dyDescent="0.2">
      <c r="A16" s="5" t="s">
        <v>31</v>
      </c>
      <c r="B16" s="5">
        <v>3</v>
      </c>
      <c r="C16" s="9">
        <f>2/3</f>
        <v>0.66666666666666663</v>
      </c>
      <c r="D16" s="9">
        <f>1/3</f>
        <v>0.33333333333333331</v>
      </c>
      <c r="E16" s="10">
        <f t="shared" si="0"/>
        <v>66.666666666666657</v>
      </c>
      <c r="F16" s="12">
        <f t="shared" si="1"/>
        <v>33.333333333333329</v>
      </c>
    </row>
    <row r="17" spans="1:6" x14ac:dyDescent="0.2">
      <c r="A17" s="5" t="s">
        <v>56</v>
      </c>
      <c r="B17" s="5">
        <v>3</v>
      </c>
      <c r="C17" s="9">
        <f>2/3</f>
        <v>0.66666666666666663</v>
      </c>
      <c r="D17" s="9">
        <f>1/3</f>
        <v>0.33333333333333331</v>
      </c>
      <c r="E17" s="10">
        <f t="shared" si="0"/>
        <v>66.666666666666657</v>
      </c>
      <c r="F17" s="12">
        <f t="shared" si="1"/>
        <v>33.333333333333329</v>
      </c>
    </row>
    <row r="18" spans="1:6" x14ac:dyDescent="0.2">
      <c r="A18" s="5" t="s">
        <v>57</v>
      </c>
      <c r="B18" s="5">
        <v>2</v>
      </c>
      <c r="C18" s="9">
        <f>1/2</f>
        <v>0.5</v>
      </c>
      <c r="D18" s="9">
        <f>1/2</f>
        <v>0.5</v>
      </c>
      <c r="E18" s="10">
        <f t="shared" si="0"/>
        <v>50</v>
      </c>
      <c r="F18" s="12">
        <f t="shared" si="1"/>
        <v>50</v>
      </c>
    </row>
    <row r="19" spans="1:6" x14ac:dyDescent="0.2">
      <c r="A19" s="5" t="s">
        <v>58</v>
      </c>
      <c r="B19" s="5">
        <v>3</v>
      </c>
      <c r="C19" s="9">
        <f>2/3</f>
        <v>0.66666666666666663</v>
      </c>
      <c r="D19" s="9">
        <f>1/3</f>
        <v>0.33333333333333331</v>
      </c>
      <c r="E19" s="10">
        <f t="shared" si="0"/>
        <v>66.666666666666657</v>
      </c>
      <c r="F19" s="12">
        <f t="shared" si="1"/>
        <v>33.333333333333329</v>
      </c>
    </row>
    <row r="20" spans="1:6" x14ac:dyDescent="0.2">
      <c r="A20" s="5" t="s">
        <v>59</v>
      </c>
      <c r="B20" s="5">
        <v>13</v>
      </c>
      <c r="C20" s="9">
        <f>7/13</f>
        <v>0.53846153846153844</v>
      </c>
      <c r="D20" s="9">
        <f>6/13</f>
        <v>0.46153846153846156</v>
      </c>
      <c r="E20" s="10">
        <f t="shared" si="0"/>
        <v>53.846153846153847</v>
      </c>
      <c r="F20" s="12">
        <f t="shared" si="1"/>
        <v>46.153846153846153</v>
      </c>
    </row>
    <row r="21" spans="1:6" x14ac:dyDescent="0.2">
      <c r="A21" s="5" t="s">
        <v>60</v>
      </c>
      <c r="B21" s="5">
        <v>11</v>
      </c>
      <c r="C21" s="9">
        <f>5/11</f>
        <v>0.45454545454545453</v>
      </c>
      <c r="D21" s="9">
        <f>6/11</f>
        <v>0.54545454545454541</v>
      </c>
      <c r="E21" s="10">
        <f t="shared" si="0"/>
        <v>45.454545454545453</v>
      </c>
      <c r="F21" s="12">
        <f t="shared" si="1"/>
        <v>54.54545454545454</v>
      </c>
    </row>
    <row r="22" spans="1:6" x14ac:dyDescent="0.2">
      <c r="A22" s="5" t="s">
        <v>61</v>
      </c>
      <c r="B22" s="5">
        <v>10</v>
      </c>
      <c r="C22" s="9">
        <f>6/10</f>
        <v>0.6</v>
      </c>
      <c r="D22" s="9">
        <f>4/10</f>
        <v>0.4</v>
      </c>
      <c r="E22" s="10">
        <f t="shared" si="0"/>
        <v>60</v>
      </c>
      <c r="F22" s="12">
        <f t="shared" si="1"/>
        <v>40</v>
      </c>
    </row>
    <row r="23" spans="1:6" x14ac:dyDescent="0.2">
      <c r="A23" s="5" t="s">
        <v>62</v>
      </c>
      <c r="B23" s="5">
        <v>11</v>
      </c>
      <c r="C23" s="9">
        <f>7/11</f>
        <v>0.63636363636363635</v>
      </c>
      <c r="D23" s="9">
        <f>4/11</f>
        <v>0.36363636363636365</v>
      </c>
      <c r="E23" s="10">
        <f t="shared" si="0"/>
        <v>63.636363636363633</v>
      </c>
      <c r="F23" s="12">
        <f t="shared" si="1"/>
        <v>36.363636363636367</v>
      </c>
    </row>
    <row r="24" spans="1:6" x14ac:dyDescent="0.2">
      <c r="A24" s="5" t="s">
        <v>63</v>
      </c>
      <c r="B24" s="5">
        <v>4</v>
      </c>
      <c r="C24" s="9">
        <f>2/4</f>
        <v>0.5</v>
      </c>
      <c r="D24" s="9">
        <f>2/4</f>
        <v>0.5</v>
      </c>
      <c r="E24" s="10">
        <f t="shared" si="0"/>
        <v>50</v>
      </c>
      <c r="F24" s="12">
        <f t="shared" si="1"/>
        <v>50</v>
      </c>
    </row>
    <row r="25" spans="1:6" x14ac:dyDescent="0.2">
      <c r="A25" s="5" t="s">
        <v>64</v>
      </c>
      <c r="B25" s="5">
        <v>11</v>
      </c>
      <c r="C25" s="9">
        <f>6/11</f>
        <v>0.54545454545454541</v>
      </c>
      <c r="D25" s="9">
        <f>5/11</f>
        <v>0.45454545454545453</v>
      </c>
      <c r="E25" s="10">
        <f t="shared" si="0"/>
        <v>54.54545454545454</v>
      </c>
      <c r="F25" s="12">
        <f t="shared" si="1"/>
        <v>45.454545454545453</v>
      </c>
    </row>
    <row r="26" spans="1:6" x14ac:dyDescent="0.2">
      <c r="A26" s="5" t="s">
        <v>65</v>
      </c>
      <c r="B26" s="5">
        <v>4</v>
      </c>
      <c r="C26" s="9">
        <f>2/4</f>
        <v>0.5</v>
      </c>
      <c r="D26" s="9">
        <f>2/4</f>
        <v>0.5</v>
      </c>
      <c r="E26" s="10">
        <f t="shared" si="0"/>
        <v>50</v>
      </c>
      <c r="F26" s="12">
        <f t="shared" si="1"/>
        <v>50</v>
      </c>
    </row>
    <row r="27" spans="1:6" x14ac:dyDescent="0.2">
      <c r="A27" s="5" t="s">
        <v>66</v>
      </c>
      <c r="B27" s="5">
        <v>4</v>
      </c>
      <c r="C27" s="9">
        <f>3/4</f>
        <v>0.75</v>
      </c>
      <c r="D27" s="9">
        <f>1/4</f>
        <v>0.25</v>
      </c>
      <c r="E27" s="10">
        <f t="shared" si="0"/>
        <v>75</v>
      </c>
      <c r="F27" s="12">
        <f t="shared" si="1"/>
        <v>25</v>
      </c>
    </row>
    <row r="28" spans="1:6" x14ac:dyDescent="0.2">
      <c r="A28" s="5" t="s">
        <v>67</v>
      </c>
      <c r="B28" s="5">
        <v>29</v>
      </c>
      <c r="C28" s="9">
        <f>16/29</f>
        <v>0.55172413793103448</v>
      </c>
      <c r="D28" s="9">
        <f>13/29</f>
        <v>0.44827586206896552</v>
      </c>
      <c r="E28" s="10">
        <f t="shared" si="0"/>
        <v>55.172413793103445</v>
      </c>
      <c r="F28" s="12">
        <f t="shared" si="1"/>
        <v>44.827586206896555</v>
      </c>
    </row>
    <row r="29" spans="1:6" x14ac:dyDescent="0.2">
      <c r="A29" s="5" t="s">
        <v>68</v>
      </c>
      <c r="B29" s="5">
        <v>2</v>
      </c>
      <c r="C29" s="9">
        <f>1/2</f>
        <v>0.5</v>
      </c>
      <c r="D29" s="9">
        <f>1/2</f>
        <v>0.5</v>
      </c>
      <c r="E29" s="10">
        <f t="shared" si="0"/>
        <v>50</v>
      </c>
      <c r="F29" s="12">
        <f t="shared" si="1"/>
        <v>50</v>
      </c>
    </row>
    <row r="30" spans="1:6" x14ac:dyDescent="0.2">
      <c r="A30" s="5" t="s">
        <v>69</v>
      </c>
      <c r="B30" s="5">
        <v>30</v>
      </c>
      <c r="C30" s="9">
        <f>23/30</f>
        <v>0.76666666666666672</v>
      </c>
      <c r="D30" s="9">
        <f>7/30</f>
        <v>0.23333333333333334</v>
      </c>
      <c r="E30" s="10">
        <f t="shared" si="0"/>
        <v>76.666666666666671</v>
      </c>
      <c r="F30" s="12">
        <f t="shared" si="1"/>
        <v>23.333333333333332</v>
      </c>
    </row>
    <row r="31" spans="1:6" x14ac:dyDescent="0.2">
      <c r="A31" s="5" t="s">
        <v>70</v>
      </c>
      <c r="B31" s="5">
        <v>4</v>
      </c>
      <c r="C31" s="9">
        <f>2/4</f>
        <v>0.5</v>
      </c>
      <c r="D31" s="9">
        <f>2/4</f>
        <v>0.5</v>
      </c>
      <c r="E31" s="10">
        <f t="shared" si="0"/>
        <v>50</v>
      </c>
      <c r="F31" s="12">
        <f t="shared" si="1"/>
        <v>50</v>
      </c>
    </row>
    <row r="32" spans="1:6" x14ac:dyDescent="0.2">
      <c r="A32" s="5" t="s">
        <v>71</v>
      </c>
      <c r="B32" s="5">
        <v>4</v>
      </c>
      <c r="C32" s="9">
        <f>1/4</f>
        <v>0.25</v>
      </c>
      <c r="D32" s="9">
        <f>3/4</f>
        <v>0.75</v>
      </c>
      <c r="E32" s="10">
        <f t="shared" si="0"/>
        <v>25</v>
      </c>
      <c r="F32" s="12">
        <f t="shared" si="1"/>
        <v>75</v>
      </c>
    </row>
    <row r="33" spans="1:6" x14ac:dyDescent="0.2">
      <c r="A33" s="5" t="s">
        <v>33</v>
      </c>
      <c r="B33" s="5">
        <v>13</v>
      </c>
      <c r="C33" s="9">
        <f>4/13</f>
        <v>0.30769230769230771</v>
      </c>
      <c r="D33" s="9">
        <f>9/13</f>
        <v>0.69230769230769229</v>
      </c>
      <c r="E33" s="10">
        <f t="shared" si="0"/>
        <v>30.76923076923077</v>
      </c>
      <c r="F33" s="12">
        <f t="shared" si="1"/>
        <v>69.230769230769226</v>
      </c>
    </row>
    <row r="34" spans="1:6" x14ac:dyDescent="0.2">
      <c r="A34" s="5" t="s">
        <v>73</v>
      </c>
      <c r="B34" s="5">
        <v>14</v>
      </c>
      <c r="C34" s="9">
        <f>3/14</f>
        <v>0.21428571428571427</v>
      </c>
      <c r="D34" s="9">
        <f>11/14</f>
        <v>0.7857142857142857</v>
      </c>
      <c r="E34" s="10">
        <f t="shared" si="0"/>
        <v>21.428571428571427</v>
      </c>
      <c r="F34" s="12">
        <f t="shared" si="1"/>
        <v>78.571428571428569</v>
      </c>
    </row>
    <row r="35" spans="1:6" x14ac:dyDescent="0.2">
      <c r="A35" s="5" t="s">
        <v>74</v>
      </c>
      <c r="B35" s="5">
        <v>31</v>
      </c>
      <c r="C35" s="9">
        <f>19/31</f>
        <v>0.61290322580645162</v>
      </c>
      <c r="D35" s="9">
        <f>12/31</f>
        <v>0.38709677419354838</v>
      </c>
      <c r="E35" s="10">
        <f>20/31*100</f>
        <v>64.516129032258064</v>
      </c>
      <c r="F35" s="12">
        <f>11/31*100</f>
        <v>35.483870967741936</v>
      </c>
    </row>
    <row r="36" spans="1:6" x14ac:dyDescent="0.2">
      <c r="A36" s="5" t="s">
        <v>75</v>
      </c>
      <c r="B36" s="5">
        <v>4</v>
      </c>
      <c r="C36" s="9">
        <f>2/4</f>
        <v>0.5</v>
      </c>
      <c r="D36" s="9">
        <f>2/4</f>
        <v>0.5</v>
      </c>
      <c r="E36" s="10">
        <f t="shared" si="0"/>
        <v>50</v>
      </c>
      <c r="F36" s="12">
        <f t="shared" si="1"/>
        <v>50</v>
      </c>
    </row>
    <row r="37" spans="1:6" x14ac:dyDescent="0.2">
      <c r="A37" s="5" t="s">
        <v>34</v>
      </c>
      <c r="B37" s="5">
        <v>33</v>
      </c>
      <c r="C37" s="9">
        <f>19/33</f>
        <v>0.5757575757575758</v>
      </c>
      <c r="D37" s="9">
        <f>14/33</f>
        <v>0.42424242424242425</v>
      </c>
      <c r="E37" s="10">
        <f t="shared" si="0"/>
        <v>57.575757575757578</v>
      </c>
      <c r="F37" s="12">
        <f t="shared" si="1"/>
        <v>42.424242424242422</v>
      </c>
    </row>
    <row r="38" spans="1:6" x14ac:dyDescent="0.2">
      <c r="A38" s="5" t="s">
        <v>35</v>
      </c>
      <c r="B38" s="5">
        <v>4</v>
      </c>
      <c r="C38" s="9">
        <f>1/4</f>
        <v>0.25</v>
      </c>
      <c r="D38" s="9">
        <f>3/4</f>
        <v>0.75</v>
      </c>
      <c r="E38" s="10">
        <f t="shared" si="0"/>
        <v>25</v>
      </c>
      <c r="F38" s="12">
        <f t="shared" si="1"/>
        <v>75</v>
      </c>
    </row>
    <row r="39" spans="1:6" x14ac:dyDescent="0.2">
      <c r="A39" s="5" t="s">
        <v>79</v>
      </c>
      <c r="B39" s="5">
        <v>14</v>
      </c>
      <c r="C39" s="9">
        <f>6/14</f>
        <v>0.42857142857142855</v>
      </c>
      <c r="D39" s="9">
        <f>8/14</f>
        <v>0.5714285714285714</v>
      </c>
      <c r="E39" s="10">
        <f t="shared" si="0"/>
        <v>42.857142857142854</v>
      </c>
      <c r="F39" s="12">
        <f t="shared" si="1"/>
        <v>57.142857142857139</v>
      </c>
    </row>
    <row r="40" spans="1:6" x14ac:dyDescent="0.2">
      <c r="A40" s="5" t="s">
        <v>81</v>
      </c>
      <c r="B40" s="5">
        <v>16</v>
      </c>
      <c r="C40" s="9">
        <f>9/16</f>
        <v>0.5625</v>
      </c>
      <c r="D40" s="9">
        <f>7/16</f>
        <v>0.4375</v>
      </c>
      <c r="E40" s="10">
        <f t="shared" si="0"/>
        <v>56.25</v>
      </c>
      <c r="F40" s="12">
        <f t="shared" si="1"/>
        <v>43.75</v>
      </c>
    </row>
    <row r="41" spans="1:6" x14ac:dyDescent="0.2">
      <c r="A41" s="5" t="s">
        <v>82</v>
      </c>
      <c r="B41" s="5">
        <v>5</v>
      </c>
      <c r="C41" s="9">
        <f>3/5</f>
        <v>0.6</v>
      </c>
      <c r="D41" s="9">
        <f>2/5</f>
        <v>0.4</v>
      </c>
      <c r="E41" s="10">
        <f t="shared" si="0"/>
        <v>60</v>
      </c>
      <c r="F41" s="12">
        <f t="shared" si="1"/>
        <v>40</v>
      </c>
    </row>
    <row r="42" spans="1:6" x14ac:dyDescent="0.2">
      <c r="F42" s="13"/>
    </row>
    <row r="43" spans="1:6" x14ac:dyDescent="0.2">
      <c r="F43" s="12"/>
    </row>
    <row r="44" spans="1:6" x14ac:dyDescent="0.2">
      <c r="F4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2016-07-20T15:44:07Z</dcterms:created>
  <dcterms:modified xsi:type="dcterms:W3CDTF">2016-08-03T13:53:07Z</dcterms:modified>
</cp:coreProperties>
</file>